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5" windowWidth="16155" windowHeight="8700"/>
  </bookViews>
  <sheets>
    <sheet name="electorate" sheetId="1" r:id="rId1"/>
  </sheets>
  <calcPr calcId="145621"/>
</workbook>
</file>

<file path=xl/calcChain.xml><?xml version="1.0" encoding="utf-8"?>
<calcChain xmlns="http://schemas.openxmlformats.org/spreadsheetml/2006/main">
  <c r="B23" i="1" l="1"/>
  <c r="F54" i="1"/>
  <c r="C94" i="1"/>
  <c r="C95" i="1"/>
  <c r="E95" i="1"/>
  <c r="E94" i="1"/>
  <c r="C93" i="1"/>
  <c r="E93" i="1"/>
  <c r="B125" i="1"/>
  <c r="D117" i="1"/>
  <c r="B108" i="1"/>
  <c r="B113" i="1"/>
  <c r="F53" i="1"/>
  <c r="F52" i="1"/>
  <c r="B21" i="1"/>
  <c r="B87" i="1"/>
  <c r="B24" i="1"/>
  <c r="B25" i="1"/>
  <c r="D83" i="1"/>
  <c r="F83" i="1"/>
  <c r="D84" i="1"/>
  <c r="F84" i="1"/>
  <c r="D82" i="1"/>
  <c r="F82" i="1"/>
  <c r="C61" i="1"/>
  <c r="D30" i="1"/>
  <c r="C62" i="1"/>
  <c r="B61" i="1"/>
  <c r="B62" i="1"/>
  <c r="B69" i="1"/>
  <c r="E52" i="1"/>
  <c r="B8" i="1"/>
  <c r="B15" i="1"/>
  <c r="D74" i="1"/>
</calcChain>
</file>

<file path=xl/sharedStrings.xml><?xml version="1.0" encoding="utf-8"?>
<sst xmlns="http://schemas.openxmlformats.org/spreadsheetml/2006/main" count="134" uniqueCount="126">
  <si>
    <t>adult white males with right to vote</t>
  </si>
  <si>
    <t>aliens</t>
  </si>
  <si>
    <t>total</t>
  </si>
  <si>
    <t>Wyoming</t>
  </si>
  <si>
    <t>Colorado</t>
  </si>
  <si>
    <t>Utah</t>
  </si>
  <si>
    <t>Idaho</t>
  </si>
  <si>
    <t>Arizona</t>
  </si>
  <si>
    <t>Washington</t>
  </si>
  <si>
    <t>California</t>
  </si>
  <si>
    <t>Kansas</t>
  </si>
  <si>
    <t>Oregon</t>
  </si>
  <si>
    <t>Alaska</t>
  </si>
  <si>
    <t>Montana</t>
  </si>
  <si>
    <t>Nevada</t>
  </si>
  <si>
    <t>New York</t>
  </si>
  <si>
    <t>Michigan</t>
  </si>
  <si>
    <t>Oklahoma</t>
  </si>
  <si>
    <t>South Dakota</t>
  </si>
  <si>
    <t>Britain, 1921</t>
  </si>
  <si>
    <t>England and Wales</t>
  </si>
  <si>
    <t>electorate as % of adult males</t>
  </si>
  <si>
    <t>O'Gorman (1989), Voters, Patrons, and Parties, p. 179, Table 4.3</t>
  </si>
  <si>
    <t>U.S. franchise share of adults</t>
  </si>
  <si>
    <t>E&amp;W franchise share of adults</t>
  </si>
  <si>
    <t>males ages 15&amp; over/all ages 15 &amp; over</t>
  </si>
  <si>
    <t>population-england-wales:sheet "other pop stats"</t>
  </si>
  <si>
    <t>white males 16 &amp; over / all 16 &amp; over</t>
  </si>
  <si>
    <t>population-us:sheet "other pop stats"</t>
  </si>
  <si>
    <t>date enacted</t>
  </si>
  <si>
    <t>lid</t>
  </si>
  <si>
    <t>female population</t>
  </si>
  <si>
    <t>U.S. total</t>
  </si>
  <si>
    <t>with women's vote</t>
  </si>
  <si>
    <t>states</t>
  </si>
  <si>
    <t>U.S. states allowing all women to vote prior to the 19th century</t>
  </si>
  <si>
    <t>females 21 &amp; over</t>
  </si>
  <si>
    <t>males</t>
  </si>
  <si>
    <t>females</t>
  </si>
  <si>
    <t>blacks in "The South" ("South Atlantic, East South Central, and West South Central divisions"): Census 1920, v. 2 p. 19</t>
  </si>
  <si>
    <t>naturalized</t>
  </si>
  <si>
    <t>having first papers</t>
  </si>
  <si>
    <t>alien</t>
  </si>
  <si>
    <t>citizenship not reported</t>
  </si>
  <si>
    <t>all persons 21 &amp; over</t>
  </si>
  <si>
    <t>Census of 1920, v. 2, Ch. 10, p. 804, Table 1, Citizenship of the Population</t>
  </si>
  <si>
    <t>non-citizen share of adults</t>
  </si>
  <si>
    <t>South Atlantic</t>
  </si>
  <si>
    <t>East South Central</t>
  </si>
  <si>
    <t>West South Central</t>
  </si>
  <si>
    <t>division</t>
  </si>
  <si>
    <t>blacks 21 &amp; over in "The South"</t>
  </si>
  <si>
    <t>Census of 1920, v. 1, Ch 1, Table 9</t>
  </si>
  <si>
    <t>adult blacks in South share of all adults</t>
  </si>
  <si>
    <t>Census of 1920, v. 3, Ch. 1, Table 3</t>
  </si>
  <si>
    <t>females 21&amp; over not in fully voting states / all U.S. 21&amp;over</t>
  </si>
  <si>
    <t>exclusions:</t>
  </si>
  <si>
    <t>estimated US electoral franchise in 1790</t>
  </si>
  <si>
    <t>states and date of enactment: Keyssar (2000), Right to Vote, Table A.20 ("fully enfranchising women")</t>
  </si>
  <si>
    <t>population data from Census of 1920, v. 3, Ch. 1, Table 9</t>
  </si>
  <si>
    <t>not reporting likely to be predominately non-citizens</t>
  </si>
  <si>
    <t>total population</t>
  </si>
  <si>
    <t>aliens share</t>
  </si>
  <si>
    <t>foreign-born persons</t>
  </si>
  <si>
    <t xml:space="preserve"> 21 &amp; over</t>
  </si>
  <si>
    <t>all ages</t>
  </si>
  <si>
    <t>total not reported naturalized</t>
  </si>
  <si>
    <t>share of total age category</t>
  </si>
  <si>
    <t>voter participation</t>
  </si>
  <si>
    <t>estimated US electoral franchise in 1920 (before 19th Amendment ratified)</t>
  </si>
  <si>
    <t>total persons 21 &amp; over</t>
  </si>
  <si>
    <t>year</t>
  </si>
  <si>
    <t>presidential votes cast</t>
  </si>
  <si>
    <t>est. eligible voters</t>
  </si>
  <si>
    <t>electorate share</t>
  </si>
  <si>
    <t>for voter participation and presidential votes, see Census Bureau, Historical Statistics of the U.S. to 1970, series Y-27, Y-135</t>
  </si>
  <si>
    <t>for persons 21 &amp; over, see population-us:sheet "other pop stats"</t>
  </si>
  <si>
    <t>This 1920 electorate share figure is for after ratification of the 19th Amendment</t>
  </si>
  <si>
    <t>These figures incorporate alien ineligiblity, but not Southern Black informal disenfrancisement</t>
  </si>
  <si>
    <t>Alternate estimate of U.S. electoral francise</t>
  </si>
  <si>
    <t>alt. post 19th Amendment in 1920</t>
  </si>
  <si>
    <t>estimated England &amp; Wales electoral franchise in 1790</t>
  </si>
  <si>
    <t>Keyssar (2000), Right to Vote, p. 24: 60-70% of adult white males and very few others had the right to vote in 1790</t>
  </si>
  <si>
    <t>1910 (Dec.)</t>
  </si>
  <si>
    <t>Mitchell (1988), British Historical Statistics, Miscellaneous Statistics 6, p. 795</t>
  </si>
  <si>
    <t>persons 21&amp;over</t>
  </si>
  <si>
    <t>figures in thousands, other than %</t>
  </si>
  <si>
    <t>for persons 21&amp;over, see population-england-wales:sheet "other pop stats"</t>
  </si>
  <si>
    <t>U.K. Census of 1921</t>
  </si>
  <si>
    <t>felony disenfranchisement in U.S. in 2004</t>
  </si>
  <si>
    <t>disenfranchised felons</t>
  </si>
  <si>
    <t>African-American men</t>
  </si>
  <si>
    <t>women</t>
  </si>
  <si>
    <t>count</t>
  </si>
  <si>
    <t>male / female disenfranchisement ratio</t>
  </si>
  <si>
    <t>Sentencing Project, Felony Disenfrachisement Laws in the U.S.  (figures not updated after 2006)</t>
  </si>
  <si>
    <t>total population 18 &amp; over in 2004</t>
  </si>
  <si>
    <t>thousands</t>
  </si>
  <si>
    <t>est. disenfranchised share of electorate</t>
  </si>
  <si>
    <t>millions</t>
  </si>
  <si>
    <t>Manza &amp; Uggen (2006), Locked out: felon disenfranchisement and American democracy p. . Oxford; New York, Oxford University Press. p. 76 (5.3 million, 2.5% of electorate)</t>
  </si>
  <si>
    <t>US Statistical Abstract, p. 11, Table 8</t>
  </si>
  <si>
    <t>Book blurb says 5.4 million disenfranchised felons, which is consistent with 2.5% of electorate</t>
  </si>
  <si>
    <t>among disenfranchised felons</t>
  </si>
  <si>
    <t>id</t>
  </si>
  <si>
    <t>persons ever incarcerated in federal or state prison</t>
  </si>
  <si>
    <t>in 2001 (thousands)</t>
  </si>
  <si>
    <t>sex ratio</t>
  </si>
  <si>
    <t>comparative sex ratio below suggests underestimate</t>
  </si>
  <si>
    <t>Bonczar, Prevalence of {federal or state} Imprisonment in U.S. Population, 1974-2001</t>
  </si>
  <si>
    <t>disenfranchised felons (millions)</t>
  </si>
  <si>
    <t>Historical trend in U.S. felon disenfranchisement</t>
  </si>
  <si>
    <t>Manza &amp; Uggen (2006) pp. 77-8, esp. Table 3.4</t>
  </si>
  <si>
    <t>plural votes</t>
  </si>
  <si>
    <t>electorate</t>
  </si>
  <si>
    <t>plural voting abolished in 1948</t>
  </si>
  <si>
    <t>plural voting, 1918-1948</t>
  </si>
  <si>
    <t>business franchise</t>
  </si>
  <si>
    <t>university franchise</t>
  </si>
  <si>
    <t>voters (1000s)</t>
  </si>
  <si>
    <t>plural voting: pp. 256, 260 in Pugh, Martin (1988). "Popular Conservatism in Britian: Continuity and Change, 1880-1987." Journal of British Studies vol. 27(3): 254-282</t>
  </si>
  <si>
    <t xml:space="preserve">Size of electoral franchise in U.S. and Britain through history </t>
  </si>
  <si>
    <t>Repository:</t>
  </si>
  <si>
    <t>http://acrosswalls.org/datasets/</t>
  </si>
  <si>
    <t>Version: 1.0</t>
  </si>
  <si>
    <t>British electoral franchise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</si>
</sst>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3" x14ac:knownFonts="1">
    <font>
      <sz val="10"/>
      <name val="Arial"/>
    </font>
    <font>
      <sz val="10"/>
      <name val="Arial"/>
    </font>
    <font>
      <sz val="8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wrapText="1"/>
    </xf>
    <xf numFmtId="9" fontId="0" fillId="0" borderId="0" xfId="1" applyFont="1" applyAlignment="1">
      <alignment wrapText="1"/>
    </xf>
    <xf numFmtId="3" fontId="0" fillId="0" borderId="0" xfId="0" applyNumberFormat="1" applyAlignment="1">
      <alignment wrapText="1"/>
    </xf>
    <xf numFmtId="164" fontId="0" fillId="0" borderId="0" xfId="1" applyNumberFormat="1" applyFont="1" applyAlignment="1">
      <alignment wrapText="1"/>
    </xf>
    <xf numFmtId="9" fontId="0" fillId="0" borderId="0" xfId="1" applyNumberFormat="1" applyFont="1" applyAlignment="1">
      <alignment wrapText="1"/>
    </xf>
    <xf numFmtId="9" fontId="0" fillId="0" borderId="0" xfId="0" applyNumberFormat="1" applyAlignment="1">
      <alignment wrapText="1"/>
    </xf>
    <xf numFmtId="3" fontId="0" fillId="0" borderId="0" xfId="1" applyNumberFormat="1" applyFont="1" applyAlignment="1">
      <alignment wrapText="1"/>
    </xf>
    <xf numFmtId="0" fontId="0" fillId="0" borderId="0" xfId="0" applyAlignment="1">
      <alignment horizontal="right" wrapText="1"/>
    </xf>
    <xf numFmtId="165" fontId="0" fillId="0" borderId="0" xfId="0" applyNumberFormat="1" applyAlignment="1">
      <alignment wrapText="1"/>
    </xf>
    <xf numFmtId="0" fontId="0" fillId="0" borderId="0" xfId="0" applyAlignment="1">
      <alignment horizontal="left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5"/>
  <sheetViews>
    <sheetView tabSelected="1" workbookViewId="0">
      <selection sqref="A1:D1"/>
    </sheetView>
  </sheetViews>
  <sheetFormatPr defaultRowHeight="12.75" x14ac:dyDescent="0.2"/>
  <cols>
    <col min="1" max="1" width="36" style="1" customWidth="1"/>
    <col min="2" max="2" width="10.5703125" style="1" bestFit="1" customWidth="1"/>
    <col min="3" max="3" width="12.42578125" style="1" customWidth="1"/>
    <col min="4" max="7" width="9.140625" style="1"/>
    <col min="8" max="8" width="3.28515625" style="1" customWidth="1"/>
    <col min="9" max="9" width="105" style="1" customWidth="1"/>
    <col min="10" max="16384" width="9.140625" style="1"/>
  </cols>
  <sheetData>
    <row r="1" spans="1:9" x14ac:dyDescent="0.2">
      <c r="A1" s="10" t="s">
        <v>121</v>
      </c>
      <c r="B1" s="10"/>
      <c r="C1" s="10"/>
      <c r="D1" s="10"/>
      <c r="I1" s="1" t="s">
        <v>122</v>
      </c>
    </row>
    <row r="2" spans="1:9" x14ac:dyDescent="0.2">
      <c r="I2" s="1" t="s">
        <v>123</v>
      </c>
    </row>
    <row r="3" spans="1:9" x14ac:dyDescent="0.2">
      <c r="I3" s="1" t="s">
        <v>124</v>
      </c>
    </row>
    <row r="4" spans="1:9" x14ac:dyDescent="0.2">
      <c r="A4" s="1" t="s">
        <v>57</v>
      </c>
    </row>
    <row r="6" spans="1:9" x14ac:dyDescent="0.2">
      <c r="A6" s="1" t="s">
        <v>0</v>
      </c>
      <c r="B6" s="2">
        <v>0.65</v>
      </c>
      <c r="I6" s="1" t="s">
        <v>82</v>
      </c>
    </row>
    <row r="7" spans="1:9" x14ac:dyDescent="0.2">
      <c r="A7" s="1" t="s">
        <v>27</v>
      </c>
      <c r="B7" s="2">
        <v>0.41099999999999998</v>
      </c>
      <c r="I7" s="1" t="s">
        <v>28</v>
      </c>
    </row>
    <row r="8" spans="1:9" x14ac:dyDescent="0.2">
      <c r="A8" s="1" t="s">
        <v>23</v>
      </c>
      <c r="B8" s="2">
        <f>B6*B7</f>
        <v>0.26715</v>
      </c>
    </row>
    <row r="10" spans="1:9" x14ac:dyDescent="0.2">
      <c r="B10" s="3"/>
    </row>
    <row r="11" spans="1:9" ht="25.5" x14ac:dyDescent="0.2">
      <c r="A11" s="1" t="s">
        <v>81</v>
      </c>
      <c r="B11" s="3"/>
    </row>
    <row r="12" spans="1:9" x14ac:dyDescent="0.2">
      <c r="B12" s="3"/>
    </row>
    <row r="13" spans="1:9" x14ac:dyDescent="0.2">
      <c r="A13" s="1" t="s">
        <v>21</v>
      </c>
      <c r="B13" s="4">
        <v>0.17199999999999999</v>
      </c>
      <c r="I13" s="1" t="s">
        <v>22</v>
      </c>
    </row>
    <row r="14" spans="1:9" x14ac:dyDescent="0.2">
      <c r="A14" s="1" t="s">
        <v>25</v>
      </c>
      <c r="B14" s="4">
        <v>0.4773</v>
      </c>
      <c r="I14" s="1" t="s">
        <v>26</v>
      </c>
    </row>
    <row r="15" spans="1:9" x14ac:dyDescent="0.2">
      <c r="A15" s="1" t="s">
        <v>24</v>
      </c>
      <c r="B15" s="5">
        <f>B13*B14</f>
        <v>8.2095599999999991E-2</v>
      </c>
    </row>
    <row r="16" spans="1:9" x14ac:dyDescent="0.2">
      <c r="B16" s="5"/>
    </row>
    <row r="17" spans="1:9" x14ac:dyDescent="0.2">
      <c r="B17" s="5"/>
    </row>
    <row r="19" spans="1:9" ht="25.5" x14ac:dyDescent="0.2">
      <c r="A19" s="1" t="s">
        <v>69</v>
      </c>
    </row>
    <row r="21" spans="1:9" x14ac:dyDescent="0.2">
      <c r="A21" s="1" t="s">
        <v>23</v>
      </c>
      <c r="B21" s="6">
        <f>1-SUM(B23:B25)</f>
        <v>0.46487756007029413</v>
      </c>
    </row>
    <row r="22" spans="1:9" x14ac:dyDescent="0.2">
      <c r="A22" s="1" t="s">
        <v>56</v>
      </c>
    </row>
    <row r="23" spans="1:9" ht="25.5" x14ac:dyDescent="0.2">
      <c r="A23" s="1" t="s">
        <v>55</v>
      </c>
      <c r="B23" s="2">
        <f>(F53-F52)/D29</f>
        <v>0.35572453889992939</v>
      </c>
    </row>
    <row r="24" spans="1:9" x14ac:dyDescent="0.2">
      <c r="A24" s="1" t="s">
        <v>46</v>
      </c>
      <c r="B24" s="4">
        <f>SUM(B58:B60)/D29</f>
        <v>0.10618030121372378</v>
      </c>
    </row>
    <row r="25" spans="1:9" x14ac:dyDescent="0.2">
      <c r="A25" s="1" t="s">
        <v>53</v>
      </c>
      <c r="B25" s="4">
        <f>SUM(B66:B68)/D29</f>
        <v>7.3217599816052692E-2</v>
      </c>
    </row>
    <row r="26" spans="1:9" x14ac:dyDescent="0.2">
      <c r="B26" s="4"/>
    </row>
    <row r="27" spans="1:9" x14ac:dyDescent="0.2">
      <c r="B27" s="4"/>
    </row>
    <row r="28" spans="1:9" ht="12" customHeight="1" x14ac:dyDescent="0.2">
      <c r="B28" s="1" t="s">
        <v>37</v>
      </c>
      <c r="C28" s="1" t="s">
        <v>38</v>
      </c>
      <c r="D28" s="1" t="s">
        <v>2</v>
      </c>
    </row>
    <row r="29" spans="1:9" x14ac:dyDescent="0.2">
      <c r="A29" s="1" t="s">
        <v>44</v>
      </c>
      <c r="B29" s="3">
        <v>31403</v>
      </c>
      <c r="C29" s="3">
        <v>29483</v>
      </c>
      <c r="D29" s="3">
        <v>60887</v>
      </c>
      <c r="I29" s="1" t="s">
        <v>54</v>
      </c>
    </row>
    <row r="30" spans="1:9" x14ac:dyDescent="0.2">
      <c r="A30" s="1" t="s">
        <v>65</v>
      </c>
      <c r="B30" s="7">
        <v>53900</v>
      </c>
      <c r="C30" s="3">
        <v>51810</v>
      </c>
      <c r="D30" s="3">
        <f>SUM(B30:C30)</f>
        <v>105710</v>
      </c>
    </row>
    <row r="32" spans="1:9" ht="25.5" x14ac:dyDescent="0.2">
      <c r="A32" s="1" t="s">
        <v>35</v>
      </c>
    </row>
    <row r="34" spans="2:9" ht="38.25" x14ac:dyDescent="0.2">
      <c r="B34" s="1" t="s">
        <v>30</v>
      </c>
      <c r="C34" s="1" t="s">
        <v>34</v>
      </c>
      <c r="D34" s="1" t="s">
        <v>29</v>
      </c>
      <c r="E34" s="1" t="s">
        <v>31</v>
      </c>
      <c r="F34" s="1" t="s">
        <v>36</v>
      </c>
    </row>
    <row r="35" spans="2:9" x14ac:dyDescent="0.2">
      <c r="B35" s="1">
        <v>1</v>
      </c>
      <c r="C35" s="1" t="s">
        <v>3</v>
      </c>
      <c r="D35" s="1">
        <v>1889</v>
      </c>
      <c r="E35" s="1">
        <v>84</v>
      </c>
      <c r="F35" s="1">
        <v>46</v>
      </c>
      <c r="G35" s="2"/>
      <c r="I35" s="1" t="s">
        <v>58</v>
      </c>
    </row>
    <row r="36" spans="2:9" x14ac:dyDescent="0.2">
      <c r="B36" s="1">
        <v>2</v>
      </c>
      <c r="C36" s="1" t="s">
        <v>4</v>
      </c>
      <c r="D36" s="1">
        <v>1893</v>
      </c>
      <c r="E36" s="1">
        <v>447</v>
      </c>
      <c r="F36" s="1">
        <v>261</v>
      </c>
      <c r="G36" s="2"/>
      <c r="I36" s="1" t="s">
        <v>59</v>
      </c>
    </row>
    <row r="37" spans="2:9" x14ac:dyDescent="0.2">
      <c r="B37" s="1">
        <v>3</v>
      </c>
      <c r="C37" s="1" t="s">
        <v>5</v>
      </c>
      <c r="D37" s="1">
        <v>1895</v>
      </c>
      <c r="E37" s="1">
        <v>217</v>
      </c>
      <c r="F37" s="1">
        <v>108</v>
      </c>
      <c r="G37" s="2"/>
    </row>
    <row r="38" spans="2:9" x14ac:dyDescent="0.2">
      <c r="B38" s="1">
        <v>4</v>
      </c>
      <c r="C38" s="1" t="s">
        <v>6</v>
      </c>
      <c r="D38" s="1">
        <v>1896</v>
      </c>
      <c r="E38" s="1">
        <v>198</v>
      </c>
      <c r="F38" s="1">
        <v>101</v>
      </c>
      <c r="G38" s="2"/>
    </row>
    <row r="39" spans="2:9" x14ac:dyDescent="0.2">
      <c r="B39" s="1">
        <v>5</v>
      </c>
      <c r="C39" s="1" t="s">
        <v>7</v>
      </c>
      <c r="D39" s="1">
        <v>1910</v>
      </c>
      <c r="E39" s="1">
        <v>151</v>
      </c>
      <c r="F39" s="1">
        <v>79</v>
      </c>
      <c r="G39" s="2"/>
    </row>
    <row r="40" spans="2:9" x14ac:dyDescent="0.2">
      <c r="B40" s="1">
        <v>6</v>
      </c>
      <c r="C40" s="1" t="s">
        <v>8</v>
      </c>
      <c r="D40" s="1">
        <v>1910</v>
      </c>
      <c r="E40" s="1">
        <v>622</v>
      </c>
      <c r="F40" s="1">
        <v>374</v>
      </c>
      <c r="G40" s="2"/>
    </row>
    <row r="41" spans="2:9" x14ac:dyDescent="0.2">
      <c r="B41" s="1">
        <v>7</v>
      </c>
      <c r="C41" s="1" t="s">
        <v>9</v>
      </c>
      <c r="D41" s="1">
        <v>1911</v>
      </c>
      <c r="E41" s="1">
        <v>1613</v>
      </c>
      <c r="F41" s="1">
        <v>1067</v>
      </c>
      <c r="G41" s="2"/>
    </row>
    <row r="42" spans="2:9" x14ac:dyDescent="0.2">
      <c r="B42" s="1">
        <v>8</v>
      </c>
      <c r="C42" s="1" t="s">
        <v>10</v>
      </c>
      <c r="D42" s="1">
        <v>1912</v>
      </c>
      <c r="E42" s="1">
        <v>860</v>
      </c>
      <c r="F42" s="1">
        <v>490</v>
      </c>
      <c r="G42" s="2"/>
    </row>
    <row r="43" spans="2:9" x14ac:dyDescent="0.2">
      <c r="B43" s="1">
        <v>9</v>
      </c>
      <c r="C43" s="1" t="s">
        <v>11</v>
      </c>
      <c r="D43" s="1">
        <v>1912</v>
      </c>
      <c r="E43" s="1">
        <v>367</v>
      </c>
      <c r="F43" s="1">
        <v>224</v>
      </c>
      <c r="G43" s="2"/>
    </row>
    <row r="44" spans="2:9" x14ac:dyDescent="0.2">
      <c r="B44" s="1">
        <v>10</v>
      </c>
      <c r="C44" s="1" t="s">
        <v>12</v>
      </c>
      <c r="D44" s="1">
        <v>1913</v>
      </c>
      <c r="E44" s="1">
        <v>20</v>
      </c>
      <c r="F44" s="1">
        <v>11</v>
      </c>
      <c r="G44" s="2"/>
    </row>
    <row r="45" spans="2:9" x14ac:dyDescent="0.2">
      <c r="B45" s="1">
        <v>11</v>
      </c>
      <c r="C45" s="1" t="s">
        <v>13</v>
      </c>
      <c r="D45" s="1">
        <v>1914</v>
      </c>
      <c r="E45" s="1">
        <v>249</v>
      </c>
      <c r="F45" s="1">
        <v>136</v>
      </c>
      <c r="G45" s="2"/>
    </row>
    <row r="46" spans="2:9" x14ac:dyDescent="0.2">
      <c r="B46" s="1">
        <v>12</v>
      </c>
      <c r="C46" s="1" t="s">
        <v>14</v>
      </c>
      <c r="D46" s="1">
        <v>1914</v>
      </c>
      <c r="E46" s="1">
        <v>31</v>
      </c>
      <c r="F46" s="1">
        <v>19</v>
      </c>
      <c r="G46" s="2"/>
    </row>
    <row r="47" spans="2:9" x14ac:dyDescent="0.2">
      <c r="B47" s="1">
        <v>13</v>
      </c>
      <c r="C47" s="1" t="s">
        <v>15</v>
      </c>
      <c r="D47" s="1">
        <v>1917</v>
      </c>
      <c r="E47" s="1">
        <v>5198</v>
      </c>
      <c r="F47" s="1">
        <v>3259</v>
      </c>
      <c r="G47" s="2"/>
    </row>
    <row r="48" spans="2:9" x14ac:dyDescent="0.2">
      <c r="B48" s="1">
        <v>14</v>
      </c>
      <c r="C48" s="1" t="s">
        <v>16</v>
      </c>
      <c r="D48" s="1">
        <v>1918</v>
      </c>
      <c r="E48" s="1">
        <v>1740</v>
      </c>
      <c r="F48" s="1">
        <v>1023</v>
      </c>
      <c r="G48" s="2"/>
    </row>
    <row r="49" spans="1:9" x14ac:dyDescent="0.2">
      <c r="B49" s="1">
        <v>15</v>
      </c>
      <c r="C49" s="1" t="s">
        <v>17</v>
      </c>
      <c r="D49" s="1">
        <v>1918</v>
      </c>
      <c r="E49" s="1">
        <v>970</v>
      </c>
      <c r="F49" s="1">
        <v>471</v>
      </c>
      <c r="G49" s="2"/>
    </row>
    <row r="50" spans="1:9" x14ac:dyDescent="0.2">
      <c r="B50" s="1">
        <v>16</v>
      </c>
      <c r="C50" s="1" t="s">
        <v>18</v>
      </c>
      <c r="D50" s="1">
        <v>1918</v>
      </c>
      <c r="E50" s="1">
        <v>329</v>
      </c>
      <c r="F50" s="1">
        <v>155</v>
      </c>
      <c r="G50" s="2"/>
    </row>
    <row r="52" spans="1:9" ht="25.5" x14ac:dyDescent="0.2">
      <c r="C52" s="1" t="s">
        <v>33</v>
      </c>
      <c r="E52" s="1">
        <f>SUM(E35:E50)</f>
        <v>13096</v>
      </c>
      <c r="F52" s="1">
        <f>SUM(F35:F50)</f>
        <v>7824</v>
      </c>
    </row>
    <row r="53" spans="1:9" x14ac:dyDescent="0.2">
      <c r="C53" s="1" t="s">
        <v>32</v>
      </c>
      <c r="E53" s="1">
        <v>51810</v>
      </c>
      <c r="F53" s="1">
        <f>C29</f>
        <v>29483</v>
      </c>
    </row>
    <row r="54" spans="1:9" x14ac:dyDescent="0.2">
      <c r="F54" s="2">
        <f>F52/F53</f>
        <v>0.26537326594986943</v>
      </c>
    </row>
    <row r="56" spans="1:9" x14ac:dyDescent="0.2">
      <c r="A56" s="1" t="s">
        <v>63</v>
      </c>
      <c r="B56" s="1" t="s">
        <v>64</v>
      </c>
      <c r="C56" s="1" t="s">
        <v>65</v>
      </c>
    </row>
    <row r="57" spans="1:9" x14ac:dyDescent="0.2">
      <c r="A57" s="1" t="s">
        <v>40</v>
      </c>
      <c r="B57" s="1">
        <v>6222</v>
      </c>
      <c r="C57" s="1">
        <v>6493</v>
      </c>
    </row>
    <row r="58" spans="1:9" x14ac:dyDescent="0.2">
      <c r="A58" s="1" t="s">
        <v>41</v>
      </c>
      <c r="B58" s="1">
        <v>1199</v>
      </c>
      <c r="C58" s="1">
        <v>1223</v>
      </c>
      <c r="I58" s="1" t="s">
        <v>45</v>
      </c>
    </row>
    <row r="59" spans="1:9" x14ac:dyDescent="0.2">
      <c r="A59" s="1" t="s">
        <v>42</v>
      </c>
      <c r="B59" s="1">
        <v>4522</v>
      </c>
      <c r="C59" s="1">
        <v>5399</v>
      </c>
    </row>
    <row r="60" spans="1:9" x14ac:dyDescent="0.2">
      <c r="A60" s="1" t="s">
        <v>43</v>
      </c>
      <c r="B60" s="1">
        <v>744</v>
      </c>
      <c r="C60" s="1">
        <v>806</v>
      </c>
    </row>
    <row r="61" spans="1:9" x14ac:dyDescent="0.2">
      <c r="A61" s="1" t="s">
        <v>66</v>
      </c>
      <c r="B61" s="1">
        <f>SUM(B58:B60)</f>
        <v>6465</v>
      </c>
      <c r="C61" s="1">
        <f>SUM(C58:C60)</f>
        <v>7428</v>
      </c>
      <c r="I61" s="1" t="s">
        <v>60</v>
      </c>
    </row>
    <row r="62" spans="1:9" x14ac:dyDescent="0.2">
      <c r="A62" s="1" t="s">
        <v>67</v>
      </c>
      <c r="B62" s="4">
        <f>B61/D29</f>
        <v>0.10618030121372378</v>
      </c>
      <c r="C62" s="4">
        <f>C61/D30</f>
        <v>7.0267713555954972E-2</v>
      </c>
    </row>
    <row r="63" spans="1:9" x14ac:dyDescent="0.2">
      <c r="B63" s="4"/>
    </row>
    <row r="64" spans="1:9" x14ac:dyDescent="0.2">
      <c r="A64" s="1" t="s">
        <v>51</v>
      </c>
      <c r="B64" s="4"/>
      <c r="I64" s="1" t="s">
        <v>39</v>
      </c>
    </row>
    <row r="65" spans="1:9" x14ac:dyDescent="0.2">
      <c r="A65" s="1" t="s">
        <v>50</v>
      </c>
      <c r="B65" s="4"/>
    </row>
    <row r="66" spans="1:9" x14ac:dyDescent="0.2">
      <c r="A66" s="1" t="s">
        <v>47</v>
      </c>
      <c r="B66" s="7">
        <v>2112</v>
      </c>
      <c r="I66" s="1" t="s">
        <v>52</v>
      </c>
    </row>
    <row r="67" spans="1:9" x14ac:dyDescent="0.2">
      <c r="A67" s="1" t="s">
        <v>48</v>
      </c>
      <c r="B67" s="7">
        <v>1284</v>
      </c>
    </row>
    <row r="68" spans="1:9" x14ac:dyDescent="0.2">
      <c r="A68" s="1" t="s">
        <v>49</v>
      </c>
      <c r="B68" s="7">
        <v>1062</v>
      </c>
    </row>
    <row r="69" spans="1:9" x14ac:dyDescent="0.2">
      <c r="A69" s="1" t="s">
        <v>2</v>
      </c>
      <c r="B69" s="3">
        <f>SUM(B66:B68)</f>
        <v>4458</v>
      </c>
    </row>
    <row r="70" spans="1:9" x14ac:dyDescent="0.2">
      <c r="B70" s="3"/>
    </row>
    <row r="71" spans="1:9" x14ac:dyDescent="0.2">
      <c r="B71" s="3"/>
    </row>
    <row r="72" spans="1:9" x14ac:dyDescent="0.2">
      <c r="A72" s="1" t="s">
        <v>19</v>
      </c>
    </row>
    <row r="73" spans="1:9" ht="25.5" x14ac:dyDescent="0.2">
      <c r="B73" s="1" t="s">
        <v>61</v>
      </c>
      <c r="C73" s="1" t="s">
        <v>1</v>
      </c>
      <c r="D73" s="1" t="s">
        <v>62</v>
      </c>
    </row>
    <row r="74" spans="1:9" x14ac:dyDescent="0.2">
      <c r="A74" s="1" t="s">
        <v>20</v>
      </c>
      <c r="B74" s="1">
        <v>37887000</v>
      </c>
      <c r="C74" s="1">
        <v>228266</v>
      </c>
      <c r="D74" s="4">
        <f>C74/B74</f>
        <v>6.024916198168237E-3</v>
      </c>
      <c r="I74" s="1" t="s">
        <v>88</v>
      </c>
    </row>
    <row r="75" spans="1:9" x14ac:dyDescent="0.2">
      <c r="B75" s="3"/>
    </row>
    <row r="76" spans="1:9" x14ac:dyDescent="0.2">
      <c r="B76" s="3"/>
    </row>
    <row r="77" spans="1:9" x14ac:dyDescent="0.2">
      <c r="B77" s="3"/>
    </row>
    <row r="79" spans="1:9" ht="25.5" x14ac:dyDescent="0.2">
      <c r="A79" s="1" t="s">
        <v>79</v>
      </c>
    </row>
    <row r="81" spans="1:9" ht="38.25" x14ac:dyDescent="0.2">
      <c r="A81" s="8" t="s">
        <v>71</v>
      </c>
      <c r="B81" s="1" t="s">
        <v>68</v>
      </c>
      <c r="C81" s="1" t="s">
        <v>72</v>
      </c>
      <c r="D81" s="1" t="s">
        <v>73</v>
      </c>
      <c r="E81" s="1" t="s">
        <v>70</v>
      </c>
      <c r="F81" s="1" t="s">
        <v>74</v>
      </c>
    </row>
    <row r="82" spans="1:9" ht="25.5" x14ac:dyDescent="0.2">
      <c r="A82" s="1">
        <v>1916</v>
      </c>
      <c r="B82" s="4">
        <v>0.61599999999999999</v>
      </c>
      <c r="C82" s="3">
        <v>18531</v>
      </c>
      <c r="D82" s="3">
        <f>C82/B82</f>
        <v>30082.792207792209</v>
      </c>
      <c r="E82" s="3">
        <v>58058.861879664015</v>
      </c>
      <c r="F82" s="2">
        <f>D82/E82</f>
        <v>0.51814298857844399</v>
      </c>
      <c r="G82" s="3"/>
      <c r="I82" s="1" t="s">
        <v>75</v>
      </c>
    </row>
    <row r="83" spans="1:9" x14ac:dyDescent="0.2">
      <c r="A83" s="1">
        <v>1920</v>
      </c>
      <c r="B83" s="4">
        <v>0.49199999999999999</v>
      </c>
      <c r="C83" s="3">
        <v>26748</v>
      </c>
      <c r="D83" s="3">
        <f>C83/B83</f>
        <v>54365.853658536587</v>
      </c>
      <c r="E83" s="3">
        <v>61065.861862237609</v>
      </c>
      <c r="F83" s="2">
        <f>D83/E83</f>
        <v>0.89028226247234499</v>
      </c>
      <c r="G83" s="3"/>
      <c r="I83" s="1" t="s">
        <v>76</v>
      </c>
    </row>
    <row r="84" spans="1:9" x14ac:dyDescent="0.2">
      <c r="A84" s="1">
        <v>1924</v>
      </c>
      <c r="B84" s="4">
        <v>0.48899999999999999</v>
      </c>
      <c r="C84" s="3">
        <v>29086</v>
      </c>
      <c r="D84" s="3">
        <f>C84/B84</f>
        <v>59480.572597137012</v>
      </c>
      <c r="E84" s="3">
        <v>66544.475714656277</v>
      </c>
      <c r="F84" s="2">
        <f>D84/E84</f>
        <v>0.89384688899181675</v>
      </c>
      <c r="G84" s="3"/>
      <c r="I84" s="1" t="s">
        <v>77</v>
      </c>
    </row>
    <row r="85" spans="1:9" x14ac:dyDescent="0.2">
      <c r="I85" s="1" t="s">
        <v>78</v>
      </c>
    </row>
    <row r="87" spans="1:9" x14ac:dyDescent="0.2">
      <c r="A87" s="1" t="s">
        <v>80</v>
      </c>
      <c r="B87" s="6">
        <f>B21+B23</f>
        <v>0.82060209897022351</v>
      </c>
    </row>
    <row r="91" spans="1:9" x14ac:dyDescent="0.2">
      <c r="A91" s="1" t="s">
        <v>125</v>
      </c>
    </row>
    <row r="92" spans="1:9" ht="25.5" x14ac:dyDescent="0.2">
      <c r="B92" s="1" t="s">
        <v>114</v>
      </c>
      <c r="C92" s="1" t="s">
        <v>113</v>
      </c>
      <c r="D92" s="1" t="s">
        <v>85</v>
      </c>
      <c r="E92" s="1" t="s">
        <v>74</v>
      </c>
    </row>
    <row r="93" spans="1:9" x14ac:dyDescent="0.2">
      <c r="A93" s="8" t="s">
        <v>83</v>
      </c>
      <c r="B93" s="3">
        <v>7710</v>
      </c>
      <c r="C93" s="1">
        <f>0.07*B93</f>
        <v>539.70000000000005</v>
      </c>
      <c r="D93" s="3">
        <v>25965.865063910758</v>
      </c>
      <c r="E93" s="2">
        <f>(B93-C93)/D93</f>
        <v>0.27614331285907368</v>
      </c>
      <c r="I93" s="1" t="s">
        <v>84</v>
      </c>
    </row>
    <row r="94" spans="1:9" x14ac:dyDescent="0.2">
      <c r="A94" s="1">
        <v>1918</v>
      </c>
      <c r="B94" s="3">
        <v>21392</v>
      </c>
      <c r="C94" s="3">
        <f>B98+B99</f>
        <v>227</v>
      </c>
      <c r="D94" s="3">
        <v>27743.175251991353</v>
      </c>
      <c r="E94" s="2">
        <f>(B94-C94)/D94</f>
        <v>0.76289032555784386</v>
      </c>
      <c r="I94" s="1" t="s">
        <v>87</v>
      </c>
    </row>
    <row r="95" spans="1:9" x14ac:dyDescent="0.2">
      <c r="A95" s="1">
        <v>1929</v>
      </c>
      <c r="B95" s="3">
        <v>28855</v>
      </c>
      <c r="C95" s="1">
        <f>C94</f>
        <v>227</v>
      </c>
      <c r="D95" s="3">
        <v>29414.55757320144</v>
      </c>
      <c r="E95" s="2">
        <f>(B95-C95)/D95</f>
        <v>0.97325958171412219</v>
      </c>
      <c r="I95" s="1" t="s">
        <v>86</v>
      </c>
    </row>
    <row r="96" spans="1:9" ht="25.5" x14ac:dyDescent="0.2">
      <c r="I96" s="1" t="s">
        <v>120</v>
      </c>
    </row>
    <row r="97" spans="1:9" ht="25.5" x14ac:dyDescent="0.2">
      <c r="A97" s="1" t="s">
        <v>116</v>
      </c>
      <c r="B97" s="1" t="s">
        <v>119</v>
      </c>
    </row>
    <row r="98" spans="1:9" x14ac:dyDescent="0.2">
      <c r="A98" s="1" t="s">
        <v>117</v>
      </c>
      <c r="B98" s="3">
        <v>159</v>
      </c>
    </row>
    <row r="99" spans="1:9" x14ac:dyDescent="0.2">
      <c r="A99" s="1" t="s">
        <v>118</v>
      </c>
      <c r="B99" s="3">
        <v>68</v>
      </c>
      <c r="I99" s="1" t="s">
        <v>115</v>
      </c>
    </row>
    <row r="104" spans="1:9" ht="25.5" x14ac:dyDescent="0.2">
      <c r="A104" s="1" t="s">
        <v>89</v>
      </c>
    </row>
    <row r="106" spans="1:9" x14ac:dyDescent="0.2">
      <c r="A106" s="1" t="s">
        <v>96</v>
      </c>
      <c r="B106" s="1">
        <v>219553</v>
      </c>
      <c r="C106" s="1" t="s">
        <v>97</v>
      </c>
      <c r="I106" s="1" t="s">
        <v>101</v>
      </c>
    </row>
    <row r="107" spans="1:9" ht="25.5" x14ac:dyDescent="0.2">
      <c r="A107" s="1" t="s">
        <v>90</v>
      </c>
      <c r="B107" s="1">
        <v>5.4</v>
      </c>
      <c r="C107" s="1" t="s">
        <v>99</v>
      </c>
      <c r="I107" s="1" t="s">
        <v>100</v>
      </c>
    </row>
    <row r="108" spans="1:9" x14ac:dyDescent="0.2">
      <c r="A108" s="1" t="s">
        <v>98</v>
      </c>
      <c r="B108" s="4">
        <f>B107*1000/B106</f>
        <v>2.4595427983220453E-2</v>
      </c>
      <c r="I108" s="1" t="s">
        <v>102</v>
      </c>
    </row>
    <row r="110" spans="1:9" x14ac:dyDescent="0.2">
      <c r="A110" s="1" t="s">
        <v>103</v>
      </c>
    </row>
    <row r="111" spans="1:9" x14ac:dyDescent="0.2">
      <c r="A111" s="1" t="s">
        <v>91</v>
      </c>
      <c r="B111" s="1">
        <v>1.4</v>
      </c>
      <c r="C111" s="1" t="s">
        <v>99</v>
      </c>
      <c r="I111" s="1" t="s">
        <v>95</v>
      </c>
    </row>
    <row r="112" spans="1:9" x14ac:dyDescent="0.2">
      <c r="A112" s="1" t="s">
        <v>92</v>
      </c>
      <c r="B112" s="3">
        <v>676730</v>
      </c>
      <c r="C112" s="1" t="s">
        <v>93</v>
      </c>
      <c r="I112" s="1" t="s">
        <v>104</v>
      </c>
    </row>
    <row r="113" spans="1:9" x14ac:dyDescent="0.2">
      <c r="A113" s="1" t="s">
        <v>94</v>
      </c>
      <c r="B113" s="9">
        <f>(B107*1000000-B112)/B112</f>
        <v>6.9795487121894997</v>
      </c>
      <c r="I113" s="1" t="s">
        <v>108</v>
      </c>
    </row>
    <row r="116" spans="1:9" x14ac:dyDescent="0.2">
      <c r="A116" s="1" t="s">
        <v>106</v>
      </c>
      <c r="B116" s="1" t="s">
        <v>37</v>
      </c>
      <c r="C116" s="1" t="s">
        <v>38</v>
      </c>
      <c r="D116" s="1" t="s">
        <v>107</v>
      </c>
    </row>
    <row r="117" spans="1:9" ht="25.5" x14ac:dyDescent="0.2">
      <c r="A117" s="1" t="s">
        <v>105</v>
      </c>
      <c r="B117" s="1">
        <v>5037</v>
      </c>
      <c r="C117" s="1">
        <v>581</v>
      </c>
      <c r="D117" s="9">
        <f>B117/C117</f>
        <v>8.669535283993115</v>
      </c>
      <c r="I117" s="1" t="s">
        <v>109</v>
      </c>
    </row>
    <row r="121" spans="1:9" ht="25.5" x14ac:dyDescent="0.2">
      <c r="A121" s="1" t="s">
        <v>111</v>
      </c>
    </row>
    <row r="122" spans="1:9" ht="38.25" x14ac:dyDescent="0.2">
      <c r="A122" s="1" t="s">
        <v>71</v>
      </c>
      <c r="B122" s="1" t="s">
        <v>110</v>
      </c>
    </row>
    <row r="123" spans="1:9" x14ac:dyDescent="0.2">
      <c r="A123" s="1">
        <v>1960</v>
      </c>
      <c r="B123" s="1">
        <v>1.8</v>
      </c>
      <c r="I123" s="1" t="s">
        <v>112</v>
      </c>
    </row>
    <row r="124" spans="1:9" x14ac:dyDescent="0.2">
      <c r="A124" s="1">
        <v>1976</v>
      </c>
      <c r="B124" s="1">
        <v>1.2</v>
      </c>
    </row>
    <row r="125" spans="1:9" x14ac:dyDescent="0.2">
      <c r="A125" s="1">
        <v>2004</v>
      </c>
      <c r="B125" s="1">
        <f>B107</f>
        <v>5.4</v>
      </c>
    </row>
  </sheetData>
  <mergeCells count="1">
    <mergeCell ref="A1:D1"/>
  </mergeCells>
  <phoneticPr fontId="2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electorate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2014-10-19T21:29:48Z</dcterms:created>
  <dcterms:modified xsi:type="dcterms:W3CDTF">2014-10-19T21:29:55Z</dcterms:modified>
</cp:coreProperties>
</file>