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255" windowWidth="15315" windowHeight="8325" tabRatio="763"/>
  </bookViews>
  <sheets>
    <sheet name="comparison 1977" sheetId="8" r:id="rId1"/>
    <sheet name="summary 1977" sheetId="12" r:id="rId2"/>
    <sheet name="alt. prison volumes c. 1977" sheetId="9" r:id="rId3"/>
    <sheet name="survey prison libraries 1977" sheetId="7" r:id="rId4"/>
    <sheet name="survey 1977 describe" sheetId="3" r:id="rId5"/>
    <sheet name="fed libraries 1972-8" sheetId="10" r:id="rId6"/>
    <sheet name="additional data" sheetId="11" r:id="rId7"/>
  </sheets>
  <definedNames>
    <definedName name="list1" localSheetId="2">#REF!</definedName>
    <definedName name="list1" localSheetId="5">#REF!</definedName>
    <definedName name="list1">#REF!</definedName>
  </definedNames>
  <calcPr calcId="145621"/>
</workbook>
</file>

<file path=xl/calcChain.xml><?xml version="1.0" encoding="utf-8"?>
<calcChain xmlns="http://schemas.openxmlformats.org/spreadsheetml/2006/main">
  <c r="K14" i="10" l="1"/>
  <c r="D96" i="12" l="1"/>
  <c r="C96" i="12"/>
  <c r="F5" i="8" l="1"/>
  <c r="D5" i="8"/>
  <c r="E5" i="8"/>
  <c r="C36" i="12" l="1"/>
  <c r="C4" i="8"/>
  <c r="E30" i="8"/>
  <c r="G26" i="12"/>
  <c r="H26" i="12"/>
  <c r="G27" i="12"/>
  <c r="H27" i="12"/>
  <c r="G28" i="12"/>
  <c r="H28" i="12"/>
  <c r="G29" i="12"/>
  <c r="H29" i="12"/>
  <c r="G30" i="12"/>
  <c r="H30" i="12"/>
  <c r="G31" i="12"/>
  <c r="H31" i="12"/>
  <c r="H25" i="12"/>
  <c r="G25" i="12"/>
  <c r="G16" i="12"/>
  <c r="H16" i="12"/>
  <c r="G17" i="12"/>
  <c r="H17" i="12"/>
  <c r="G18" i="12"/>
  <c r="H18" i="12"/>
  <c r="G19" i="12"/>
  <c r="H19" i="12"/>
  <c r="G20" i="12"/>
  <c r="H20" i="12"/>
  <c r="G21" i="12"/>
  <c r="H21" i="12"/>
  <c r="H15" i="12"/>
  <c r="G15" i="12"/>
  <c r="D11" i="12"/>
  <c r="E11" i="12"/>
  <c r="F11" i="12"/>
  <c r="H11" i="12" s="1"/>
  <c r="C33" i="12"/>
  <c r="C11" i="12"/>
  <c r="B5" i="12" s="1"/>
  <c r="C10" i="10"/>
  <c r="C9" i="10"/>
  <c r="G11" i="12" l="1"/>
  <c r="C37" i="12"/>
  <c r="C5" i="12" s="1"/>
  <c r="D12" i="12"/>
  <c r="D5" i="12" s="1"/>
  <c r="F12" i="12"/>
  <c r="F5" i="12" s="1"/>
  <c r="E12" i="12"/>
  <c r="C115" i="8"/>
  <c r="C109" i="8" s="1"/>
  <c r="C110" i="8" s="1"/>
  <c r="C5" i="8" s="1"/>
  <c r="H5" i="12" l="1"/>
  <c r="G12" i="12"/>
  <c r="E5" i="12"/>
  <c r="G5" i="12" s="1"/>
  <c r="H12" i="12"/>
  <c r="E100" i="8"/>
  <c r="C104" i="8" s="1"/>
  <c r="J5" i="12" l="1"/>
  <c r="F4" i="8"/>
  <c r="G26" i="11"/>
  <c r="F26" i="11"/>
  <c r="G24" i="11"/>
  <c r="F24" i="11"/>
  <c r="G19" i="11"/>
  <c r="F17" i="11"/>
  <c r="G17" i="11"/>
  <c r="F18" i="11"/>
  <c r="G18" i="11"/>
  <c r="F19" i="11"/>
  <c r="F20" i="11"/>
  <c r="G20" i="11"/>
  <c r="F21" i="11"/>
  <c r="G21" i="11"/>
  <c r="G16" i="11"/>
  <c r="F16" i="11"/>
  <c r="H35" i="10"/>
  <c r="H34" i="10"/>
  <c r="H43" i="10"/>
  <c r="H41" i="10"/>
  <c r="H42" i="10"/>
  <c r="H40" i="10"/>
  <c r="H39" i="10"/>
  <c r="H38" i="10"/>
  <c r="H37" i="10"/>
  <c r="H36" i="10"/>
  <c r="H28" i="10"/>
  <c r="K28" i="10" s="1"/>
  <c r="H33" i="10"/>
  <c r="H32" i="10"/>
  <c r="H29" i="10"/>
  <c r="H31" i="10"/>
  <c r="H30" i="10"/>
  <c r="H27" i="10"/>
  <c r="K27" i="10" s="1"/>
  <c r="H26" i="10"/>
  <c r="K26" i="10" s="1"/>
  <c r="H25" i="10"/>
  <c r="K25" i="10" s="1"/>
  <c r="H24" i="10"/>
  <c r="K24" i="10" s="1"/>
  <c r="H23" i="10"/>
  <c r="K23" i="10" s="1"/>
  <c r="H22" i="10"/>
  <c r="K22" i="10" s="1"/>
  <c r="H20" i="10"/>
  <c r="K20" i="10" s="1"/>
  <c r="H21" i="10"/>
  <c r="K21" i="10" s="1"/>
  <c r="H19" i="10"/>
  <c r="K19" i="10" s="1"/>
  <c r="H18" i="10"/>
  <c r="K18" i="10" s="1"/>
  <c r="H17" i="10"/>
  <c r="H16" i="10"/>
  <c r="K16" i="10" s="1"/>
  <c r="H15" i="10"/>
  <c r="K15" i="10" s="1"/>
  <c r="H14" i="10"/>
  <c r="C9" i="9"/>
  <c r="C8" i="9"/>
  <c r="B35" i="9"/>
  <c r="B10" i="9"/>
  <c r="C10" i="9" s="1"/>
  <c r="B19" i="9"/>
  <c r="B21" i="9" s="1"/>
  <c r="B55" i="9" s="1"/>
  <c r="B56" i="9" s="1"/>
  <c r="K17" i="10" l="1"/>
  <c r="D5" i="10" l="1"/>
  <c r="E5" i="10" s="1"/>
  <c r="F92" i="8"/>
  <c r="F91" i="8"/>
  <c r="F90" i="8"/>
  <c r="F89" i="8"/>
  <c r="F88" i="8"/>
  <c r="F87" i="8"/>
  <c r="F86" i="8"/>
  <c r="D94" i="8"/>
  <c r="E94" i="8"/>
  <c r="C94" i="8"/>
  <c r="D80" i="8"/>
  <c r="C80" i="8"/>
  <c r="E19" i="8"/>
  <c r="C63" i="8"/>
  <c r="H58" i="8" s="1"/>
  <c r="F35" i="8"/>
  <c r="F24" i="8"/>
  <c r="F23" i="8"/>
  <c r="E25" i="8"/>
  <c r="D25" i="8"/>
  <c r="J55" i="8"/>
  <c r="C50" i="8" s="1"/>
  <c r="G17" i="8" s="1"/>
  <c r="C64" i="8"/>
  <c r="C79" i="8"/>
  <c r="E74" i="8" s="1"/>
  <c r="D11" i="8"/>
  <c r="E45" i="8"/>
  <c r="D45" i="8"/>
  <c r="D79" i="8"/>
  <c r="F77" i="8" s="1"/>
  <c r="G77" i="8"/>
  <c r="G76" i="8"/>
  <c r="G75" i="8"/>
  <c r="G74" i="8"/>
  <c r="G73" i="8"/>
  <c r="G72" i="8"/>
  <c r="G71" i="8"/>
  <c r="G70" i="8"/>
  <c r="E12" i="8"/>
  <c r="D12" i="8"/>
  <c r="C12" i="8"/>
  <c r="E11" i="8"/>
  <c r="C11" i="8"/>
  <c r="C45" i="8"/>
  <c r="G64" i="8"/>
  <c r="F64" i="8"/>
  <c r="D64" i="8"/>
  <c r="G63" i="8"/>
  <c r="F63" i="8"/>
  <c r="D63" i="8"/>
  <c r="I59" i="8" s="1"/>
  <c r="F43" i="8"/>
  <c r="F42" i="8"/>
  <c r="J61" i="8"/>
  <c r="E61" i="8"/>
  <c r="F41" i="8"/>
  <c r="J60" i="8"/>
  <c r="E60" i="8"/>
  <c r="F40" i="8"/>
  <c r="J59" i="8"/>
  <c r="K59" i="8" s="1"/>
  <c r="E59" i="8"/>
  <c r="F39" i="8"/>
  <c r="J58" i="8"/>
  <c r="E58" i="8"/>
  <c r="F38" i="8"/>
  <c r="J57" i="8"/>
  <c r="K57" i="8" s="1"/>
  <c r="E57" i="8"/>
  <c r="F37" i="8"/>
  <c r="J56" i="8"/>
  <c r="K56" i="8" s="1"/>
  <c r="E56" i="8"/>
  <c r="F36" i="8"/>
  <c r="E55" i="8"/>
  <c r="F72" i="8" l="1"/>
  <c r="E77" i="8"/>
  <c r="F70" i="8"/>
  <c r="F45" i="8"/>
  <c r="K55" i="8"/>
  <c r="H55" i="8"/>
  <c r="E70" i="8"/>
  <c r="F25" i="8"/>
  <c r="F12" i="8"/>
  <c r="F11" i="8"/>
  <c r="I55" i="8"/>
  <c r="J63" i="8"/>
  <c r="J64" i="8"/>
  <c r="C13" i="8"/>
  <c r="D13" i="8"/>
  <c r="E13" i="8"/>
  <c r="H59" i="8"/>
  <c r="H61" i="8"/>
  <c r="H57" i="8"/>
  <c r="H60" i="8"/>
  <c r="F74" i="8"/>
  <c r="F76" i="8"/>
  <c r="E64" i="8"/>
  <c r="I60" i="8"/>
  <c r="I61" i="8"/>
  <c r="E72" i="8"/>
  <c r="E76" i="8"/>
  <c r="E71" i="8"/>
  <c r="E73" i="8"/>
  <c r="E75" i="8"/>
  <c r="H56" i="8"/>
  <c r="K60" i="8"/>
  <c r="K61" i="8"/>
  <c r="E63" i="8"/>
  <c r="I56" i="8"/>
  <c r="I57" i="8"/>
  <c r="I58" i="8"/>
  <c r="K58" i="8"/>
  <c r="F71" i="8"/>
  <c r="F73" i="8"/>
  <c r="F75" i="8"/>
  <c r="K63" i="8" l="1"/>
  <c r="C49" i="8" s="1"/>
  <c r="G19" i="8" s="1"/>
  <c r="H64" i="8"/>
  <c r="F13" i="8"/>
  <c r="I64" i="8"/>
  <c r="E17" i="8" s="1"/>
  <c r="K64" i="8"/>
  <c r="C51" i="8" s="1"/>
  <c r="G18" i="8" l="1"/>
  <c r="D17" i="8"/>
  <c r="E18" i="8"/>
  <c r="D18" i="8" l="1"/>
  <c r="D19" i="8" s="1"/>
  <c r="D4" i="8" l="1"/>
  <c r="E4" i="8" s="1"/>
</calcChain>
</file>

<file path=xl/sharedStrings.xml><?xml version="1.0" encoding="utf-8"?>
<sst xmlns="http://schemas.openxmlformats.org/spreadsheetml/2006/main" count="1172" uniqueCount="829">
  <si>
    <t>state</t>
  </si>
  <si>
    <t>SOUTH CAROLINA</t>
  </si>
  <si>
    <t>COLUMBIA</t>
  </si>
  <si>
    <t>DEPARTMENT OF CORRECTIONS LIBRARY SERVICES</t>
  </si>
  <si>
    <t>Correction Instit plus Max Sec. Center from census</t>
  </si>
  <si>
    <t>TEXAS</t>
  </si>
  <si>
    <t>HUNTSVILLE</t>
  </si>
  <si>
    <t>DEPT OF CORRECTIONS / WINDHAM SCHOOL DISTRICT</t>
  </si>
  <si>
    <t>Unit Aggregate from Census</t>
  </si>
  <si>
    <t>VERMONT</t>
  </si>
  <si>
    <t>MONTPELIER</t>
  </si>
  <si>
    <t>LIBRARY USER SERVICES DIVISION DEPT OF LIBRARYS</t>
  </si>
  <si>
    <t>correctional center aggregate from Census</t>
  </si>
  <si>
    <t>ARIZONA</t>
  </si>
  <si>
    <t>FLORENCE</t>
  </si>
  <si>
    <t>Closed prison</t>
  </si>
  <si>
    <t>STATE PRISON</t>
  </si>
  <si>
    <t>ARIZONA STATE PRISON</t>
  </si>
  <si>
    <t>SAFFORD</t>
  </si>
  <si>
    <t>Community center</t>
  </si>
  <si>
    <t>SAFFORD CONSERVATION CENTER</t>
  </si>
  <si>
    <t>SAFFORD CONSERVATION CTR</t>
  </si>
  <si>
    <t>ARKANSAS</t>
  </si>
  <si>
    <t>GRADY</t>
  </si>
  <si>
    <t>Prison camp</t>
  </si>
  <si>
    <t>CUMMINS STATE FARM</t>
  </si>
  <si>
    <t>CUMMINS UNIT/DPT OF CORR</t>
  </si>
  <si>
    <t>PINE BLUFF</t>
  </si>
  <si>
    <t>WOMEN'S DIVISION DEPT OF CORRECTIONS</t>
  </si>
  <si>
    <t>WOMENS UNIT/DPT OF CORR</t>
  </si>
  <si>
    <t>TUCKER</t>
  </si>
  <si>
    <t>TUCKER INTERMEDIATE REFORMATOR Y LIBRARY</t>
  </si>
  <si>
    <t>TUCKER UNIT/DPT OF CORR</t>
  </si>
  <si>
    <t>CALIFORNIA</t>
  </si>
  <si>
    <t>CHINO</t>
  </si>
  <si>
    <t>CORRECTIONS DEPT CALIFORNIA INSTITUTION FOR MEN PROGRAM A</t>
  </si>
  <si>
    <t>CA INSTITUTION FOR MEN</t>
  </si>
  <si>
    <t>JAMESTOWN</t>
  </si>
  <si>
    <t>CORRECTIONS DEPT SIERRA CONSERVATION CENTER</t>
  </si>
  <si>
    <t>SIERRA CONSERVATION CTR</t>
  </si>
  <si>
    <t>REPRESA</t>
  </si>
  <si>
    <t>CORRECTIONS DEPT FOLSOM STATE PRISON</t>
  </si>
  <si>
    <t>CA ST PRISON AT FOLSOM</t>
  </si>
  <si>
    <t>SAN LUIS OBISPO</t>
  </si>
  <si>
    <t>CORRECTIONS DEPT CALIFORNIA MEN'S COLONY EAST FACILITY</t>
  </si>
  <si>
    <t>CALIFORNIA MENS COLONY</t>
  </si>
  <si>
    <t>SUSANVILLE</t>
  </si>
  <si>
    <t>CORRECTIONS DEPT CALIFORNIA CONSERVATION CENTER</t>
  </si>
  <si>
    <t>CALIF CORRECTIONAL CTR</t>
  </si>
  <si>
    <t>TEHACHAPI</t>
  </si>
  <si>
    <t>CORRECTIONS DEPT CALIFORNIA CORRECTIONAL INSTITUTION</t>
  </si>
  <si>
    <t>CALIF CORRECTIONAL INST</t>
  </si>
  <si>
    <t>VACAVILLE</t>
  </si>
  <si>
    <t>CORRECTIONS DEPT CALIFORNIA MEDICAL FACILITY</t>
  </si>
  <si>
    <t>CALIF MEDICAL FACILITY</t>
  </si>
  <si>
    <t>COLORADO</t>
  </si>
  <si>
    <t>BUENA VISTA</t>
  </si>
  <si>
    <t>DEPT OF INSTITUTIONS COLORADO STATE REFORMATORY</t>
  </si>
  <si>
    <t>COLO STATE REFORMATORY</t>
  </si>
  <si>
    <t>CANON CITY</t>
  </si>
  <si>
    <t>WOMENS CORRECTIONAL INSTITUTION</t>
  </si>
  <si>
    <t>WOMENS CORRECTIONAL INST</t>
  </si>
  <si>
    <t>DEPT OF INSTITUTIONS COLORADO STATE PENITENTIARY</t>
  </si>
  <si>
    <t>COLO STATE PENITENTIARY</t>
  </si>
  <si>
    <t>DELTA</t>
  </si>
  <si>
    <t>Forestry camp</t>
  </si>
  <si>
    <t>DEPT OF INSTITUTIONS DELTA HONOR CAMP</t>
  </si>
  <si>
    <t>ROBIDEAU CONSERVTN CAMP</t>
  </si>
  <si>
    <t>CONNECTICUT</t>
  </si>
  <si>
    <t>BROOKLYN</t>
  </si>
  <si>
    <t>Other prison</t>
  </si>
  <si>
    <t>BROOKLYN COMMUNITY CORRECTION CENTER</t>
  </si>
  <si>
    <t>COMM CORRECTIONAL CENTER</t>
  </si>
  <si>
    <t>ENFIELD</t>
  </si>
  <si>
    <t>CONN CORR INST - ENFIELD</t>
  </si>
  <si>
    <t>CONN CORRECTIONAL INSTIT</t>
  </si>
  <si>
    <t>NEW HAVEN</t>
  </si>
  <si>
    <t>NEW HAVEN COMMUNITY CORRECTION CENTER</t>
  </si>
  <si>
    <t>FLORIDA</t>
  </si>
  <si>
    <t>AVON PARK</t>
  </si>
  <si>
    <t>AVON PARK CORRECTIONAL INSTITUTION</t>
  </si>
  <si>
    <t>AVON PARK CORRECT INSTIT</t>
  </si>
  <si>
    <t>BELLE GLADE</t>
  </si>
  <si>
    <t>GLADES CORRECTIONAL INSTITUTION</t>
  </si>
  <si>
    <t>GLADES CORRECT INSTIT</t>
  </si>
  <si>
    <t>BUSHNELL</t>
  </si>
  <si>
    <t>SUMTER CORRECTIONAL INSTITUTION</t>
  </si>
  <si>
    <t>SUMTER CORRECT INSTIT</t>
  </si>
  <si>
    <t>CHATTAHOOCHEE</t>
  </si>
  <si>
    <t>RIVER JUNCTION CORRECTIONAL INSTITUTION</t>
  </si>
  <si>
    <t>RIVER JUNCTION CORR INST</t>
  </si>
  <si>
    <t>CLERMONT</t>
  </si>
  <si>
    <t>LAKE CORRECTIONAL INSTITUTION</t>
  </si>
  <si>
    <t>LAKE CORRECTIONAL INSTIT</t>
  </si>
  <si>
    <t>CROSS CITY</t>
  </si>
  <si>
    <t>CROSS CITY CORRECTIONAL INSTITUTION</t>
  </si>
  <si>
    <t>CROSS CTY CORRECT INSTIT</t>
  </si>
  <si>
    <t>HOMESTEAD</t>
  </si>
  <si>
    <t>DADE CORRECTIONAL INSTITUTION</t>
  </si>
  <si>
    <t>DADE CORRECTIONAL INSTIT</t>
  </si>
  <si>
    <t>LAKE BUTLER</t>
  </si>
  <si>
    <t>Classification center or medical center</t>
  </si>
  <si>
    <t>RECEPTION AND MEDICAL CENTER</t>
  </si>
  <si>
    <t>RECEPT AND MEDICAL CTR</t>
  </si>
  <si>
    <t>LANTANA</t>
  </si>
  <si>
    <t>LANTANA CORRECTIONAL INSTITUTION</t>
  </si>
  <si>
    <t>LANTANA COM CORRECT CTR</t>
  </si>
  <si>
    <t>LOWELL</t>
  </si>
  <si>
    <t>FLORIDA CORRECTIONAL INSTITUTION</t>
  </si>
  <si>
    <t>FLA CORRECTIONAL INSTIT</t>
  </si>
  <si>
    <t>MARION CORRECTIONAL INSTITUTION</t>
  </si>
  <si>
    <t>MARION CORRECT INSTIT</t>
  </si>
  <si>
    <t>RAIFORD</t>
  </si>
  <si>
    <t>UNION CORRECTIONAL INSTITUTION</t>
  </si>
  <si>
    <t>UNION CORRECT INSTIT</t>
  </si>
  <si>
    <t>SHARPES</t>
  </si>
  <si>
    <t>BREVARD CORRECTIONAL INSTITUTION</t>
  </si>
  <si>
    <t>BREVARD CORRECT INSTIT</t>
  </si>
  <si>
    <t>SNEADS</t>
  </si>
  <si>
    <t>APALACHEE CORRECTIONAL INSTITUTION</t>
  </si>
  <si>
    <t>APALACHEE CORRECT INSTIT</t>
  </si>
  <si>
    <t>STARKE</t>
  </si>
  <si>
    <t>FLORIDA STATE PRISON</t>
  </si>
  <si>
    <t>ILLINOIS</t>
  </si>
  <si>
    <t>DWIGHT</t>
  </si>
  <si>
    <t>DWIGHT CORRECTIONAL CENTER LIB</t>
  </si>
  <si>
    <t>DWIGHT CORRECTIONAL CTR</t>
  </si>
  <si>
    <t>JOLIET</t>
  </si>
  <si>
    <t>JOLIET CORRECTIONAL CENTER LIB</t>
  </si>
  <si>
    <t>JOLIET CORRECTIONAL CTR</t>
  </si>
  <si>
    <t>STATEVILLE CORRECTIONAL CENTER</t>
  </si>
  <si>
    <t>STATEVILLE CORRECT CTR</t>
  </si>
  <si>
    <t>MENARD</t>
  </si>
  <si>
    <t>MENARD PSYCHIATRIC CENTER LIB</t>
  </si>
  <si>
    <t>MENARD PSYCHIATRIC CTR</t>
  </si>
  <si>
    <t>MENARD CORRECTIONAL CENTER</t>
  </si>
  <si>
    <t>MENARD CORRECTIONAL CTR</t>
  </si>
  <si>
    <t>SHERIDAN</t>
  </si>
  <si>
    <t>SHERIDAN CORRECTIONAL CENTER LIBRARY</t>
  </si>
  <si>
    <t>SHERIDAN CORRECT CENTER</t>
  </si>
  <si>
    <t>VANDALIA</t>
  </si>
  <si>
    <t>VANDALIA CORRECTIONAL CENTER</t>
  </si>
  <si>
    <t>VANDALIA CORRECT CENTER</t>
  </si>
  <si>
    <t>VIENNA</t>
  </si>
  <si>
    <t>VIENNA CORRECTIONAL CENTER</t>
  </si>
  <si>
    <t>VIENNA CORRECT CENTER</t>
  </si>
  <si>
    <t>INDIANA</t>
  </si>
  <si>
    <t>ALBION</t>
  </si>
  <si>
    <t>CHAIN-O-LAKES YOUTH CAMP</t>
  </si>
  <si>
    <t>CHAIN O LAKES W R CAMP</t>
  </si>
  <si>
    <t>GREENCASTLE</t>
  </si>
  <si>
    <t>STATE FARM (Putnamville)</t>
  </si>
  <si>
    <t>INDIANA STATE FARM</t>
  </si>
  <si>
    <t>MICHIGAN CITY</t>
  </si>
  <si>
    <t>INDIANA STATE PRISON</t>
  </si>
  <si>
    <t>PENDLETON</t>
  </si>
  <si>
    <t>REFORMATORY</t>
  </si>
  <si>
    <t>INDIANA ST REFORMATORY</t>
  </si>
  <si>
    <t>IOWA</t>
  </si>
  <si>
    <t>ANAMOSA</t>
  </si>
  <si>
    <t>ANAMOSA MEN'S REFORMATORY</t>
  </si>
  <si>
    <t>THE MENS REFORMATORY</t>
  </si>
  <si>
    <t>HARPERS FERRY</t>
  </si>
  <si>
    <t>LUSTER HEIGHTS</t>
  </si>
  <si>
    <t>ROCKWELL CITY</t>
  </si>
  <si>
    <t>WOMEN'S REFORMATORY</t>
  </si>
  <si>
    <t>THE WOMENS REFORMATORY</t>
  </si>
  <si>
    <t>KANSAS</t>
  </si>
  <si>
    <t>HUTCHINSON</t>
  </si>
  <si>
    <t>KANSAS STATE INDUSTRIAL REFORMATORY</t>
  </si>
  <si>
    <t>STATE INDUSTRIAL REFORM</t>
  </si>
  <si>
    <t>TOPEKA</t>
  </si>
  <si>
    <t>KANSAS RECEPTION &amp; DIAGNOSTIC CENTER</t>
  </si>
  <si>
    <t>ST RECEP AND DIAG CENTER</t>
  </si>
  <si>
    <t>KANSAS CORRECTIONAL-VOCATIONAL TRAINING CENTER</t>
  </si>
  <si>
    <t>KS CORR VOC TRAINING CTR</t>
  </si>
  <si>
    <t>KENTUCKY</t>
  </si>
  <si>
    <t>EDDYVILLE</t>
  </si>
  <si>
    <t>KENTUCKY STATE PENITENTIARY INMATE LIBRARY</t>
  </si>
  <si>
    <t>STATE PENITENTIARY</t>
  </si>
  <si>
    <t>LAGRANGE</t>
  </si>
  <si>
    <t>KENTUCKY STATE REFORMATORY INMATE LIBRARY</t>
  </si>
  <si>
    <t>STATE REFORMATORY</t>
  </si>
  <si>
    <t>PEWEE VALLEY</t>
  </si>
  <si>
    <t>KENTUCKY CORRECTIONAL INSTITUTION FOR WOMEN</t>
  </si>
  <si>
    <t>KY WOMENS CORRECT INSTIT</t>
  </si>
  <si>
    <t>LOUISIANA</t>
  </si>
  <si>
    <t>ANGOLA</t>
  </si>
  <si>
    <t>LOUISIANA STATE PENITENTIARY</t>
  </si>
  <si>
    <t>LA STATE PENITENTIARY</t>
  </si>
  <si>
    <t>DEQUINCY</t>
  </si>
  <si>
    <t>LA CORRECTIONAL &amp; INDUSTRIAL SCHOOL</t>
  </si>
  <si>
    <t>LA CORRECT/INDUST SCHOOL</t>
  </si>
  <si>
    <t>ST GABRIEL</t>
  </si>
  <si>
    <t>LA CORRECTIONAL INSTITUTE FOR WOMEN</t>
  </si>
  <si>
    <t>LA CORR INSTIT FOR WOMEN</t>
  </si>
  <si>
    <t>MAINE</t>
  </si>
  <si>
    <t>SOUTH WINDHAM</t>
  </si>
  <si>
    <t>CORRECTIONAL CENTER</t>
  </si>
  <si>
    <t>MAINE CORRECTIONAL CTR</t>
  </si>
  <si>
    <t>MASSACHUSETTS</t>
  </si>
  <si>
    <t>BRIDGEWATER</t>
  </si>
  <si>
    <t>MASSACHUSETTS CORRECTIONAL INSTITUTE - BRIDGEWATER</t>
  </si>
  <si>
    <t>SOUTHEASTERN CORRECT CTR</t>
  </si>
  <si>
    <t>CONCORD</t>
  </si>
  <si>
    <t>MASSACHUSETTS CORRECTIONAL INSTITUTE - CONCORD</t>
  </si>
  <si>
    <t>MASS CORRECT INSTITUTION</t>
  </si>
  <si>
    <t>FRAMINGHAM</t>
  </si>
  <si>
    <t>MASSACHUSETTS CORRECTIONAL INSTITUTE - FRAMINGHAM</t>
  </si>
  <si>
    <t>MC1 FRAMINGHAM</t>
  </si>
  <si>
    <t>NORFOLK</t>
  </si>
  <si>
    <t>MCI-NORFOLK</t>
  </si>
  <si>
    <t>MINNESOTA</t>
  </si>
  <si>
    <t>SHAKOPEE</t>
  </si>
  <si>
    <t>CORRECTIONAL INSTITUTION FOR WOMEN</t>
  </si>
  <si>
    <t>ST CORR INSTIT FOR WOMEN</t>
  </si>
  <si>
    <t>ST CLOUD</t>
  </si>
  <si>
    <t>STATE REFORMATORY FOR MEN LIBRARY</t>
  </si>
  <si>
    <t>MN CORRECTIONAL FACILITY</t>
  </si>
  <si>
    <t>MISSISSIPPI</t>
  </si>
  <si>
    <t>PARCHMAN</t>
  </si>
  <si>
    <t>MISS STATE PENITENTIARY</t>
  </si>
  <si>
    <t>MISSOURI</t>
  </si>
  <si>
    <t>CEDAR CITY</t>
  </si>
  <si>
    <t>RENZ CORRECTIONAL CENTER</t>
  </si>
  <si>
    <t>RENZ CORRECT FACILITY</t>
  </si>
  <si>
    <t>FORDLAND</t>
  </si>
  <si>
    <t>FORDLAND HONOR CAMP</t>
  </si>
  <si>
    <t>JEFFERSON CITY</t>
  </si>
  <si>
    <t>MISSOURI STATE PENITENTIARY</t>
  </si>
  <si>
    <t>ST PENITENTIARY FOR MEN</t>
  </si>
  <si>
    <t>CHURCH FARM</t>
  </si>
  <si>
    <t>CHURCH FARM FACILITY</t>
  </si>
  <si>
    <t>INTERMEDIATE REFORMATORY FOR YOUNG MEN</t>
  </si>
  <si>
    <t>MO INTERMED REFORMATORY</t>
  </si>
  <si>
    <t>MOBERLY</t>
  </si>
  <si>
    <t>MISSOURI TRAINING CENTER FOR MEN</t>
  </si>
  <si>
    <t>MO TRAINING CTR FOR MEN</t>
  </si>
  <si>
    <t>TIPTON</t>
  </si>
  <si>
    <t>STATE CORRECTIONAL PRE-RELEASE CENTER</t>
  </si>
  <si>
    <t>ST CORR PRE RELEASE CTR</t>
  </si>
  <si>
    <t>MONTANA</t>
  </si>
  <si>
    <t>DEER LODGE</t>
  </si>
  <si>
    <t>MONTANA STATE PRISON</t>
  </si>
  <si>
    <t>NEBRASKA</t>
  </si>
  <si>
    <t>YORK</t>
  </si>
  <si>
    <t>NEBRASKA CENTER FOR WOMEN</t>
  </si>
  <si>
    <t>NB CENTER FOR WOMEN</t>
  </si>
  <si>
    <t>NEVADA</t>
  </si>
  <si>
    <t>CARSON CITY</t>
  </si>
  <si>
    <t>STATE PRISON LIBRARIES</t>
  </si>
  <si>
    <t>NEVADA STATE PRISON</t>
  </si>
  <si>
    <t>NEW HAMPSHIRE</t>
  </si>
  <si>
    <t>NEW HAMPSHIRE STATE PRISON</t>
  </si>
  <si>
    <t>N H STATE PRISON</t>
  </si>
  <si>
    <t>NEW JERSEY</t>
  </si>
  <si>
    <t>AVENEL</t>
  </si>
  <si>
    <t>ADULT DIAGNOSTIC AND TREATMENT CENTER - INMATE LIBRARY</t>
  </si>
  <si>
    <t>ADULT DIAG AND TREAT CTR</t>
  </si>
  <si>
    <t>TRENTON</t>
  </si>
  <si>
    <t>NEW JERSEY STATE PRISON INMATE LIBRARY</t>
  </si>
  <si>
    <t>TRENTON STATE PRISON</t>
  </si>
  <si>
    <t>NEW YORK</t>
  </si>
  <si>
    <t>ALBION CORRECTIONAL FACILITY LIBRARY</t>
  </si>
  <si>
    <t>ALBION CORRECT FACILITY</t>
  </si>
  <si>
    <t>ATTICA</t>
  </si>
  <si>
    <t>ATTICE CORRECTION FACILITY LIBRARY</t>
  </si>
  <si>
    <t>ATTICA CORRECT FACILITY</t>
  </si>
  <si>
    <t>AUBURN</t>
  </si>
  <si>
    <t>AUBURN CORRECTIONAL FACILITY LIBRARY</t>
  </si>
  <si>
    <t>AUBURN CORRECT FACILITY</t>
  </si>
  <si>
    <t>BEDFORD HILLS</t>
  </si>
  <si>
    <t>BEDFORD HILLS CORRECTIONAL FACILITY LIBRARY</t>
  </si>
  <si>
    <t>BEDFORD HILLS CORR FACIL</t>
  </si>
  <si>
    <t>COMSTOCK</t>
  </si>
  <si>
    <t>GREAT MEADOW CORRECTIONAL FACILITY LIBRARY</t>
  </si>
  <si>
    <t>GREAT MEADOW CORRECT FAC</t>
  </si>
  <si>
    <t>DANNEMORA</t>
  </si>
  <si>
    <t>CLINTON CORRECTIONAL FACILITY LIBRARY</t>
  </si>
  <si>
    <t>CLINTON CORRECT FACILITY</t>
  </si>
  <si>
    <t>ELMIRA</t>
  </si>
  <si>
    <t>ELMIRA CORRECTIONAL FACILITY LIBRARY</t>
  </si>
  <si>
    <t>ELMIRA CORRECT FACILITY</t>
  </si>
  <si>
    <t>OSSINING</t>
  </si>
  <si>
    <t>OSSINING CORRECTIONAL FACILITY LIBRARY</t>
  </si>
  <si>
    <t>OSSINING CORRECT FACILTY</t>
  </si>
  <si>
    <t>STATEN ISLAND</t>
  </si>
  <si>
    <t>ARTHUR KILL CORRECTIONAL FACILITY LIBRARY</t>
  </si>
  <si>
    <t>ARTHUR KILL CORRECT FAC</t>
  </si>
  <si>
    <t>STORMVILLE</t>
  </si>
  <si>
    <t>GREENHAVEN CORRECTIONAL FACILITY LIBRARY</t>
  </si>
  <si>
    <t>GREEN HAVEN CORRECT FAC</t>
  </si>
  <si>
    <t>WALLKILL</t>
  </si>
  <si>
    <t>WALLKILL CORRECTIONAL FACILITY LIBRARY</t>
  </si>
  <si>
    <t>WALKILL CORRECT FACILITY</t>
  </si>
  <si>
    <t>WEST COXSACKIE</t>
  </si>
  <si>
    <t>COXSACKIE CORRECTIONIAL FACILITY LIBRARY</t>
  </si>
  <si>
    <t>COXSACKIE CORRECT FACIL</t>
  </si>
  <si>
    <t>NORTH DAKOTA</t>
  </si>
  <si>
    <t>BISMARCK</t>
  </si>
  <si>
    <t>N D STATE PENITENTIARY LIBRARY</t>
  </si>
  <si>
    <t>N D STATE PENETENTIARY</t>
  </si>
  <si>
    <t>OHIO</t>
  </si>
  <si>
    <t>CHILLICOTHE</t>
  </si>
  <si>
    <t>CHILLICOTHE CORRECTIONAL INSTITUTE</t>
  </si>
  <si>
    <t>CHILLICOTHE CORRECT INST</t>
  </si>
  <si>
    <t>LEBANON</t>
  </si>
  <si>
    <t>LEBANON CORRECTIONAL INSTITUTION</t>
  </si>
  <si>
    <t>LEBANON CORRECT INSTIT</t>
  </si>
  <si>
    <t>LONDON</t>
  </si>
  <si>
    <t>LONDON CORRECTIONAL INSTITUTION</t>
  </si>
  <si>
    <t>LONDON CORRECT INSTIT</t>
  </si>
  <si>
    <t>LUCASVILLE</t>
  </si>
  <si>
    <t>SOUTHERN OHIO CORRECTIONAL FACILITY</t>
  </si>
  <si>
    <t>SO OHIO CORRECT FACILITY</t>
  </si>
  <si>
    <t>MANSFIELD</t>
  </si>
  <si>
    <t>OHIO STATE REFORMATORY FIELDS LIBRARY</t>
  </si>
  <si>
    <t>OHIO STATE REFORMATORY</t>
  </si>
  <si>
    <t>MARION</t>
  </si>
  <si>
    <t>OKLAHOMA</t>
  </si>
  <si>
    <t>GRANITE</t>
  </si>
  <si>
    <t>STATE REFORMATORY LIBRARY</t>
  </si>
  <si>
    <t>OKLA STATE REFORMATORY</t>
  </si>
  <si>
    <t>LEXINGTON</t>
  </si>
  <si>
    <t>LEXINGTON REG TREATMENT CENTER LAW LIBRARY</t>
  </si>
  <si>
    <t>ASSESSMENT AND RECEP CTR</t>
  </si>
  <si>
    <t>MCALESTER</t>
  </si>
  <si>
    <t>STATE PENITENTIARY CENTRAL LIBRARY</t>
  </si>
  <si>
    <t>OK STATE PENITENTIARY</t>
  </si>
  <si>
    <t>STRINGTOWN</t>
  </si>
  <si>
    <t>VOCATIONAL TRAINING CENTER</t>
  </si>
  <si>
    <t>STRINGTOWN CORRECT CTR</t>
  </si>
  <si>
    <t>OREGON</t>
  </si>
  <si>
    <t>SALEM</t>
  </si>
  <si>
    <t>WOMEN'S CORRECTIONAL CENTER</t>
  </si>
  <si>
    <t>ST CORRECT CTR FOR WOMEN</t>
  </si>
  <si>
    <t>OREGON STATE CORRECTIONAL INSTITUTION</t>
  </si>
  <si>
    <t>STATE CORRECTIONAL INST</t>
  </si>
  <si>
    <t>PENNSYLVANIA</t>
  </si>
  <si>
    <t>BELLEFONTE</t>
  </si>
  <si>
    <t>STATE CORRECTIONAL INSTITUTION ROCKVIEW</t>
  </si>
  <si>
    <t>ST CORR INST AT ROCKVIEW</t>
  </si>
  <si>
    <t>CAMP HILL</t>
  </si>
  <si>
    <t>STATE CORRECTIONAL INSTITUTION</t>
  </si>
  <si>
    <t>HARRISBURG</t>
  </si>
  <si>
    <t>BOARD OF PROBATION AND PAROLE LIBRARY</t>
  </si>
  <si>
    <t>COMMUNITY SERVICE CENTER</t>
  </si>
  <si>
    <t>PITTSBURGH</t>
  </si>
  <si>
    <t>SOUTH DAKOTA</t>
  </si>
  <si>
    <t>SIOUX FALLS</t>
  </si>
  <si>
    <t>SO DAKOTA PENITENTIARY</t>
  </si>
  <si>
    <t>UTAH</t>
  </si>
  <si>
    <t>DRAPER</t>
  </si>
  <si>
    <t>STATE PRISON - LIBRARY</t>
  </si>
  <si>
    <t>UTAH STATE PRISON</t>
  </si>
  <si>
    <t>SALT LAKE CITY</t>
  </si>
  <si>
    <t>DIVISION OF CORRECTIONS 150 WEST NORTH TEMPLE</t>
  </si>
  <si>
    <t>LAKEHILL COMM CORR CTR</t>
  </si>
  <si>
    <t>VIRGINIA</t>
  </si>
  <si>
    <t>BLAND</t>
  </si>
  <si>
    <t>BLAND CORRECTIONAL CENTER</t>
  </si>
  <si>
    <t>BLAND CORRECTIONAL CTR</t>
  </si>
  <si>
    <t>BOYDTON</t>
  </si>
  <si>
    <t>Road camp</t>
  </si>
  <si>
    <t>MECKLENBURG CORRECTIONAL CENTER</t>
  </si>
  <si>
    <t>MECKLENBURG CORRECT CTR</t>
  </si>
  <si>
    <t>CHESAPEAKE</t>
  </si>
  <si>
    <t>ST BRIDES CORRECTIONAL CENTER</t>
  </si>
  <si>
    <t>ST BRIDES CORRECT CENTER</t>
  </si>
  <si>
    <t>GOOCHLAND</t>
  </si>
  <si>
    <t>VIRGINIA CORRECTIONAL CENTER FOR WOMEN</t>
  </si>
  <si>
    <t>VA CORRECT CTR FOR WOMEN</t>
  </si>
  <si>
    <t>RICHMOND</t>
  </si>
  <si>
    <t>VIRGINIA STATE PENITENTIARY</t>
  </si>
  <si>
    <t>STATE FARM</t>
  </si>
  <si>
    <t>POWHTAN CORRECTIONAL CENTER</t>
  </si>
  <si>
    <t>POWHATAN CORRECT CENTER</t>
  </si>
  <si>
    <t>STAUNTON</t>
  </si>
  <si>
    <t>STAUNTON CORRECTIONAL CENTER</t>
  </si>
  <si>
    <t>STAUNTON CORRECT CENTER</t>
  </si>
  <si>
    <t>WASHINGTON</t>
  </si>
  <si>
    <t>GIG HARBOR</t>
  </si>
  <si>
    <t>PURDY TREATMENT CENTER FOR WOMEN LIBRARY</t>
  </si>
  <si>
    <t>PURDY TREAT CTR WOMEN</t>
  </si>
  <si>
    <t>MONROE</t>
  </si>
  <si>
    <t>WASHINGTON STATE REFORMATORY</t>
  </si>
  <si>
    <t>SHELTON</t>
  </si>
  <si>
    <t>WASHINGTON CORRECTIONS CENTER</t>
  </si>
  <si>
    <t>STATE CORRECTIONAL CTR</t>
  </si>
  <si>
    <t>WALLA WALLA</t>
  </si>
  <si>
    <t>WASHINGTON STATE PENITENTIARY</t>
  </si>
  <si>
    <t>WISCONSIN</t>
  </si>
  <si>
    <t>FOX LAKE</t>
  </si>
  <si>
    <t>CORRECTIONAL INSTITUTION</t>
  </si>
  <si>
    <t>GREEN BAY</t>
  </si>
  <si>
    <t>MILWAUKEE</t>
  </si>
  <si>
    <t>WOMEN'S COMMUNITY CENTER</t>
  </si>
  <si>
    <t>WOMENS COMM TREAT CENTER</t>
  </si>
  <si>
    <t>OAKHILL RESOURCE CENTER</t>
  </si>
  <si>
    <t>OAKHILL CORRECT INST</t>
  </si>
  <si>
    <t>PLYMOUTH</t>
  </si>
  <si>
    <t>KETTLE MORAINE CORRECTIONAL INSTITUTION</t>
  </si>
  <si>
    <t>KETTLE MORAINE CORR INST</t>
  </si>
  <si>
    <t>TAYCHEEDAH</t>
  </si>
  <si>
    <t>TAYCHEEDAH CORRECTIONAL INSTITUTION</t>
  </si>
  <si>
    <t>TAYCHEEDAH CORRECT INST</t>
  </si>
  <si>
    <t>WAUPUN</t>
  </si>
  <si>
    <t>WAUPUN CORRECT INST</t>
  </si>
  <si>
    <t>WYOMING</t>
  </si>
  <si>
    <t>RAWLINS</t>
  </si>
  <si>
    <t>WYOMING STATE PENITENTIARY</t>
  </si>
  <si>
    <t>WY STATE PENITENTIARY</t>
  </si>
  <si>
    <t>volumes</t>
  </si>
  <si>
    <t>circulation</t>
  </si>
  <si>
    <t>male prisoners</t>
  </si>
  <si>
    <t>female prisoners</t>
  </si>
  <si>
    <t>total prisoners</t>
  </si>
  <si>
    <t>ln</t>
  </si>
  <si>
    <t>fn</t>
  </si>
  <si>
    <t>Inapplicable</t>
  </si>
  <si>
    <t>type-1</t>
  </si>
  <si>
    <t>type-2</t>
  </si>
  <si>
    <t>city</t>
  </si>
  <si>
    <t>library name</t>
  </si>
  <si>
    <t>facility name</t>
  </si>
  <si>
    <t>circ / prisoner</t>
  </si>
  <si>
    <t>Surveyed state prison libraries book holdings, circulation, and inmates in institution, U.S. 1977</t>
  </si>
  <si>
    <t>field definitions:</t>
  </si>
  <si>
    <t>Records are for responding libraries from NCES (1977) where responding library</t>
  </si>
  <si>
    <t>has line5 (type of library) = 12</t>
  </si>
  <si>
    <t>fn = facility number (var004; sequence number) in BJS (1979) dataset</t>
  </si>
  <si>
    <t>facility name = from BJS (1979)</t>
  </si>
  <si>
    <t>Primarily a maximum (closed) security facility</t>
  </si>
  <si>
    <t xml:space="preserve">Primarily a medium security facility </t>
  </si>
  <si>
    <t xml:space="preserve">Youthful offender facility </t>
  </si>
  <si>
    <t xml:space="preserve">Primarily a minimum security facility </t>
  </si>
  <si>
    <t>Primarily a classification, diagnostic,  and/or reception facility</t>
  </si>
  <si>
    <t xml:space="preserve">Medical facility or hospital </t>
  </si>
  <si>
    <t xml:space="preserve">Community centers     All facilities </t>
  </si>
  <si>
    <t xml:space="preserve">type description </t>
  </si>
  <si>
    <t>Type</t>
  </si>
  <si>
    <t>Location aggregate</t>
  </si>
  <si>
    <t xml:space="preserve">type-2 </t>
  </si>
  <si>
    <t xml:space="preserve">type-1 </t>
  </si>
  <si>
    <t>from BJS (1979): var 488, type of facility in Census 1974</t>
  </si>
  <si>
    <t>from BJS (1979): var 10, type of institution</t>
  </si>
  <si>
    <t>sources and notes for dataset in sheet "prison libraries 1977"</t>
  </si>
  <si>
    <t>male and female prisoner counts from BJS (1979) vars 22 &amp; 23.</t>
  </si>
  <si>
    <t>Description:</t>
  </si>
  <si>
    <t>WHAT WAS THE INMATE COUNT IN THIS FACILITY ON NOVEMBER</t>
  </si>
  <si>
    <t>14, 1979?  PLEASE COUNT ALL MALE AND FEMALE INMATES WHO HAD</t>
  </si>
  <si>
    <t>A BED RESERVED FOR THEM IN THIS FACILITY, INCLUDING</t>
  </si>
  <si>
    <t>SENTENCED AND UNSENTENCED INMATES, PROBATION AND PAROLE</t>
  </si>
  <si>
    <t>VIOLATORS, AND CIVIL AND DIAGNOSTIC COMMITMENTS.  THIS COUNT</t>
  </si>
  <si>
    <t>SHOULD INCLUDE ALL INMATES WHO ARE TEMPORARILY ABSENT FROM</t>
  </si>
  <si>
    <t>THIS FACILITY FOR COURT APPEARANCES, BRIEF FURLOUGHS, ETC.</t>
  </si>
  <si>
    <t>THIS COUNT SHOULD EXCLUDE ALL INMATES WHO ARE ON ESCAPE OR</t>
  </si>
  <si>
    <t>AWAY WITHOUT LEAVE (AWOL).</t>
  </si>
  <si>
    <t>Non-response is important for analyzing the data.  Responding libraries are not the universe</t>
  </si>
  <si>
    <t>of state prison libraries.</t>
  </si>
  <si>
    <t>line35b</t>
  </si>
  <si>
    <t>number book volumes held</t>
  </si>
  <si>
    <t>line36b</t>
  </si>
  <si>
    <t>number book titles held</t>
  </si>
  <si>
    <t>line37b</t>
  </si>
  <si>
    <t>line38b</t>
  </si>
  <si>
    <t>line39b</t>
  </si>
  <si>
    <t>numb bound period title held</t>
  </si>
  <si>
    <t>line40b</t>
  </si>
  <si>
    <t>line41b</t>
  </si>
  <si>
    <t>line43b</t>
  </si>
  <si>
    <t>line44a</t>
  </si>
  <si>
    <t>line46b</t>
  </si>
  <si>
    <t>line47b</t>
  </si>
  <si>
    <t>number bound period vol held</t>
  </si>
  <si>
    <t>numb current period title held</t>
  </si>
  <si>
    <t>numb non-current period vol held</t>
  </si>
  <si>
    <t>numb books on microforms held</t>
  </si>
  <si>
    <t>numb periodicals on microf held</t>
  </si>
  <si>
    <t>numb titles on audiovisual held</t>
  </si>
  <si>
    <t>numb titles on other matter held</t>
  </si>
  <si>
    <t>number government volumes held</t>
  </si>
  <si>
    <t>library name = from NCES (1977), library name with library name-2 appended</t>
  </si>
  <si>
    <t>libnumbers 339 and 35 were deleted because they served correctional staff, not prisoners</t>
  </si>
  <si>
    <t>ln = library number in NCES (1977) dataset (duplicates exist; must be combined with state to uniquely identify library)</t>
  </si>
  <si>
    <t>volumes = sum of line35b, line37b, line38b, and line41b (see below)</t>
  </si>
  <si>
    <t>circulation = line55, "Number materiels circulated to users"</t>
  </si>
  <si>
    <t>field</t>
  </si>
  <si>
    <t>description (all holdings at year-end 1977)</t>
  </si>
  <si>
    <t>(type-2=8 added for matching NCES (1977) to BJS (1979) data)</t>
  </si>
  <si>
    <t>volumes and circulation from NCES (1977)</t>
  </si>
  <si>
    <t>total prisoners is sum of male and female prisoners</t>
  </si>
  <si>
    <t>circ / prisoner = circulation / total prisoners</t>
  </si>
  <si>
    <t>U.S. Dept. of Education, National Center for</t>
  </si>
  <si>
    <t>Education Statistics. SURVEY OF SPECIAL</t>
  </si>
  <si>
    <t>LIBRARIES SERVING STATE GOVERNMENTS, FISCAL</t>
  </si>
  <si>
    <t>YEAR 1977: [UNITED STATES] [Computer file].</t>
  </si>
  <si>
    <t>ICPSR version. Washington, DC: U.S. Dept. of</t>
  </si>
  <si>
    <t>Education, National Center for Education</t>
  </si>
  <si>
    <t>Statistics [producer], 1977. Ann Arbor, MI:</t>
  </si>
  <si>
    <t>Inter-university Consortium for Political and</t>
  </si>
  <si>
    <t>Social Research [distributor], 2002.</t>
  </si>
  <si>
    <t xml:space="preserve">U.S.  Dept.  of  Justice,  Bureau  of   Justice Statistics.  </t>
  </si>
  <si>
    <t>CENSUS OF STATE ADULT CORRECTIONAL FACILITIES, 1979 [Computer file].</t>
  </si>
  <si>
    <t>Conducted by U.S.  Dept.  of Commerce, Bureau of the Census.  2nd ICPSR ed.</t>
  </si>
  <si>
    <t>Ann Arbor,  MI:  Inter-university Consortium  for  Political  and Social Research [producer and distributor], 1997.</t>
  </si>
  <si>
    <t>for dataset specificastions, see sheet "prison libraries 1977 describe"</t>
  </si>
  <si>
    <t>census of state correctional facilities, 1974 (includes some youthful offender facilities)</t>
  </si>
  <si>
    <t>Volumes</t>
  </si>
  <si>
    <t>Prisoners</t>
  </si>
  <si>
    <t>inst share</t>
  </si>
  <si>
    <t>ave. size</t>
  </si>
  <si>
    <t>institutions</t>
  </si>
  <si>
    <t>ave/institution</t>
  </si>
  <si>
    <t>w/library</t>
  </si>
  <si>
    <t>missing lib data</t>
  </si>
  <si>
    <t>closed prisons</t>
  </si>
  <si>
    <t>prison farms</t>
  </si>
  <si>
    <t>other prisons</t>
  </si>
  <si>
    <t>classification/med centers</t>
  </si>
  <si>
    <t>community centers</t>
  </si>
  <si>
    <t>road camps</t>
  </si>
  <si>
    <t>forest camps</t>
  </si>
  <si>
    <t>total</t>
  </si>
  <si>
    <t>other than closed</t>
  </si>
  <si>
    <t>. table type74, c(freq sum totpop)</t>
  </si>
  <si>
    <t>vols</t>
  </si>
  <si>
    <t>federal- 1964 AHIL</t>
  </si>
  <si>
    <t>federal- 1972 survey</t>
  </si>
  <si>
    <t>t1</t>
  </si>
  <si>
    <t>state prisoners served by a prison library</t>
  </si>
  <si>
    <t>all prisoners</t>
  </si>
  <si>
    <t>prisoners in other than closed prisons</t>
  </si>
  <si>
    <t>Location aggregate (added)</t>
  </si>
  <si>
    <t>unmatched in Census of 1979 (added)</t>
  </si>
  <si>
    <t>type description</t>
  </si>
  <si>
    <t>t2</t>
  </si>
  <si>
    <t>total all state prisons</t>
  </si>
  <si>
    <t>prisoners</t>
  </si>
  <si>
    <t>library survey</t>
  </si>
  <si>
    <t>all surveyed prison libraries</t>
  </si>
  <si>
    <t>in closed prisons</t>
  </si>
  <si>
    <t>in other than closed prisons</t>
  </si>
  <si>
    <t>library share</t>
  </si>
  <si>
    <t>prisoners in closed prisons</t>
  </si>
  <si>
    <t>est. volumes</t>
  </si>
  <si>
    <t>in all state prisons</t>
  </si>
  <si>
    <t>in all federal prisons</t>
  </si>
  <si>
    <t>Surveyed prison libraries in 1977 with vols&gt;0 and prisoner count</t>
  </si>
  <si>
    <t>prisoners / institution</t>
  </si>
  <si>
    <t>with library</t>
  </si>
  <si>
    <t>volumes / prisoner</t>
  </si>
  <si>
    <t>est. prisoners</t>
  </si>
  <si>
    <t>prisoners w/library</t>
  </si>
  <si>
    <t>vols / prisoner</t>
  </si>
  <si>
    <t>prisoner share</t>
  </si>
  <si>
    <t>Census of state adult correctional facilities, 1979</t>
  </si>
  <si>
    <t>prison libraries responding to NCES (1977) survey , with volumes&gt;0 and prisoners&gt;0</t>
  </si>
  <si>
    <t>Inapplicable (not covered in 1974 Census)</t>
  </si>
  <si>
    <t xml:space="preserve">most of the facilities missed in the Census of 1974 were </t>
  </si>
  <si>
    <t>facilities other than closed prisons</t>
  </si>
  <si>
    <t>The Census of State Prisons in 1979 did not include information about prison libraries.</t>
  </si>
  <si>
    <t>see sheet "prison libraries 1977"</t>
  </si>
  <si>
    <t>Census prisoner counts: see prisoners-us-from-1900</t>
  </si>
  <si>
    <t>tabulated from</t>
  </si>
  <si>
    <t>Survey of Inmates of State Correctional Facilities</t>
  </si>
  <si>
    <t>and Census of State Adult Correctional Facilities, 1974</t>
  </si>
  <si>
    <t>U.S. Dept. of Justice, Bureau of Justice Statistics</t>
  </si>
  <si>
    <t>ICPSR 7811, 2002.</t>
  </si>
  <si>
    <t>additional library service tabulation by facility type</t>
  </si>
  <si>
    <t>U.S. Dept. of Justice (1975). Census of State Correctional Facilities 1974, Advance Report. National Criminal Justice Information and Statistics Service Law Enforcement Assistance Administration.</t>
  </si>
  <si>
    <t>See alternatively Table 11 in</t>
  </si>
  <si>
    <t>inmates</t>
  </si>
  <si>
    <t>Delaware</t>
  </si>
  <si>
    <t>Idaho</t>
  </si>
  <si>
    <t>Montana</t>
  </si>
  <si>
    <t>Nebraska</t>
  </si>
  <si>
    <t>Nevada</t>
  </si>
  <si>
    <t>Utah</t>
  </si>
  <si>
    <t>Washington</t>
  </si>
  <si>
    <t>major libraries</t>
  </si>
  <si>
    <t>camp libraries</t>
  </si>
  <si>
    <t>federal</t>
  </si>
  <si>
    <t>scaled volumes</t>
  </si>
  <si>
    <t>correctional institutions surveyed</t>
  </si>
  <si>
    <t>surveyed with over 150 inmate ave. pop.</t>
  </si>
  <si>
    <t>responding correctional institutions</t>
  </si>
  <si>
    <t>total volumes reported in state and federal correctional institutions for persons 16 years and older</t>
  </si>
  <si>
    <t>state correctional institutions</t>
  </si>
  <si>
    <t>federal correctional institutions</t>
  </si>
  <si>
    <t>all correctional institutions</t>
  </si>
  <si>
    <t>reported adult inmate population</t>
  </si>
  <si>
    <t>ACA/AHIL survey</t>
  </si>
  <si>
    <t>ACA/AHIL reported inmate counts don't correspond to inmates in institutions reporting book volumes</t>
  </si>
  <si>
    <t>1963 ACA / AHIL Survey</t>
  </si>
  <si>
    <t>BJS prisoner counts; see prisoners-us-from-1900</t>
  </si>
  <si>
    <t>total in fully not reporting states</t>
  </si>
  <si>
    <t>states not reporting any prison library volumes in ACA/AHIL survey</t>
  </si>
  <si>
    <t>partial reporting of volumes may have occurred in other states</t>
  </si>
  <si>
    <t>See pp. 65-66 and Table 1 in</t>
  </si>
  <si>
    <t>U.S. Office of Education. Library Services Branch and American Library Association (1965). National inventory of library needs. Chicago, American Library Association.</t>
  </si>
  <si>
    <t xml:space="preserve">See also pp. 28-9 in </t>
  </si>
  <si>
    <t>Havlik, Robert J. (1967). Survey of Special Libraries Serving State Governments. U.S. Office of Education (DHEW).</t>
  </si>
  <si>
    <t>ACA / AHIL = American Correctional Association (ACA) and Association of Hospital and Institutional Libraries (AHIL)</t>
  </si>
  <si>
    <t>Burt, Lesta Norris (1972). "Keepers of Men Need Keepers of Books." Crime and Delinquency vol. 18(3): 271-83.</t>
  </si>
  <si>
    <t>Burt's survey of of state correctional institutions in 1970</t>
  </si>
  <si>
    <t>in state prisons in responding states:</t>
  </si>
  <si>
    <t>states reporting volumes</t>
  </si>
  <si>
    <t>states responding to the survey</t>
  </si>
  <si>
    <t>total volumes reported</t>
  </si>
  <si>
    <t>libraries with listening and viewing (AV) equipment and materials</t>
  </si>
  <si>
    <t>states with libraries with AV equipment</t>
  </si>
  <si>
    <t>prisoners in responding states</t>
  </si>
  <si>
    <t>Burt (1972) p. 275 (backed out from volume figure at recommended 10 volumes per prisoner)</t>
  </si>
  <si>
    <t>reported volumes</t>
  </si>
  <si>
    <t>adult sentenced inmates in state &amp; federal prisons, 1963</t>
  </si>
  <si>
    <t>adult sentenced inmates in state &amp; federal prisons, 1970</t>
  </si>
  <si>
    <t>BJS data</t>
  </si>
  <si>
    <t>est. total fed &amp; state inmates</t>
  </si>
  <si>
    <t>est. total fed &amp; state volumes</t>
  </si>
  <si>
    <t>Alternate estimate and state and federal prison library volumes c. 1977</t>
  </si>
  <si>
    <t>scaled Burt figure</t>
  </si>
  <si>
    <t>lid</t>
  </si>
  <si>
    <t>place</t>
  </si>
  <si>
    <t>name</t>
  </si>
  <si>
    <t>type</t>
  </si>
  <si>
    <t>Oklahoma</t>
  </si>
  <si>
    <t>El Reno</t>
  </si>
  <si>
    <t>reformatory</t>
  </si>
  <si>
    <t>young adults</t>
  </si>
  <si>
    <t>Steilacoom / McNeil Island</t>
  </si>
  <si>
    <t>penitentiary</t>
  </si>
  <si>
    <t>Pennsylvania</t>
  </si>
  <si>
    <t>Lewisburg</t>
  </si>
  <si>
    <t>long-term adults</t>
  </si>
  <si>
    <t>Georgia</t>
  </si>
  <si>
    <t>Atlanta</t>
  </si>
  <si>
    <t>Minnesota</t>
  </si>
  <si>
    <t>Sandstone</t>
  </si>
  <si>
    <t>correctional institution</t>
  </si>
  <si>
    <t>intermediate-term adults</t>
  </si>
  <si>
    <t>Texas</t>
  </si>
  <si>
    <t>Fort Worth</t>
  </si>
  <si>
    <t>Colorado</t>
  </si>
  <si>
    <t>Engelwood</t>
  </si>
  <si>
    <t>youth center</t>
  </si>
  <si>
    <t>juveniles &amp; youth</t>
  </si>
  <si>
    <t>California</t>
  </si>
  <si>
    <t>Lompoc</t>
  </si>
  <si>
    <t>McNeil Island</t>
  </si>
  <si>
    <t>prison camp</t>
  </si>
  <si>
    <t>short-term adults</t>
  </si>
  <si>
    <t>Connecticut</t>
  </si>
  <si>
    <t>Danbury</t>
  </si>
  <si>
    <t>nr</t>
  </si>
  <si>
    <t>Allenwood</t>
  </si>
  <si>
    <t>Florida</t>
  </si>
  <si>
    <t>Eglin AFB</t>
  </si>
  <si>
    <t>Missouri</t>
  </si>
  <si>
    <t>Springfield</t>
  </si>
  <si>
    <t>medical center prison</t>
  </si>
  <si>
    <t>Texarkana</t>
  </si>
  <si>
    <t>Kentucky</t>
  </si>
  <si>
    <t>Ashland</t>
  </si>
  <si>
    <t>Michigan</t>
  </si>
  <si>
    <t>Milan</t>
  </si>
  <si>
    <t>West Virginia</t>
  </si>
  <si>
    <t>Morgantown</t>
  </si>
  <si>
    <t>R. F. Kennedy Youth Center</t>
  </si>
  <si>
    <t>Virginia</t>
  </si>
  <si>
    <t>Petersburg</t>
  </si>
  <si>
    <t>La Tuna</t>
  </si>
  <si>
    <t>Alabama</t>
  </si>
  <si>
    <t>Maxwell AFB / Montgomery</t>
  </si>
  <si>
    <t>Indiana</t>
  </si>
  <si>
    <t>Terre Haute</t>
  </si>
  <si>
    <t>Alderson</t>
  </si>
  <si>
    <t>reformatory for women</t>
  </si>
  <si>
    <t>Miami</t>
  </si>
  <si>
    <t>Illinois</t>
  </si>
  <si>
    <t>Chicago</t>
  </si>
  <si>
    <t>metropolitan correctional institution</t>
  </si>
  <si>
    <t>Wisconsin</t>
  </si>
  <si>
    <t>Oxford</t>
  </si>
  <si>
    <t>Kansas</t>
  </si>
  <si>
    <t>Leavenworth</t>
  </si>
  <si>
    <t>Fort Leavenworth</t>
  </si>
  <si>
    <t>Army Disciplinary Barracks</t>
  </si>
  <si>
    <t>San Pedro, Terminal Island</t>
  </si>
  <si>
    <t>Arizona</t>
  </si>
  <si>
    <t>Safford</t>
  </si>
  <si>
    <t>Tallahassee</t>
  </si>
  <si>
    <t>California State Prisons, c. 1955</t>
  </si>
  <si>
    <t>books</t>
  </si>
  <si>
    <t xml:space="preserve">books borrowed/inmate/year </t>
  </si>
  <si>
    <t>apparently among library users</t>
  </si>
  <si>
    <t>share of prison library users</t>
  </si>
  <si>
    <t>40% to 90% of inmates</t>
  </si>
  <si>
    <t>Spector, Herman K. (1957). "Library Program of the California State Department of Corrections." Special Libraries vol. 48(1): 7-11.</t>
  </si>
  <si>
    <t>Sector (1957) p. 11</t>
  </si>
  <si>
    <t>backed out from recommended min 10 books/ inmate</t>
  </si>
  <si>
    <t>line note</t>
  </si>
  <si>
    <t>line figure</t>
  </si>
  <si>
    <t>other</t>
  </si>
  <si>
    <t>New York State corectional institutions</t>
  </si>
  <si>
    <t>prison camps</t>
  </si>
  <si>
    <t>lib circulation</t>
  </si>
  <si>
    <t>hospital for insane</t>
  </si>
  <si>
    <t>prisons</t>
  </si>
  <si>
    <t>reformatories</t>
  </si>
  <si>
    <t>diagnostic, reception, and treatment centers</t>
  </si>
  <si>
    <t>FY 1970</t>
  </si>
  <si>
    <t>holdings</t>
  </si>
  <si>
    <t>holdings/inmate</t>
  </si>
  <si>
    <t>circ/inmate</t>
  </si>
  <si>
    <t>FY 1978</t>
  </si>
  <si>
    <t>all inmates</t>
  </si>
  <si>
    <t>FY  1988</t>
  </si>
  <si>
    <t xml:space="preserve">N.Y. State Education Dept.; University of the State of New York (annual). "Institution Libraries Statistics." </t>
  </si>
  <si>
    <t>Federal prison libraries in 1972 and 1978</t>
  </si>
  <si>
    <t>For summary review of 1977 survey, see</t>
  </si>
  <si>
    <t>Goldhor, Herbert and Janice Summers (1981). Special Libraries Serving State Governments. National Center for Education Statistics [NCES]. NCES-81-206; Eric Doc. ED205196, Illinois Univ., Urbana. Graduate School of Library Science.</t>
  </si>
  <si>
    <t>Schick, Frank L. (1975). Survey of Federal Libraries; Fiscal Year 1972. National Center for Education Statistics [NCES]. NCES 75-184; Eric Doc. No. ED112920.</t>
  </si>
  <si>
    <t>1972 data from Tables A-1, A-11 in:</t>
  </si>
  <si>
    <t>Bellassai, Marcia C. (1983). Survey of Federal Libraries, fiscal year 1978. National Center for Education Statistics [NCES]. Washington, DC.</t>
  </si>
  <si>
    <t>1978 data from:</t>
  </si>
  <si>
    <t>males</t>
  </si>
  <si>
    <t>females</t>
  </si>
  <si>
    <t>prisoners in 1972</t>
  </si>
  <si>
    <t>library statistics in 1972</t>
  </si>
  <si>
    <t>in 1978</t>
  </si>
  <si>
    <t>sources</t>
  </si>
  <si>
    <t>lid 8 (Atlanta, Georgia) 1972 circ figure appears to be misprint</t>
  </si>
  <si>
    <t>changed circ from 2000</t>
  </si>
  <si>
    <t>reported</t>
  </si>
  <si>
    <t>scaled for 1972</t>
  </si>
  <si>
    <t>volumes in 1972</t>
  </si>
  <si>
    <t>scaled for 1977</t>
  </si>
  <si>
    <t>circulation / prisoner</t>
  </si>
  <si>
    <t>Prison populations from Federal Bureau of Prisons, Annual Report, 1972</t>
  </si>
  <si>
    <t>volumes held at end of 1977</t>
  </si>
  <si>
    <t>bound periodicals</t>
  </si>
  <si>
    <t>number of public libraries</t>
  </si>
  <si>
    <t>estimated share of juvenile books</t>
  </si>
  <si>
    <t>est. total adult books</t>
  </si>
  <si>
    <t xml:space="preserve">Table 20 in </t>
  </si>
  <si>
    <t>Eckard, Helen M. and National Center for Education Statistics. (1982). Statistics of public libraries, 1977-1978. [Washington, D.C.], National Center for Education Statistics.</t>
  </si>
  <si>
    <t>Lewis, Laurie and Elizabeth Farris (1990). Services and Resources for Children in Public Libraries, 1988-89. NCES 90-098, National Center for Education Statistics.</t>
  </si>
  <si>
    <t>Estimate based on budget share for juvenile books.  See p. 5 in</t>
  </si>
  <si>
    <t>books / adult</t>
  </si>
  <si>
    <t>outside of prisons</t>
  </si>
  <si>
    <t>in state and federal prisons</t>
  </si>
  <si>
    <t>public libraries in 1977</t>
  </si>
  <si>
    <t>adult population outside prisons in 1977</t>
  </si>
  <si>
    <t>total population</t>
  </si>
  <si>
    <t>population in 1980</t>
  </si>
  <si>
    <t>resident population</t>
  </si>
  <si>
    <t>est. adult share</t>
  </si>
  <si>
    <t>est. adult population</t>
  </si>
  <si>
    <t>US Census data</t>
  </si>
  <si>
    <t>Prison libraries in 1977</t>
  </si>
  <si>
    <t>Prison libraries compared to public libraries: book holdings per adult in 1977</t>
  </si>
  <si>
    <t>est. under 18 years old</t>
  </si>
  <si>
    <t>share of population served</t>
  </si>
  <si>
    <t>from Table 2 in</t>
  </si>
  <si>
    <t>Goldhor, Herbert (1985). A Summary and Review of the Indexes of American Public Library Statistics: 1939–1983. Library Research Center Report (Eric Document # ED264879). Urbana, IL, Illinois University.</t>
  </si>
  <si>
    <t>est. adult population served</t>
  </si>
  <si>
    <t>adults served</t>
  </si>
  <si>
    <t>adult library books</t>
  </si>
  <si>
    <t>year</t>
  </si>
  <si>
    <t>coverage</t>
  </si>
  <si>
    <t>ave prisoners</t>
  </si>
  <si>
    <t>ave volumes</t>
  </si>
  <si>
    <t>user share</t>
  </si>
  <si>
    <t>(figures calculated for prison libraries reporting volume and circulation data)</t>
  </si>
  <si>
    <t>based on sheet "survey prison libraries 1977"</t>
  </si>
  <si>
    <t>coverage is population of prisoner in reporting libraries</t>
  </si>
  <si>
    <t>relative to total prisoner population in state and federal prisons in that year</t>
  </si>
  <si>
    <t>Additional data on prison libraries, 1940-1980</t>
  </si>
  <si>
    <t>Across reporting libraries in 1972</t>
  </si>
  <si>
    <t>circulation per user</t>
  </si>
  <si>
    <t>State prisoner libraries holdings and circulation, 1977</t>
  </si>
  <si>
    <t>description</t>
  </si>
  <si>
    <t>prison libraries</t>
  </si>
  <si>
    <t>Prison libraries with inmate population, volumes, and circulation</t>
  </si>
  <si>
    <t>average</t>
  </si>
  <si>
    <t>state prisoners in 1977</t>
  </si>
  <si>
    <t>prisoners in state and federal institutions</t>
  </si>
  <si>
    <t>Census prisoner population data, 12/31/1976</t>
  </si>
  <si>
    <t>prisoners in state institutions</t>
  </si>
  <si>
    <t>prisoners in federal institutions</t>
  </si>
  <si>
    <t>prisoner coverage</t>
  </si>
  <si>
    <t>all circulation</t>
  </si>
  <si>
    <t>Reporting prison libraries by state in the 1977 prison library survey</t>
  </si>
  <si>
    <t>Alaska</t>
  </si>
  <si>
    <t>Arkansas</t>
  </si>
  <si>
    <t>District of Columbia</t>
  </si>
  <si>
    <t>Hawaii</t>
  </si>
  <si>
    <t>Iowa</t>
  </si>
  <si>
    <t>Louisiana</t>
  </si>
  <si>
    <t>Maine</t>
  </si>
  <si>
    <t>Maryland</t>
  </si>
  <si>
    <t>Massachusetts</t>
  </si>
  <si>
    <t>Mississippi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</si>
  <si>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</si>
  <si>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</si>
  <si>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</si>
  <si>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</si>
  <si>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</si>
  <si>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</si>
  <si>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</si>
  <si>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Oregon</t>
  </si>
  <si>
    <t>Rhode Island</t>
  </si>
  <si>
    <t>South Carolina</t>
  </si>
  <si>
    <t>South Dakota</t>
  </si>
  <si>
    <t>Tennessee</t>
  </si>
  <si>
    <t>Vermont</t>
  </si>
  <si>
    <t>Wyoming</t>
  </si>
  <si>
    <t>responding</t>
  </si>
  <si>
    <t>full data</t>
  </si>
  <si>
    <t>(full data means positive inmates, volumes, and circulation)</t>
  </si>
  <si>
    <t>User share is an estimate based on various, unsystematic data.</t>
  </si>
  <si>
    <t>Repository:</t>
  </si>
  <si>
    <t>http://acrosswalls.org/datasets/</t>
  </si>
  <si>
    <t>Version: 1.0</t>
  </si>
  <si>
    <t>circulation yearly / person served</t>
  </si>
  <si>
    <t>ave circ for year</t>
  </si>
  <si>
    <t>circulation is total circulation for the year indicated</t>
  </si>
  <si>
    <t>circulation yearly / prisoner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</si>
</sst>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  <numFmt numFmtId="167" formatCode="#,##0.0"/>
    <numFmt numFmtId="168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2" fillId="0" borderId="0"/>
    <xf numFmtId="0" fontId="6" fillId="0" borderId="0"/>
  </cellStyleXfs>
  <cellXfs count="5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4" fillId="0" borderId="0" xfId="3" applyFont="1"/>
    <xf numFmtId="0" fontId="5" fillId="0" borderId="1" xfId="4" applyFont="1" applyFill="1" applyBorder="1" applyAlignment="1">
      <alignment wrapText="1"/>
    </xf>
    <xf numFmtId="3" fontId="5" fillId="0" borderId="1" xfId="4" applyNumberFormat="1" applyFont="1" applyFill="1" applyBorder="1" applyAlignment="1">
      <alignment horizontal="right" wrapText="1"/>
    </xf>
    <xf numFmtId="164" fontId="5" fillId="0" borderId="0" xfId="4" applyNumberFormat="1" applyFont="1" applyFill="1" applyBorder="1" applyAlignment="1">
      <alignment horizontal="right" wrapText="1"/>
    </xf>
    <xf numFmtId="164" fontId="4" fillId="0" borderId="0" xfId="3" applyNumberFormat="1" applyFont="1"/>
    <xf numFmtId="1" fontId="4" fillId="0" borderId="0" xfId="3" applyNumberFormat="1" applyFont="1"/>
    <xf numFmtId="3" fontId="4" fillId="0" borderId="0" xfId="3" applyNumberFormat="1" applyFont="1"/>
    <xf numFmtId="0" fontId="5" fillId="0" borderId="0" xfId="4" applyFont="1" applyFill="1" applyBorder="1" applyAlignment="1">
      <alignment horizontal="right" wrapText="1"/>
    </xf>
    <xf numFmtId="9" fontId="4" fillId="0" borderId="0" xfId="3" applyNumberFormat="1" applyFont="1"/>
    <xf numFmtId="0" fontId="5" fillId="0" borderId="1" xfId="4" applyFont="1" applyFill="1" applyBorder="1" applyAlignment="1"/>
    <xf numFmtId="0" fontId="4" fillId="0" borderId="0" xfId="3" applyFont="1" applyAlignment="1"/>
    <xf numFmtId="9" fontId="4" fillId="0" borderId="0" xfId="2" applyFont="1"/>
    <xf numFmtId="165" fontId="4" fillId="0" borderId="0" xfId="3" applyNumberFormat="1" applyFont="1"/>
    <xf numFmtId="166" fontId="4" fillId="0" borderId="0" xfId="1" applyNumberFormat="1" applyFont="1"/>
    <xf numFmtId="166" fontId="4" fillId="0" borderId="0" xfId="3" applyNumberFormat="1" applyFont="1"/>
    <xf numFmtId="0" fontId="6" fillId="0" borderId="0" xfId="5"/>
    <xf numFmtId="3" fontId="6" fillId="0" borderId="0" xfId="5" applyNumberFormat="1"/>
    <xf numFmtId="167" fontId="6" fillId="0" borderId="0" xfId="5" applyNumberFormat="1"/>
    <xf numFmtId="166" fontId="6" fillId="0" borderId="0" xfId="1" applyNumberFormat="1" applyFont="1"/>
    <xf numFmtId="166" fontId="6" fillId="0" borderId="0" xfId="5" applyNumberFormat="1"/>
    <xf numFmtId="166" fontId="0" fillId="0" borderId="0" xfId="1" applyNumberFormat="1" applyFont="1"/>
    <xf numFmtId="168" fontId="0" fillId="0" borderId="0" xfId="0" applyNumberFormat="1"/>
    <xf numFmtId="0" fontId="4" fillId="0" borderId="0" xfId="5" applyFont="1"/>
    <xf numFmtId="3" fontId="4" fillId="0" borderId="0" xfId="5" applyNumberFormat="1" applyFont="1"/>
    <xf numFmtId="165" fontId="4" fillId="0" borderId="0" xfId="5" applyNumberFormat="1" applyFont="1"/>
    <xf numFmtId="0" fontId="4" fillId="0" borderId="0" xfId="5" applyFont="1" applyAlignment="1">
      <alignment horizontal="left"/>
    </xf>
    <xf numFmtId="168" fontId="4" fillId="0" borderId="0" xfId="1" applyNumberFormat="1" applyFont="1"/>
    <xf numFmtId="3" fontId="0" fillId="0" borderId="0" xfId="0" applyNumberFormat="1"/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 wrapText="1"/>
    </xf>
    <xf numFmtId="9" fontId="0" fillId="0" borderId="0" xfId="2" applyFont="1"/>
    <xf numFmtId="0" fontId="0" fillId="0" borderId="0" xfId="0" applyAlignment="1">
      <alignment horizontal="left"/>
    </xf>
    <xf numFmtId="0" fontId="4" fillId="0" borderId="0" xfId="3" applyFont="1" applyAlignment="1">
      <alignment horizontal="center" wrapText="1"/>
    </xf>
    <xf numFmtId="166" fontId="4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" fontId="4" fillId="0" borderId="0" xfId="3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5" fontId="4" fillId="0" borderId="0" xfId="3" applyNumberFormat="1" applyFont="1" applyAlignment="1">
      <alignment horizontal="center"/>
    </xf>
    <xf numFmtId="0" fontId="0" fillId="0" borderId="0" xfId="0" applyAlignment="1">
      <alignment horizontal="left"/>
    </xf>
    <xf numFmtId="0" fontId="6" fillId="0" borderId="0" xfId="5" applyAlignment="1">
      <alignment horizontal="left"/>
    </xf>
    <xf numFmtId="0" fontId="4" fillId="0" borderId="0" xfId="5" applyFont="1" applyAlignment="1">
      <alignment horizontal="left"/>
    </xf>
    <xf numFmtId="3" fontId="4" fillId="0" borderId="0" xfId="5" applyNumberFormat="1" applyFont="1" applyAlignment="1">
      <alignment horizontal="center"/>
    </xf>
  </cellXfs>
  <cellStyles count="6">
    <cellStyle name="Comma" xfId="1" builtinId="3"/>
    <cellStyle name="Normal" xfId="0" builtinId="0"/>
    <cellStyle name="Normal 2" xfId="5"/>
    <cellStyle name="Normal_scaling" xfId="4"/>
    <cellStyle name="Normal_sl77fm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tabSelected="1" workbookViewId="0">
      <selection sqref="A1:D1"/>
    </sheetView>
  </sheetViews>
  <sheetFormatPr defaultRowHeight="15" x14ac:dyDescent="0.25"/>
  <cols>
    <col min="1" max="1" width="4.7109375" style="3" customWidth="1"/>
    <col min="2" max="2" width="39.140625" style="3" customWidth="1"/>
    <col min="3" max="3" width="13.140625" style="3" customWidth="1"/>
    <col min="4" max="4" width="13.28515625" style="3" bestFit="1" customWidth="1"/>
    <col min="5" max="5" width="12.28515625" style="3" customWidth="1"/>
    <col min="6" max="6" width="12.85546875" style="3" customWidth="1"/>
    <col min="7" max="7" width="9.140625" style="3"/>
    <col min="8" max="8" width="9.28515625" style="3" customWidth="1"/>
    <col min="9" max="9" width="9.140625" style="3"/>
    <col min="10" max="10" width="8.85546875" style="3" customWidth="1"/>
    <col min="11" max="11" width="10.85546875" style="3" customWidth="1"/>
    <col min="12" max="12" width="2.5703125" style="3" customWidth="1"/>
    <col min="13" max="13" width="80.42578125" style="3" customWidth="1"/>
    <col min="14" max="16384" width="9.140625" style="3"/>
  </cols>
  <sheetData>
    <row r="1" spans="1:13" x14ac:dyDescent="0.25">
      <c r="A1" s="46" t="s">
        <v>761</v>
      </c>
      <c r="B1" s="46"/>
      <c r="C1" s="46"/>
      <c r="D1" s="46"/>
      <c r="M1" s="3" t="s">
        <v>822</v>
      </c>
    </row>
    <row r="2" spans="1:13" x14ac:dyDescent="0.25">
      <c r="A2"/>
      <c r="B2"/>
      <c r="C2"/>
      <c r="D2"/>
      <c r="M2" s="3" t="s">
        <v>823</v>
      </c>
    </row>
    <row r="3" spans="1:13" ht="60" x14ac:dyDescent="0.25">
      <c r="B3"/>
      <c r="C3" s="33" t="s">
        <v>767</v>
      </c>
      <c r="D3" s="33" t="s">
        <v>768</v>
      </c>
      <c r="E3" s="33" t="s">
        <v>749</v>
      </c>
      <c r="F3" s="40" t="s">
        <v>825</v>
      </c>
      <c r="M3" s="3" t="s">
        <v>824</v>
      </c>
    </row>
    <row r="4" spans="1:13" x14ac:dyDescent="0.25">
      <c r="B4" t="s">
        <v>751</v>
      </c>
      <c r="C4" s="41">
        <f>E29</f>
        <v>278000</v>
      </c>
      <c r="D4" s="41">
        <f>D19+D25</f>
        <v>2824279.4882506826</v>
      </c>
      <c r="E4" s="42">
        <f>D4/E29</f>
        <v>10.159278734714686</v>
      </c>
      <c r="F4" s="43">
        <f>'summary 1977'!H5</f>
        <v>16.663595315509983</v>
      </c>
    </row>
    <row r="5" spans="1:13" x14ac:dyDescent="0.25">
      <c r="B5" t="s">
        <v>750</v>
      </c>
      <c r="C5" s="44">
        <f>C110</f>
        <v>137148293.53050753</v>
      </c>
      <c r="D5" s="44">
        <f>C104</f>
        <v>311946763.09999996</v>
      </c>
      <c r="E5" s="42">
        <f>D5/C5</f>
        <v>2.2745216514896698</v>
      </c>
      <c r="F5" s="45">
        <f>F100/(C108*C117)</f>
        <v>5.160878617844336</v>
      </c>
    </row>
    <row r="8" spans="1:13" x14ac:dyDescent="0.25">
      <c r="B8" s="3" t="s">
        <v>760</v>
      </c>
    </row>
    <row r="10" spans="1:13" x14ac:dyDescent="0.25">
      <c r="B10" s="3" t="s">
        <v>539</v>
      </c>
      <c r="C10" s="3" t="s">
        <v>512</v>
      </c>
      <c r="D10" s="3" t="s">
        <v>412</v>
      </c>
      <c r="E10" s="3" t="s">
        <v>538</v>
      </c>
      <c r="F10" s="3" t="s">
        <v>554</v>
      </c>
    </row>
    <row r="11" spans="1:13" x14ac:dyDescent="0.25">
      <c r="B11" s="3" t="s">
        <v>541</v>
      </c>
      <c r="C11" s="9">
        <f>C35</f>
        <v>80</v>
      </c>
      <c r="D11" s="9">
        <f>D35</f>
        <v>917150</v>
      </c>
      <c r="E11" s="9">
        <f>E35</f>
        <v>82625</v>
      </c>
      <c r="F11" s="15">
        <f t="shared" ref="F11:F12" si="0">D11/E11</f>
        <v>11.100151285930409</v>
      </c>
    </row>
    <row r="12" spans="1:13" x14ac:dyDescent="0.25">
      <c r="B12" s="3" t="s">
        <v>542</v>
      </c>
      <c r="C12" s="3">
        <f>SUM(C36:C43)</f>
        <v>48</v>
      </c>
      <c r="D12" s="3">
        <f>SUM(D36:D43)</f>
        <v>365740</v>
      </c>
      <c r="E12" s="3">
        <f>SUM(E36:E43)</f>
        <v>35912</v>
      </c>
      <c r="F12" s="15">
        <f t="shared" si="0"/>
        <v>10.184339496547116</v>
      </c>
    </row>
    <row r="13" spans="1:13" x14ac:dyDescent="0.25">
      <c r="B13" s="3" t="s">
        <v>540</v>
      </c>
      <c r="C13" s="9">
        <f>C45</f>
        <v>128</v>
      </c>
      <c r="D13" s="9">
        <f>D45</f>
        <v>1282890</v>
      </c>
      <c r="E13" s="9">
        <f>E45</f>
        <v>118537</v>
      </c>
      <c r="F13" s="15">
        <f>D13/E13</f>
        <v>10.82269671073167</v>
      </c>
    </row>
    <row r="14" spans="1:13" x14ac:dyDescent="0.25">
      <c r="C14" s="9"/>
      <c r="D14" s="9"/>
      <c r="E14" s="9"/>
      <c r="F14" s="15"/>
    </row>
    <row r="16" spans="1:13" x14ac:dyDescent="0.25">
      <c r="D16" s="3" t="s">
        <v>545</v>
      </c>
      <c r="E16" s="3" t="s">
        <v>552</v>
      </c>
      <c r="G16" s="3" t="s">
        <v>543</v>
      </c>
    </row>
    <row r="17" spans="2:13" x14ac:dyDescent="0.25">
      <c r="B17" s="3" t="s">
        <v>541</v>
      </c>
      <c r="D17" s="16">
        <f>E17*G17*F11</f>
        <v>1704653.1924803576</v>
      </c>
      <c r="E17" s="9">
        <f>E30*(1-I64)</f>
        <v>158168.17879218134</v>
      </c>
      <c r="G17" s="11">
        <f>C50</f>
        <v>0.97093023255813948</v>
      </c>
    </row>
    <row r="18" spans="2:13" x14ac:dyDescent="0.25">
      <c r="B18" s="3" t="s">
        <v>542</v>
      </c>
      <c r="D18" s="16">
        <f>+E18*G18*F12</f>
        <v>818781.72588775528</v>
      </c>
      <c r="E18" s="9">
        <f>E30*I64</f>
        <v>92798.821207818677</v>
      </c>
      <c r="G18" s="11">
        <f>C51</f>
        <v>0.86634887047398101</v>
      </c>
    </row>
    <row r="19" spans="2:13" x14ac:dyDescent="0.25">
      <c r="B19" s="3" t="s">
        <v>546</v>
      </c>
      <c r="D19" s="16">
        <f>D17+D18</f>
        <v>2523434.9183681128</v>
      </c>
      <c r="E19" s="9">
        <f>E30</f>
        <v>250967</v>
      </c>
      <c r="G19" s="11">
        <f>C49</f>
        <v>0.93225970168468619</v>
      </c>
    </row>
    <row r="20" spans="2:13" x14ac:dyDescent="0.25">
      <c r="D20" s="16"/>
      <c r="G20" s="11"/>
    </row>
    <row r="22" spans="2:13" x14ac:dyDescent="0.25">
      <c r="D22" s="3" t="s">
        <v>526</v>
      </c>
      <c r="E22" s="3" t="s">
        <v>538</v>
      </c>
      <c r="F22" s="3" t="s">
        <v>554</v>
      </c>
    </row>
    <row r="23" spans="2:13" x14ac:dyDescent="0.25">
      <c r="B23" s="3" t="s">
        <v>527</v>
      </c>
      <c r="D23" s="9">
        <v>265582</v>
      </c>
      <c r="E23" s="9">
        <v>20842</v>
      </c>
      <c r="F23" s="15">
        <f>D23/E23</f>
        <v>12.742635063813454</v>
      </c>
    </row>
    <row r="24" spans="2:13" x14ac:dyDescent="0.25">
      <c r="B24" s="3" t="s">
        <v>528</v>
      </c>
      <c r="D24" s="9">
        <v>144997</v>
      </c>
      <c r="E24" s="9">
        <v>13029</v>
      </c>
      <c r="F24" s="15">
        <f t="shared" ref="F24:F25" si="1">D24/E24</f>
        <v>11.128789623148361</v>
      </c>
    </row>
    <row r="25" spans="2:13" x14ac:dyDescent="0.25">
      <c r="B25" s="3" t="s">
        <v>547</v>
      </c>
      <c r="D25" s="9">
        <f>D24*E31/E24</f>
        <v>300844.56988256966</v>
      </c>
      <c r="E25" s="9">
        <f>E31</f>
        <v>27033</v>
      </c>
      <c r="F25" s="15">
        <f t="shared" si="1"/>
        <v>11.128789623148363</v>
      </c>
    </row>
    <row r="28" spans="2:13" x14ac:dyDescent="0.25">
      <c r="B28" s="3" t="s">
        <v>788</v>
      </c>
    </row>
    <row r="29" spans="2:13" x14ac:dyDescent="0.25">
      <c r="B29" s="3" t="s">
        <v>787</v>
      </c>
      <c r="E29" s="17">
        <v>278000</v>
      </c>
    </row>
    <row r="30" spans="2:13" x14ac:dyDescent="0.25">
      <c r="B30" s="3" t="s">
        <v>789</v>
      </c>
      <c r="E30" s="9">
        <f>E29-E31</f>
        <v>250967</v>
      </c>
      <c r="F30" s="15"/>
      <c r="M30" s="3" t="s">
        <v>563</v>
      </c>
    </row>
    <row r="31" spans="2:13" x14ac:dyDescent="0.25">
      <c r="B31" s="3" t="s">
        <v>790</v>
      </c>
      <c r="E31" s="9">
        <v>27033</v>
      </c>
    </row>
    <row r="33" spans="1:13" x14ac:dyDescent="0.25">
      <c r="B33" s="3" t="s">
        <v>548</v>
      </c>
    </row>
    <row r="34" spans="1:13" x14ac:dyDescent="0.25">
      <c r="A34" s="3" t="s">
        <v>529</v>
      </c>
      <c r="B34" s="3" t="s">
        <v>440</v>
      </c>
      <c r="C34" s="3" t="s">
        <v>512</v>
      </c>
      <c r="D34" s="3" t="s">
        <v>508</v>
      </c>
      <c r="E34" s="3" t="s">
        <v>509</v>
      </c>
      <c r="F34" s="3" t="s">
        <v>549</v>
      </c>
    </row>
    <row r="35" spans="1:13" x14ac:dyDescent="0.25">
      <c r="A35" s="3">
        <v>1</v>
      </c>
      <c r="B35" s="4" t="s">
        <v>15</v>
      </c>
      <c r="C35" s="5">
        <v>80</v>
      </c>
      <c r="D35" s="5">
        <v>917150</v>
      </c>
      <c r="E35" s="5">
        <v>82625</v>
      </c>
      <c r="F35" s="8">
        <f t="shared" ref="F35:F43" si="2">E35/C35</f>
        <v>1032.8125</v>
      </c>
      <c r="G35" s="6"/>
      <c r="H35" s="7"/>
      <c r="I35" s="7"/>
      <c r="K35" s="8"/>
      <c r="M35" s="3" t="s">
        <v>562</v>
      </c>
    </row>
    <row r="36" spans="1:13" x14ac:dyDescent="0.25">
      <c r="A36" s="3">
        <v>0</v>
      </c>
      <c r="B36" s="4" t="s">
        <v>419</v>
      </c>
      <c r="C36" s="5">
        <v>18</v>
      </c>
      <c r="D36" s="5">
        <v>105705</v>
      </c>
      <c r="E36" s="5">
        <v>6025</v>
      </c>
      <c r="F36" s="8">
        <f t="shared" si="2"/>
        <v>334.72222222222223</v>
      </c>
      <c r="G36" s="10"/>
      <c r="H36" s="7"/>
      <c r="I36" s="7"/>
      <c r="K36" s="8"/>
    </row>
    <row r="37" spans="1:13" x14ac:dyDescent="0.25">
      <c r="A37" s="3">
        <v>5</v>
      </c>
      <c r="B37" s="4" t="s">
        <v>70</v>
      </c>
      <c r="C37" s="5">
        <v>12</v>
      </c>
      <c r="D37" s="5">
        <v>70487</v>
      </c>
      <c r="E37" s="5">
        <v>6581</v>
      </c>
      <c r="F37" s="8">
        <f t="shared" si="2"/>
        <v>548.41666666666663</v>
      </c>
      <c r="G37" s="6"/>
      <c r="H37" s="7"/>
      <c r="I37" s="7"/>
      <c r="K37" s="8"/>
    </row>
    <row r="38" spans="1:13" x14ac:dyDescent="0.25">
      <c r="A38" s="3">
        <v>4</v>
      </c>
      <c r="B38" s="4" t="s">
        <v>24</v>
      </c>
      <c r="C38" s="5">
        <v>5</v>
      </c>
      <c r="D38" s="5">
        <v>19006</v>
      </c>
      <c r="E38" s="5">
        <v>7842</v>
      </c>
      <c r="F38" s="8">
        <f t="shared" si="2"/>
        <v>1568.4</v>
      </c>
      <c r="G38" s="6"/>
      <c r="H38" s="7"/>
      <c r="I38" s="7"/>
      <c r="K38" s="8"/>
    </row>
    <row r="39" spans="1:13" x14ac:dyDescent="0.25">
      <c r="A39" s="3">
        <v>6</v>
      </c>
      <c r="B39" s="4" t="s">
        <v>19</v>
      </c>
      <c r="C39" s="5">
        <v>4</v>
      </c>
      <c r="D39" s="5">
        <v>15453</v>
      </c>
      <c r="E39" s="5">
        <v>486</v>
      </c>
      <c r="F39" s="8">
        <f t="shared" si="2"/>
        <v>121.5</v>
      </c>
      <c r="G39" s="6"/>
      <c r="H39" s="7"/>
      <c r="I39" s="7"/>
      <c r="K39" s="8"/>
    </row>
    <row r="40" spans="1:13" x14ac:dyDescent="0.25">
      <c r="A40" s="3">
        <v>8</v>
      </c>
      <c r="B40" s="4" t="s">
        <v>441</v>
      </c>
      <c r="C40" s="5">
        <v>3</v>
      </c>
      <c r="D40" s="5">
        <v>136318</v>
      </c>
      <c r="E40" s="5">
        <v>12558</v>
      </c>
      <c r="F40" s="8">
        <f t="shared" si="2"/>
        <v>4186</v>
      </c>
      <c r="G40" s="10"/>
      <c r="H40" s="7"/>
      <c r="I40" s="7"/>
      <c r="K40" s="8"/>
    </row>
    <row r="41" spans="1:13" x14ac:dyDescent="0.25">
      <c r="A41" s="3">
        <v>7</v>
      </c>
      <c r="B41" s="4" t="s">
        <v>101</v>
      </c>
      <c r="C41" s="5">
        <v>3</v>
      </c>
      <c r="D41" s="5">
        <v>14600</v>
      </c>
      <c r="E41" s="5">
        <v>2037</v>
      </c>
      <c r="F41" s="8">
        <f t="shared" si="2"/>
        <v>679</v>
      </c>
      <c r="G41" s="6"/>
      <c r="H41" s="7"/>
      <c r="I41" s="7"/>
      <c r="K41" s="8"/>
    </row>
    <row r="42" spans="1:13" x14ac:dyDescent="0.25">
      <c r="A42" s="3">
        <v>3</v>
      </c>
      <c r="B42" s="4" t="s">
        <v>65</v>
      </c>
      <c r="C42" s="5">
        <v>2</v>
      </c>
      <c r="D42" s="5">
        <v>2480</v>
      </c>
      <c r="E42" s="5">
        <v>132</v>
      </c>
      <c r="F42" s="8">
        <f t="shared" si="2"/>
        <v>66</v>
      </c>
      <c r="G42" s="6"/>
      <c r="H42" s="7"/>
      <c r="I42" s="7"/>
      <c r="K42" s="8"/>
    </row>
    <row r="43" spans="1:13" x14ac:dyDescent="0.25">
      <c r="A43" s="3">
        <v>2</v>
      </c>
      <c r="B43" s="4" t="s">
        <v>363</v>
      </c>
      <c r="C43" s="5">
        <v>1</v>
      </c>
      <c r="D43" s="5">
        <v>1691</v>
      </c>
      <c r="E43" s="5">
        <v>251</v>
      </c>
      <c r="F43" s="8">
        <f t="shared" si="2"/>
        <v>251</v>
      </c>
      <c r="G43" s="6"/>
      <c r="H43" s="7"/>
      <c r="I43" s="7"/>
      <c r="K43" s="8"/>
    </row>
    <row r="44" spans="1:13" x14ac:dyDescent="0.25">
      <c r="C44" s="9"/>
      <c r="D44" s="9"/>
      <c r="E44" s="9"/>
      <c r="F44" s="9"/>
    </row>
    <row r="45" spans="1:13" x14ac:dyDescent="0.25">
      <c r="B45" s="3" t="s">
        <v>523</v>
      </c>
      <c r="C45" s="9">
        <f>SUM(C35:C43)</f>
        <v>128</v>
      </c>
      <c r="D45" s="9">
        <f>SUM(D35:D43)</f>
        <v>1282890</v>
      </c>
      <c r="E45" s="9">
        <f>SUM(E35:E43)</f>
        <v>118537</v>
      </c>
      <c r="F45" s="8">
        <f>E45/C45</f>
        <v>926.0703125</v>
      </c>
    </row>
    <row r="48" spans="1:13" x14ac:dyDescent="0.25">
      <c r="B48" s="3" t="s">
        <v>530</v>
      </c>
    </row>
    <row r="49" spans="2:13" x14ac:dyDescent="0.25">
      <c r="B49" s="3" t="s">
        <v>531</v>
      </c>
      <c r="C49" s="7">
        <f>K63/D63</f>
        <v>0.93225970168468619</v>
      </c>
    </row>
    <row r="50" spans="2:13" x14ac:dyDescent="0.25">
      <c r="B50" s="3" t="s">
        <v>544</v>
      </c>
      <c r="C50" s="7">
        <f>J55</f>
        <v>0.97093023255813948</v>
      </c>
    </row>
    <row r="51" spans="2:13" x14ac:dyDescent="0.25">
      <c r="B51" s="3" t="s">
        <v>532</v>
      </c>
      <c r="C51" s="7">
        <f>K64/D64</f>
        <v>0.86634887047398101</v>
      </c>
    </row>
    <row r="53" spans="2:13" x14ac:dyDescent="0.25">
      <c r="B53" s="3" t="s">
        <v>507</v>
      </c>
    </row>
    <row r="54" spans="2:13" x14ac:dyDescent="0.25">
      <c r="C54" s="3" t="s">
        <v>512</v>
      </c>
      <c r="D54" s="3" t="s">
        <v>538</v>
      </c>
      <c r="E54" s="3" t="s">
        <v>513</v>
      </c>
      <c r="F54" s="3" t="s">
        <v>514</v>
      </c>
      <c r="G54" s="3" t="s">
        <v>515</v>
      </c>
      <c r="H54" s="3" t="s">
        <v>510</v>
      </c>
      <c r="I54" s="3" t="s">
        <v>555</v>
      </c>
      <c r="J54" s="3" t="s">
        <v>550</v>
      </c>
      <c r="K54" s="3" t="s">
        <v>553</v>
      </c>
    </row>
    <row r="55" spans="2:13" x14ac:dyDescent="0.25">
      <c r="B55" s="3" t="s">
        <v>516</v>
      </c>
      <c r="C55" s="3">
        <v>172</v>
      </c>
      <c r="D55" s="9">
        <v>118072</v>
      </c>
      <c r="E55" s="9">
        <f t="shared" ref="E55:E61" si="3">D55/C55</f>
        <v>686.46511627906978</v>
      </c>
      <c r="F55" s="3">
        <v>167</v>
      </c>
      <c r="H55" s="7">
        <f t="shared" ref="H55:I61" si="4">C55/C$63</f>
        <v>0.29054054054054052</v>
      </c>
      <c r="I55" s="7">
        <f t="shared" si="4"/>
        <v>0.63023496631900333</v>
      </c>
      <c r="J55" s="7">
        <f>F55/(C55-G55)</f>
        <v>0.97093023255813948</v>
      </c>
      <c r="K55" s="9">
        <f>D55*J55</f>
        <v>114639.67441860464</v>
      </c>
      <c r="M55" s="3" t="s">
        <v>564</v>
      </c>
    </row>
    <row r="56" spans="2:13" x14ac:dyDescent="0.25">
      <c r="B56" s="3" t="s">
        <v>517</v>
      </c>
      <c r="C56" s="3">
        <v>41</v>
      </c>
      <c r="D56" s="9">
        <v>25402</v>
      </c>
      <c r="E56" s="9">
        <f t="shared" si="3"/>
        <v>619.56097560975604</v>
      </c>
      <c r="F56" s="3">
        <v>39</v>
      </c>
      <c r="H56" s="7">
        <f t="shared" si="4"/>
        <v>6.9256756756756757E-2</v>
      </c>
      <c r="I56" s="7">
        <f t="shared" si="4"/>
        <v>0.1355886968496792</v>
      </c>
      <c r="J56" s="7">
        <f t="shared" ref="J56:J61" si="5">F56/(C56-G56)</f>
        <v>0.95121951219512191</v>
      </c>
      <c r="K56" s="9">
        <f t="shared" ref="K56:K61" si="6">D56*J56</f>
        <v>24162.878048780487</v>
      </c>
    </row>
    <row r="57" spans="2:13" x14ac:dyDescent="0.25">
      <c r="B57" s="3" t="s">
        <v>518</v>
      </c>
      <c r="C57" s="3">
        <v>67</v>
      </c>
      <c r="D57" s="9">
        <v>16279</v>
      </c>
      <c r="E57" s="9">
        <f t="shared" si="3"/>
        <v>242.97014925373134</v>
      </c>
      <c r="F57" s="3">
        <v>62</v>
      </c>
      <c r="H57" s="7">
        <f t="shared" si="4"/>
        <v>0.11317567567567567</v>
      </c>
      <c r="I57" s="7">
        <f t="shared" si="4"/>
        <v>8.6892701205256578E-2</v>
      </c>
      <c r="J57" s="7">
        <f t="shared" si="5"/>
        <v>0.92537313432835822</v>
      </c>
      <c r="K57" s="9">
        <f t="shared" si="6"/>
        <v>15064.149253731344</v>
      </c>
      <c r="M57" s="3" t="s">
        <v>565</v>
      </c>
    </row>
    <row r="58" spans="2:13" x14ac:dyDescent="0.25">
      <c r="B58" s="3" t="s">
        <v>519</v>
      </c>
      <c r="C58" s="3">
        <v>33</v>
      </c>
      <c r="D58" s="9">
        <v>9766</v>
      </c>
      <c r="E58" s="9">
        <f t="shared" si="3"/>
        <v>295.93939393939394</v>
      </c>
      <c r="F58" s="3">
        <v>28</v>
      </c>
      <c r="H58" s="7">
        <f t="shared" si="4"/>
        <v>5.5743243243243243E-2</v>
      </c>
      <c r="I58" s="7">
        <f t="shared" si="4"/>
        <v>5.2128147918823996E-2</v>
      </c>
      <c r="J58" s="7">
        <f t="shared" si="5"/>
        <v>0.84848484848484851</v>
      </c>
      <c r="K58" s="9">
        <f t="shared" si="6"/>
        <v>8286.30303030303</v>
      </c>
      <c r="M58" s="3" t="s">
        <v>566</v>
      </c>
    </row>
    <row r="59" spans="2:13" x14ac:dyDescent="0.25">
      <c r="B59" s="3" t="s">
        <v>520</v>
      </c>
      <c r="C59" s="3">
        <v>158</v>
      </c>
      <c r="D59" s="9">
        <v>8975</v>
      </c>
      <c r="E59" s="9">
        <f t="shared" si="3"/>
        <v>56.803797468354432</v>
      </c>
      <c r="F59" s="3">
        <v>93</v>
      </c>
      <c r="G59" s="3">
        <v>7</v>
      </c>
      <c r="H59" s="7">
        <f t="shared" si="4"/>
        <v>0.26689189189189189</v>
      </c>
      <c r="I59" s="7">
        <f t="shared" si="4"/>
        <v>4.7906013472398666E-2</v>
      </c>
      <c r="J59" s="7">
        <f t="shared" si="5"/>
        <v>0.61589403973509937</v>
      </c>
      <c r="K59" s="9">
        <f t="shared" si="6"/>
        <v>5527.6490066225169</v>
      </c>
      <c r="M59" s="3" t="s">
        <v>567</v>
      </c>
    </row>
    <row r="60" spans="2:13" x14ac:dyDescent="0.25">
      <c r="B60" s="3" t="s">
        <v>521</v>
      </c>
      <c r="C60" s="3">
        <v>80</v>
      </c>
      <c r="D60" s="9">
        <v>6369</v>
      </c>
      <c r="E60" s="9">
        <f t="shared" si="3"/>
        <v>79.612499999999997</v>
      </c>
      <c r="F60" s="3">
        <v>55</v>
      </c>
      <c r="G60" s="3">
        <v>6</v>
      </c>
      <c r="H60" s="7">
        <f t="shared" si="4"/>
        <v>0.13513513513513514</v>
      </c>
      <c r="I60" s="7">
        <f t="shared" si="4"/>
        <v>3.3995921983922796E-2</v>
      </c>
      <c r="J60" s="7">
        <f t="shared" si="5"/>
        <v>0.7432432432432432</v>
      </c>
      <c r="K60" s="9">
        <f t="shared" si="6"/>
        <v>4733.7162162162158</v>
      </c>
      <c r="M60" s="3" t="s">
        <v>568</v>
      </c>
    </row>
    <row r="61" spans="2:13" x14ac:dyDescent="0.25">
      <c r="B61" s="3" t="s">
        <v>522</v>
      </c>
      <c r="C61" s="3">
        <v>41</v>
      </c>
      <c r="D61" s="9">
        <v>2483</v>
      </c>
      <c r="E61" s="9">
        <f t="shared" si="3"/>
        <v>60.560975609756099</v>
      </c>
      <c r="F61" s="3">
        <v>37</v>
      </c>
      <c r="H61" s="7">
        <f t="shared" si="4"/>
        <v>6.9256756756756757E-2</v>
      </c>
      <c r="I61" s="7">
        <f t="shared" si="4"/>
        <v>1.3253552250915419E-2</v>
      </c>
      <c r="J61" s="7">
        <f t="shared" si="5"/>
        <v>0.90243902439024393</v>
      </c>
      <c r="K61" s="9">
        <f t="shared" si="6"/>
        <v>2240.7560975609758</v>
      </c>
    </row>
    <row r="62" spans="2:13" x14ac:dyDescent="0.25">
      <c r="J62" s="7"/>
      <c r="K62" s="9"/>
      <c r="M62" s="3" t="s">
        <v>571</v>
      </c>
    </row>
    <row r="63" spans="2:13" x14ac:dyDescent="0.25">
      <c r="B63" s="3" t="s">
        <v>523</v>
      </c>
      <c r="C63" s="9">
        <f>SUM(C55:C61)</f>
        <v>592</v>
      </c>
      <c r="D63" s="9">
        <f>SUM(D55:D61)</f>
        <v>187346</v>
      </c>
      <c r="E63" s="9">
        <f>SUM(E55:E61)</f>
        <v>2041.9129081600613</v>
      </c>
      <c r="F63" s="9">
        <f>SUM(F55:F61)</f>
        <v>481</v>
      </c>
      <c r="G63" s="9">
        <f>SUM(G55:G61)</f>
        <v>13</v>
      </c>
      <c r="H63" s="14">
        <v>1</v>
      </c>
      <c r="I63" s="14">
        <v>1</v>
      </c>
      <c r="J63" s="7">
        <f>F63/(C63-G63)</f>
        <v>0.83074265975820383</v>
      </c>
      <c r="K63" s="9">
        <f>SUM(K55:K61)</f>
        <v>174655.12607181922</v>
      </c>
      <c r="M63" s="3" t="s">
        <v>570</v>
      </c>
    </row>
    <row r="64" spans="2:13" x14ac:dyDescent="0.25">
      <c r="B64" s="3" t="s">
        <v>524</v>
      </c>
      <c r="C64" s="9">
        <f>SUM(C56:C61)</f>
        <v>420</v>
      </c>
      <c r="D64" s="9">
        <f t="shared" ref="D64:I64" si="7">SUM(D56:D61)</f>
        <v>69274</v>
      </c>
      <c r="E64" s="9">
        <f t="shared" si="7"/>
        <v>1355.4477918809916</v>
      </c>
      <c r="F64" s="9">
        <f t="shared" si="7"/>
        <v>314</v>
      </c>
      <c r="G64" s="9">
        <f t="shared" si="7"/>
        <v>13</v>
      </c>
      <c r="H64" s="14">
        <f t="shared" si="7"/>
        <v>0.70945945945945943</v>
      </c>
      <c r="I64" s="14">
        <f t="shared" si="7"/>
        <v>0.36976503368099661</v>
      </c>
      <c r="J64" s="7">
        <f>F64/(C64-G64)</f>
        <v>0.77149877149877155</v>
      </c>
      <c r="K64" s="9">
        <f>SUM(K56:K61)</f>
        <v>60015.451653214564</v>
      </c>
    </row>
    <row r="67" spans="2:13" x14ac:dyDescent="0.25">
      <c r="B67" s="3" t="s">
        <v>556</v>
      </c>
    </row>
    <row r="68" spans="2:13" x14ac:dyDescent="0.25">
      <c r="B68" s="3" t="s">
        <v>525</v>
      </c>
    </row>
    <row r="69" spans="2:13" x14ac:dyDescent="0.25">
      <c r="C69" s="3" t="s">
        <v>512</v>
      </c>
      <c r="D69" s="3" t="s">
        <v>538</v>
      </c>
      <c r="E69" s="3" t="s">
        <v>510</v>
      </c>
      <c r="F69" s="3" t="s">
        <v>555</v>
      </c>
      <c r="G69" s="3" t="s">
        <v>511</v>
      </c>
    </row>
    <row r="70" spans="2:13" x14ac:dyDescent="0.25">
      <c r="B70" s="12" t="s">
        <v>15</v>
      </c>
      <c r="C70" s="3">
        <v>170</v>
      </c>
      <c r="D70" s="16">
        <v>142829</v>
      </c>
      <c r="E70" s="7">
        <f t="shared" ref="E70:F77" si="8">C70/C$79</f>
        <v>0.21491782553729458</v>
      </c>
      <c r="F70" s="7">
        <f t="shared" si="8"/>
        <v>0.52020483459169664</v>
      </c>
      <c r="G70" s="8">
        <f t="shared" ref="G70:G77" si="9">D70/C70</f>
        <v>840.17058823529408</v>
      </c>
      <c r="J70" s="4"/>
      <c r="M70" s="3" t="s">
        <v>559</v>
      </c>
    </row>
    <row r="71" spans="2:13" x14ac:dyDescent="0.25">
      <c r="B71" s="12" t="s">
        <v>558</v>
      </c>
      <c r="C71" s="3">
        <v>289</v>
      </c>
      <c r="D71" s="16">
        <v>48898</v>
      </c>
      <c r="E71" s="7">
        <f t="shared" si="8"/>
        <v>0.36536030341340076</v>
      </c>
      <c r="F71" s="7">
        <f t="shared" si="8"/>
        <v>0.17809391651460685</v>
      </c>
      <c r="G71" s="8">
        <f t="shared" si="9"/>
        <v>169.19723183391002</v>
      </c>
      <c r="J71" s="4"/>
      <c r="M71" s="3" t="s">
        <v>560</v>
      </c>
    </row>
    <row r="72" spans="2:13" x14ac:dyDescent="0.25">
      <c r="B72" s="12" t="s">
        <v>24</v>
      </c>
      <c r="C72" s="3">
        <v>36</v>
      </c>
      <c r="D72" s="16">
        <v>34598</v>
      </c>
      <c r="E72" s="7">
        <f t="shared" si="8"/>
        <v>4.5512010113780026E-2</v>
      </c>
      <c r="F72" s="7">
        <f t="shared" si="8"/>
        <v>0.12601115226742132</v>
      </c>
      <c r="G72" s="8">
        <f t="shared" si="9"/>
        <v>961.05555555555554</v>
      </c>
      <c r="J72" s="4"/>
    </row>
    <row r="73" spans="2:13" x14ac:dyDescent="0.25">
      <c r="B73" s="12" t="s">
        <v>70</v>
      </c>
      <c r="C73" s="3">
        <v>54</v>
      </c>
      <c r="D73" s="16">
        <v>19192</v>
      </c>
      <c r="E73" s="7">
        <f t="shared" si="8"/>
        <v>6.8268015170670035E-2</v>
      </c>
      <c r="F73" s="7">
        <f t="shared" si="8"/>
        <v>6.9900168631607321E-2</v>
      </c>
      <c r="G73" s="8">
        <f t="shared" si="9"/>
        <v>355.40740740740739</v>
      </c>
      <c r="J73" s="4"/>
      <c r="M73" s="3" t="s">
        <v>561</v>
      </c>
    </row>
    <row r="74" spans="2:13" x14ac:dyDescent="0.25">
      <c r="B74" s="12" t="s">
        <v>19</v>
      </c>
      <c r="C74" s="3">
        <v>126</v>
      </c>
      <c r="D74" s="16">
        <v>10064</v>
      </c>
      <c r="E74" s="7">
        <f t="shared" si="8"/>
        <v>0.15929203539823009</v>
      </c>
      <c r="F74" s="7">
        <f t="shared" si="8"/>
        <v>3.6654611145711551E-2</v>
      </c>
      <c r="G74" s="8">
        <f t="shared" si="9"/>
        <v>79.873015873015873</v>
      </c>
      <c r="J74" s="4"/>
    </row>
    <row r="75" spans="2:13" x14ac:dyDescent="0.25">
      <c r="B75" s="12" t="s">
        <v>101</v>
      </c>
      <c r="C75" s="3">
        <v>19</v>
      </c>
      <c r="D75" s="16">
        <v>9456</v>
      </c>
      <c r="E75" s="7">
        <f t="shared" si="8"/>
        <v>2.402022756005057E-2</v>
      </c>
      <c r="F75" s="7">
        <f t="shared" si="8"/>
        <v>3.4440183127369677E-2</v>
      </c>
      <c r="G75" s="8">
        <f t="shared" si="9"/>
        <v>497.68421052631578</v>
      </c>
      <c r="J75" s="4"/>
      <c r="M75" s="3" t="s">
        <v>564</v>
      </c>
    </row>
    <row r="76" spans="2:13" x14ac:dyDescent="0.25">
      <c r="B76" s="12" t="s">
        <v>363</v>
      </c>
      <c r="C76" s="3">
        <v>64</v>
      </c>
      <c r="D76" s="16">
        <v>6622</v>
      </c>
      <c r="E76" s="7">
        <f t="shared" si="8"/>
        <v>8.0910240202275607E-2</v>
      </c>
      <c r="F76" s="7">
        <f t="shared" si="8"/>
        <v>2.4118326212927452E-2</v>
      </c>
      <c r="G76" s="8">
        <f t="shared" si="9"/>
        <v>103.46875</v>
      </c>
      <c r="J76" s="4"/>
      <c r="M76" t="s">
        <v>502</v>
      </c>
    </row>
    <row r="77" spans="2:13" x14ac:dyDescent="0.25">
      <c r="B77" s="12" t="s">
        <v>65</v>
      </c>
      <c r="C77" s="3">
        <v>33</v>
      </c>
      <c r="D77" s="16">
        <v>2904</v>
      </c>
      <c r="E77" s="7">
        <f t="shared" si="8"/>
        <v>4.1719342604298354E-2</v>
      </c>
      <c r="F77" s="7">
        <f t="shared" si="8"/>
        <v>1.0576807508659214E-2</v>
      </c>
      <c r="G77" s="8">
        <f t="shared" si="9"/>
        <v>88</v>
      </c>
      <c r="J77" s="4"/>
      <c r="M77" t="s">
        <v>503</v>
      </c>
    </row>
    <row r="78" spans="2:13" x14ac:dyDescent="0.25">
      <c r="B78" s="13"/>
      <c r="D78" s="16"/>
      <c r="J78" s="4"/>
      <c r="M78" t="s">
        <v>504</v>
      </c>
    </row>
    <row r="79" spans="2:13" x14ac:dyDescent="0.25">
      <c r="B79" s="3" t="s">
        <v>537</v>
      </c>
      <c r="C79" s="3">
        <f>SUM(C70:C77)</f>
        <v>791</v>
      </c>
      <c r="D79" s="16">
        <f>SUM(D70:D77)</f>
        <v>274563</v>
      </c>
      <c r="M79" t="s">
        <v>505</v>
      </c>
    </row>
    <row r="80" spans="2:13" x14ac:dyDescent="0.25">
      <c r="B80" s="3" t="s">
        <v>524</v>
      </c>
      <c r="C80" s="3">
        <f>SUM(C71:C77)</f>
        <v>621</v>
      </c>
      <c r="D80" s="3">
        <f>SUM(D71:D77)</f>
        <v>131734</v>
      </c>
    </row>
    <row r="84" spans="1:13" x14ac:dyDescent="0.25">
      <c r="B84" s="3" t="s">
        <v>557</v>
      </c>
    </row>
    <row r="85" spans="1:13" x14ac:dyDescent="0.25">
      <c r="A85" s="3" t="s">
        <v>536</v>
      </c>
      <c r="B85" s="3" t="s">
        <v>535</v>
      </c>
      <c r="C85" s="3" t="s">
        <v>512</v>
      </c>
      <c r="D85" s="3" t="s">
        <v>412</v>
      </c>
      <c r="E85" s="3" t="s">
        <v>538</v>
      </c>
      <c r="F85" s="3" t="s">
        <v>551</v>
      </c>
    </row>
    <row r="86" spans="1:13" x14ac:dyDescent="0.25">
      <c r="A86" s="3">
        <v>2</v>
      </c>
      <c r="B86" t="s">
        <v>432</v>
      </c>
      <c r="C86" s="3">
        <v>52</v>
      </c>
      <c r="D86" s="16">
        <v>544500</v>
      </c>
      <c r="E86" s="16">
        <v>58247</v>
      </c>
      <c r="F86" s="15">
        <f>D86/E86</f>
        <v>9.3481209332669497</v>
      </c>
    </row>
    <row r="87" spans="1:13" x14ac:dyDescent="0.25">
      <c r="A87" s="3">
        <v>3</v>
      </c>
      <c r="B87" t="s">
        <v>433</v>
      </c>
      <c r="C87" s="3">
        <v>49</v>
      </c>
      <c r="D87" s="16">
        <v>459021</v>
      </c>
      <c r="E87" s="16">
        <v>34986</v>
      </c>
      <c r="F87" s="15">
        <f t="shared" ref="F87:F92" si="10">D87/E87</f>
        <v>13.120133767792831</v>
      </c>
    </row>
    <row r="88" spans="1:13" x14ac:dyDescent="0.25">
      <c r="A88" s="3">
        <v>4</v>
      </c>
      <c r="B88" t="s">
        <v>435</v>
      </c>
      <c r="C88" s="3">
        <v>12</v>
      </c>
      <c r="D88" s="16">
        <v>50161</v>
      </c>
      <c r="E88" s="16">
        <v>3371</v>
      </c>
      <c r="F88" s="15">
        <f t="shared" si="10"/>
        <v>14.880154256897063</v>
      </c>
      <c r="M88" s="3" t="s">
        <v>569</v>
      </c>
    </row>
    <row r="89" spans="1:13" x14ac:dyDescent="0.25">
      <c r="A89" s="3">
        <v>5</v>
      </c>
      <c r="B89" t="s">
        <v>436</v>
      </c>
      <c r="C89" s="3">
        <v>4</v>
      </c>
      <c r="D89" s="16">
        <v>10760</v>
      </c>
      <c r="E89" s="16">
        <v>2418</v>
      </c>
      <c r="F89" s="15">
        <f t="shared" si="10"/>
        <v>4.4499586435070304</v>
      </c>
    </row>
    <row r="90" spans="1:13" x14ac:dyDescent="0.25">
      <c r="A90" s="3">
        <v>7</v>
      </c>
      <c r="B90" t="s">
        <v>438</v>
      </c>
      <c r="C90" s="3">
        <v>3</v>
      </c>
      <c r="D90" s="16">
        <v>12038</v>
      </c>
      <c r="E90" s="16">
        <v>105</v>
      </c>
      <c r="F90" s="15">
        <f t="shared" si="10"/>
        <v>114.64761904761905</v>
      </c>
    </row>
    <row r="91" spans="1:13" x14ac:dyDescent="0.25">
      <c r="A91" s="3">
        <v>8</v>
      </c>
      <c r="B91" t="s">
        <v>434</v>
      </c>
      <c r="C91" s="3">
        <v>5</v>
      </c>
      <c r="D91" s="16">
        <v>70092</v>
      </c>
      <c r="E91" s="16">
        <v>6852</v>
      </c>
      <c r="F91" s="15">
        <f t="shared" si="10"/>
        <v>10.229422066549912</v>
      </c>
    </row>
    <row r="92" spans="1:13" x14ac:dyDescent="0.25">
      <c r="A92" s="3">
        <v>10</v>
      </c>
      <c r="B92" t="s">
        <v>533</v>
      </c>
      <c r="C92" s="3">
        <v>3</v>
      </c>
      <c r="D92" s="16">
        <v>136318</v>
      </c>
      <c r="E92" s="16">
        <v>12558</v>
      </c>
      <c r="F92" s="15">
        <f t="shared" si="10"/>
        <v>10.855072463768115</v>
      </c>
    </row>
    <row r="93" spans="1:13" x14ac:dyDescent="0.25">
      <c r="D93" s="16"/>
      <c r="E93" s="16"/>
    </row>
    <row r="94" spans="1:13" x14ac:dyDescent="0.25">
      <c r="C94" s="3">
        <f>SUM(C86:C92)</f>
        <v>128</v>
      </c>
      <c r="D94" s="16">
        <f t="shared" ref="D94:E94" si="11">SUM(D86:D92)</f>
        <v>1282890</v>
      </c>
      <c r="E94" s="16">
        <f t="shared" si="11"/>
        <v>118537</v>
      </c>
    </row>
    <row r="97" spans="2:13" x14ac:dyDescent="0.25">
      <c r="B97" s="3" t="s">
        <v>752</v>
      </c>
    </row>
    <row r="98" spans="2:13" x14ac:dyDescent="0.25">
      <c r="B98" s="3" t="s">
        <v>742</v>
      </c>
      <c r="C98" s="3">
        <v>8456</v>
      </c>
      <c r="M98" s="3" t="s">
        <v>745</v>
      </c>
    </row>
    <row r="99" spans="2:13" x14ac:dyDescent="0.25">
      <c r="C99" s="3" t="s">
        <v>693</v>
      </c>
      <c r="D99" s="3" t="s">
        <v>741</v>
      </c>
      <c r="E99" s="3" t="s">
        <v>523</v>
      </c>
      <c r="F99" s="3" t="s">
        <v>792</v>
      </c>
      <c r="M99" s="3" t="s">
        <v>746</v>
      </c>
    </row>
    <row r="100" spans="2:13" x14ac:dyDescent="0.25">
      <c r="B100" s="3" t="s">
        <v>740</v>
      </c>
      <c r="C100" s="16">
        <v>439485643</v>
      </c>
      <c r="D100" s="16">
        <v>6152590</v>
      </c>
      <c r="E100" s="16">
        <f>C100+D100</f>
        <v>445638233</v>
      </c>
      <c r="F100" s="9">
        <v>986714576</v>
      </c>
    </row>
    <row r="102" spans="2:13" x14ac:dyDescent="0.25">
      <c r="B102" s="3" t="s">
        <v>743</v>
      </c>
      <c r="C102" s="3">
        <v>0.3</v>
      </c>
      <c r="M102" s="3" t="s">
        <v>748</v>
      </c>
    </row>
    <row r="103" spans="2:13" x14ac:dyDescent="0.25">
      <c r="M103" s="3" t="s">
        <v>747</v>
      </c>
    </row>
    <row r="104" spans="2:13" x14ac:dyDescent="0.25">
      <c r="B104" s="3" t="s">
        <v>744</v>
      </c>
      <c r="C104" s="16">
        <f>(1-C102)*E100</f>
        <v>311946763.09999996</v>
      </c>
    </row>
    <row r="107" spans="2:13" x14ac:dyDescent="0.25">
      <c r="B107" s="3" t="s">
        <v>753</v>
      </c>
    </row>
    <row r="108" spans="2:13" x14ac:dyDescent="0.25">
      <c r="B108" s="3" t="s">
        <v>754</v>
      </c>
      <c r="C108" s="30">
        <v>219760000</v>
      </c>
      <c r="M108" s="3" t="s">
        <v>759</v>
      </c>
    </row>
    <row r="109" spans="2:13" x14ac:dyDescent="0.25">
      <c r="B109" s="3" t="s">
        <v>758</v>
      </c>
      <c r="C109" s="30">
        <f>C115*C108</f>
        <v>157641716.70173278</v>
      </c>
    </row>
    <row r="110" spans="2:13" x14ac:dyDescent="0.25">
      <c r="B110" s="3" t="s">
        <v>766</v>
      </c>
      <c r="C110" s="30">
        <f>C109*C117</f>
        <v>137148293.53050753</v>
      </c>
    </row>
    <row r="112" spans="2:13" x14ac:dyDescent="0.25">
      <c r="B112" s="3" t="s">
        <v>755</v>
      </c>
    </row>
    <row r="113" spans="2:13" x14ac:dyDescent="0.25">
      <c r="B113" s="3" t="s">
        <v>756</v>
      </c>
      <c r="C113" s="3">
        <v>226545805</v>
      </c>
    </row>
    <row r="114" spans="2:13" x14ac:dyDescent="0.25">
      <c r="B114" s="3" t="s">
        <v>762</v>
      </c>
      <c r="C114" s="3">
        <v>64036387.399999999</v>
      </c>
    </row>
    <row r="115" spans="2:13" x14ac:dyDescent="0.25">
      <c r="B115" s="3" t="s">
        <v>757</v>
      </c>
      <c r="C115" s="14">
        <f>1-C114/C113</f>
        <v>0.71733580588702583</v>
      </c>
    </row>
    <row r="117" spans="2:13" x14ac:dyDescent="0.25">
      <c r="B117" s="3" t="s">
        <v>763</v>
      </c>
      <c r="C117" s="14">
        <v>0.87</v>
      </c>
      <c r="M117" s="3" t="s">
        <v>764</v>
      </c>
    </row>
    <row r="118" spans="2:13" x14ac:dyDescent="0.25">
      <c r="M118" s="3" t="s">
        <v>765</v>
      </c>
    </row>
  </sheetData>
  <mergeCells count="1">
    <mergeCell ref="A1:D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sqref="A1:C1"/>
    </sheetView>
  </sheetViews>
  <sheetFormatPr defaultRowHeight="15" x14ac:dyDescent="0.25"/>
  <cols>
    <col min="1" max="1" width="7.140625" customWidth="1"/>
    <col min="2" max="2" width="39.5703125" customWidth="1"/>
    <col min="3" max="3" width="11" customWidth="1"/>
    <col min="4" max="4" width="10.5703125" bestFit="1" customWidth="1"/>
    <col min="5" max="6" width="13.28515625" bestFit="1" customWidth="1"/>
    <col min="7" max="7" width="11" customWidth="1"/>
    <col min="8" max="8" width="12.5703125" customWidth="1"/>
    <col min="9" max="9" width="11" customWidth="1"/>
    <col min="10" max="10" width="12.140625" customWidth="1"/>
    <col min="11" max="11" width="2.42578125" customWidth="1"/>
    <col min="12" max="12" width="74.85546875" customWidth="1"/>
  </cols>
  <sheetData>
    <row r="1" spans="1:12" x14ac:dyDescent="0.25">
      <c r="A1" s="46" t="s">
        <v>781</v>
      </c>
      <c r="B1" s="46"/>
      <c r="C1" s="46"/>
      <c r="D1" s="39"/>
      <c r="E1" s="36"/>
      <c r="F1" s="36"/>
      <c r="H1" s="36"/>
      <c r="J1" s="36"/>
      <c r="L1" t="s">
        <v>822</v>
      </c>
    </row>
    <row r="2" spans="1:12" x14ac:dyDescent="0.25">
      <c r="A2" s="46" t="s">
        <v>774</v>
      </c>
      <c r="B2" s="46"/>
      <c r="C2" s="46"/>
      <c r="D2" s="46"/>
      <c r="E2" s="36"/>
      <c r="F2" s="36"/>
      <c r="H2" s="36"/>
      <c r="J2" s="36"/>
      <c r="L2" t="s">
        <v>823</v>
      </c>
    </row>
    <row r="3" spans="1:12" x14ac:dyDescent="0.25">
      <c r="L3" t="s">
        <v>824</v>
      </c>
    </row>
    <row r="4" spans="1:12" ht="45.75" customHeight="1" x14ac:dyDescent="0.25">
      <c r="A4" s="31" t="s">
        <v>769</v>
      </c>
      <c r="B4" s="32" t="s">
        <v>708</v>
      </c>
      <c r="C4" s="33" t="s">
        <v>770</v>
      </c>
      <c r="D4" s="33" t="s">
        <v>771</v>
      </c>
      <c r="E4" s="33" t="s">
        <v>772</v>
      </c>
      <c r="F4" s="33" t="s">
        <v>826</v>
      </c>
      <c r="G4" s="33" t="s">
        <v>551</v>
      </c>
      <c r="H4" s="33" t="s">
        <v>828</v>
      </c>
      <c r="I4" s="33" t="s">
        <v>773</v>
      </c>
      <c r="J4" s="33" t="s">
        <v>780</v>
      </c>
    </row>
    <row r="5" spans="1:12" x14ac:dyDescent="0.25">
      <c r="A5">
        <v>1977</v>
      </c>
      <c r="B5">
        <f>C11</f>
        <v>105</v>
      </c>
      <c r="C5" s="34">
        <f>C37</f>
        <v>0.39093187550554453</v>
      </c>
      <c r="D5" s="30">
        <f>D12</f>
        <v>934.39047619047619</v>
      </c>
      <c r="E5" s="30">
        <f t="shared" ref="E5:F5" si="0">E12</f>
        <v>10408.466666666667</v>
      </c>
      <c r="F5" s="30">
        <f t="shared" si="0"/>
        <v>15570.304761904761</v>
      </c>
      <c r="G5" s="35">
        <f>E5/D5</f>
        <v>11.139311596049373</v>
      </c>
      <c r="H5" s="23">
        <f>F5/D5</f>
        <v>16.663595315509983</v>
      </c>
      <c r="I5" s="34">
        <v>0.66</v>
      </c>
      <c r="J5" s="35">
        <f>H5/I5</f>
        <v>25.24787169016664</v>
      </c>
      <c r="L5" t="s">
        <v>775</v>
      </c>
    </row>
    <row r="6" spans="1:12" x14ac:dyDescent="0.25">
      <c r="L6" t="s">
        <v>776</v>
      </c>
    </row>
    <row r="7" spans="1:12" x14ac:dyDescent="0.25">
      <c r="L7" t="s">
        <v>777</v>
      </c>
    </row>
    <row r="9" spans="1:12" x14ac:dyDescent="0.25">
      <c r="A9" t="s">
        <v>784</v>
      </c>
      <c r="L9" t="s">
        <v>821</v>
      </c>
    </row>
    <row r="11" spans="1:12" x14ac:dyDescent="0.25">
      <c r="B11" t="s">
        <v>523</v>
      </c>
      <c r="C11">
        <f>SUM(C15:C21)</f>
        <v>105</v>
      </c>
      <c r="D11" s="23">
        <f>SUM(D15:D21)</f>
        <v>98111</v>
      </c>
      <c r="E11" s="23">
        <f>SUM(E15:E21)</f>
        <v>1092889</v>
      </c>
      <c r="F11" s="23">
        <f>SUM(F15:F21)</f>
        <v>1634882</v>
      </c>
      <c r="G11" s="35">
        <f t="shared" ref="G11" si="1">E11/D11</f>
        <v>11.139311596049373</v>
      </c>
      <c r="H11" s="23">
        <f t="shared" ref="H11" si="2">F11/D11</f>
        <v>16.663595315509983</v>
      </c>
    </row>
    <row r="12" spans="1:12" x14ac:dyDescent="0.25">
      <c r="B12" t="s">
        <v>785</v>
      </c>
      <c r="D12" s="23">
        <f>D11/$C11</f>
        <v>934.39047619047619</v>
      </c>
      <c r="E12" s="23">
        <f>E11/$C11</f>
        <v>10408.466666666667</v>
      </c>
      <c r="F12" s="23">
        <f>F11/$C11</f>
        <v>15570.304761904761</v>
      </c>
      <c r="G12" s="35">
        <f t="shared" ref="G12" si="3">E12/D12</f>
        <v>11.139311596049373</v>
      </c>
      <c r="H12" s="23">
        <f t="shared" ref="H12" si="4">F12/D12</f>
        <v>16.663595315509983</v>
      </c>
    </row>
    <row r="13" spans="1:12" x14ac:dyDescent="0.25">
      <c r="D13" s="23"/>
      <c r="E13" s="23"/>
      <c r="F13" s="23"/>
      <c r="G13" s="35"/>
    </row>
    <row r="14" spans="1:12" ht="30" x14ac:dyDescent="0.25">
      <c r="A14" t="s">
        <v>420</v>
      </c>
      <c r="B14" t="s">
        <v>782</v>
      </c>
      <c r="C14" t="s">
        <v>783</v>
      </c>
      <c r="D14" s="23" t="s">
        <v>538</v>
      </c>
      <c r="E14" s="23" t="s">
        <v>412</v>
      </c>
      <c r="F14" s="23" t="s">
        <v>413</v>
      </c>
      <c r="G14" s="37" t="s">
        <v>551</v>
      </c>
      <c r="H14" s="33" t="s">
        <v>738</v>
      </c>
    </row>
    <row r="15" spans="1:12" x14ac:dyDescent="0.25">
      <c r="A15">
        <v>2</v>
      </c>
      <c r="B15" t="s">
        <v>432</v>
      </c>
      <c r="C15">
        <v>41</v>
      </c>
      <c r="D15" s="23">
        <v>42557</v>
      </c>
      <c r="E15" s="23">
        <v>416547</v>
      </c>
      <c r="F15" s="23">
        <v>663523</v>
      </c>
      <c r="G15" s="35">
        <f>E15/D15</f>
        <v>9.7879784759264048</v>
      </c>
      <c r="H15" s="23">
        <f>F15/D15</f>
        <v>15.591395070141223</v>
      </c>
    </row>
    <row r="16" spans="1:12" x14ac:dyDescent="0.25">
      <c r="A16">
        <v>3</v>
      </c>
      <c r="B16" t="s">
        <v>433</v>
      </c>
      <c r="C16">
        <v>44</v>
      </c>
      <c r="D16" s="23">
        <v>33765</v>
      </c>
      <c r="E16" s="23">
        <v>432737</v>
      </c>
      <c r="F16" s="23">
        <v>560167</v>
      </c>
      <c r="G16" s="35">
        <f t="shared" ref="G16:G21" si="5">E16/D16</f>
        <v>12.816140974381756</v>
      </c>
      <c r="H16" s="23">
        <f t="shared" ref="H16:H21" si="6">F16/D16</f>
        <v>16.590167333037169</v>
      </c>
    </row>
    <row r="17" spans="1:8" x14ac:dyDescent="0.25">
      <c r="A17">
        <v>4</v>
      </c>
      <c r="B17" t="s">
        <v>435</v>
      </c>
      <c r="C17">
        <v>9</v>
      </c>
      <c r="D17" s="23">
        <v>2532</v>
      </c>
      <c r="E17" s="23">
        <v>46561</v>
      </c>
      <c r="F17" s="23">
        <v>46712</v>
      </c>
      <c r="G17" s="35">
        <f t="shared" si="5"/>
        <v>18.389020537124804</v>
      </c>
      <c r="H17" s="23">
        <f t="shared" si="6"/>
        <v>18.448657187993682</v>
      </c>
    </row>
    <row r="18" spans="1:8" x14ac:dyDescent="0.25">
      <c r="A18">
        <v>5</v>
      </c>
      <c r="B18" t="s">
        <v>436</v>
      </c>
      <c r="C18">
        <v>3</v>
      </c>
      <c r="D18" s="23">
        <v>1888</v>
      </c>
      <c r="E18" s="23">
        <v>8760</v>
      </c>
      <c r="F18" s="23">
        <v>17619</v>
      </c>
      <c r="G18" s="35">
        <f t="shared" si="5"/>
        <v>4.6398305084745761</v>
      </c>
      <c r="H18" s="23">
        <f t="shared" si="6"/>
        <v>9.3320974576271194</v>
      </c>
    </row>
    <row r="19" spans="1:8" x14ac:dyDescent="0.25">
      <c r="A19">
        <v>7</v>
      </c>
      <c r="B19" t="s">
        <v>438</v>
      </c>
      <c r="C19">
        <v>1</v>
      </c>
      <c r="D19" s="23">
        <v>23</v>
      </c>
      <c r="E19" s="23">
        <v>338</v>
      </c>
      <c r="F19" s="23">
        <v>338</v>
      </c>
      <c r="G19" s="35">
        <f t="shared" si="5"/>
        <v>14.695652173913043</v>
      </c>
      <c r="H19" s="23">
        <f t="shared" si="6"/>
        <v>14.695652173913043</v>
      </c>
    </row>
    <row r="20" spans="1:8" x14ac:dyDescent="0.25">
      <c r="A20">
        <v>8</v>
      </c>
      <c r="B20" t="s">
        <v>434</v>
      </c>
      <c r="C20">
        <v>4</v>
      </c>
      <c r="D20" s="23">
        <v>4788</v>
      </c>
      <c r="E20" s="23">
        <v>51628</v>
      </c>
      <c r="F20" s="23">
        <v>51000</v>
      </c>
      <c r="G20" s="35">
        <f t="shared" si="5"/>
        <v>10.782790309106099</v>
      </c>
      <c r="H20" s="23">
        <f t="shared" si="6"/>
        <v>10.651629072681704</v>
      </c>
    </row>
    <row r="21" spans="1:8" x14ac:dyDescent="0.25">
      <c r="A21">
        <v>10</v>
      </c>
      <c r="B21" t="s">
        <v>533</v>
      </c>
      <c r="C21">
        <v>3</v>
      </c>
      <c r="D21" s="23">
        <v>12558</v>
      </c>
      <c r="E21" s="23">
        <v>136318</v>
      </c>
      <c r="F21" s="23">
        <v>295523</v>
      </c>
      <c r="G21" s="35">
        <f t="shared" si="5"/>
        <v>10.855072463768115</v>
      </c>
      <c r="H21" s="23">
        <f t="shared" si="6"/>
        <v>23.532648510909379</v>
      </c>
    </row>
    <row r="22" spans="1:8" x14ac:dyDescent="0.25">
      <c r="D22" s="23"/>
      <c r="E22" s="23"/>
      <c r="F22" s="23"/>
      <c r="G22" s="35"/>
    </row>
    <row r="23" spans="1:8" x14ac:dyDescent="0.25">
      <c r="D23" s="23"/>
      <c r="E23" s="23"/>
      <c r="F23" s="23"/>
      <c r="G23" s="35"/>
    </row>
    <row r="24" spans="1:8" ht="30" x14ac:dyDescent="0.25">
      <c r="A24" t="s">
        <v>421</v>
      </c>
      <c r="B24" t="s">
        <v>782</v>
      </c>
      <c r="C24" t="s">
        <v>783</v>
      </c>
      <c r="D24" s="23" t="s">
        <v>538</v>
      </c>
      <c r="E24" s="23" t="s">
        <v>412</v>
      </c>
      <c r="F24" s="23" t="s">
        <v>413</v>
      </c>
      <c r="G24" s="37" t="s">
        <v>551</v>
      </c>
      <c r="H24" s="33" t="s">
        <v>738</v>
      </c>
    </row>
    <row r="25" spans="1:8" x14ac:dyDescent="0.25">
      <c r="A25">
        <v>0</v>
      </c>
      <c r="B25" s="12" t="s">
        <v>558</v>
      </c>
      <c r="C25">
        <v>15</v>
      </c>
      <c r="D25" s="23">
        <v>5278</v>
      </c>
      <c r="E25" s="23">
        <v>102705</v>
      </c>
      <c r="F25" s="23">
        <v>81085</v>
      </c>
      <c r="G25" s="35">
        <f>E25/D25</f>
        <v>19.459075407351268</v>
      </c>
      <c r="H25" s="23">
        <f>F25/D25</f>
        <v>15.362826828344069</v>
      </c>
    </row>
    <row r="26" spans="1:8" x14ac:dyDescent="0.25">
      <c r="A26">
        <v>1</v>
      </c>
      <c r="B26" t="s">
        <v>15</v>
      </c>
      <c r="C26">
        <v>68</v>
      </c>
      <c r="D26" s="23">
        <v>70155</v>
      </c>
      <c r="E26" s="23">
        <v>759047</v>
      </c>
      <c r="F26" s="23">
        <v>1119721</v>
      </c>
      <c r="G26" s="35">
        <f t="shared" ref="G26:G31" si="7">E26/D26</f>
        <v>10.819570950039198</v>
      </c>
      <c r="H26" s="23">
        <f t="shared" ref="H26:H31" si="8">F26/D26</f>
        <v>15.960672795951821</v>
      </c>
    </row>
    <row r="27" spans="1:8" x14ac:dyDescent="0.25">
      <c r="A27">
        <v>2</v>
      </c>
      <c r="B27" t="s">
        <v>363</v>
      </c>
      <c r="C27">
        <v>10</v>
      </c>
      <c r="D27" s="23">
        <v>5764</v>
      </c>
      <c r="E27" s="23">
        <v>60193</v>
      </c>
      <c r="F27" s="23">
        <v>70310</v>
      </c>
      <c r="G27" s="35">
        <f t="shared" si="7"/>
        <v>10.442921582234559</v>
      </c>
      <c r="H27" s="23">
        <f t="shared" si="8"/>
        <v>12.198126301179736</v>
      </c>
    </row>
    <row r="28" spans="1:8" x14ac:dyDescent="0.25">
      <c r="A28">
        <v>4</v>
      </c>
      <c r="B28" t="s">
        <v>24</v>
      </c>
      <c r="C28">
        <v>3</v>
      </c>
      <c r="D28" s="23">
        <v>1898</v>
      </c>
      <c r="E28" s="23">
        <v>15773</v>
      </c>
      <c r="F28" s="23">
        <v>37237</v>
      </c>
      <c r="G28" s="35">
        <f t="shared" si="7"/>
        <v>8.3103266596417278</v>
      </c>
      <c r="H28" s="23">
        <f t="shared" si="8"/>
        <v>19.619072708113805</v>
      </c>
    </row>
    <row r="29" spans="1:8" x14ac:dyDescent="0.25">
      <c r="A29">
        <v>6</v>
      </c>
      <c r="B29" t="s">
        <v>19</v>
      </c>
      <c r="C29">
        <v>3</v>
      </c>
      <c r="D29" s="23">
        <v>421</v>
      </c>
      <c r="E29" s="23">
        <v>4253</v>
      </c>
      <c r="F29" s="23">
        <v>613</v>
      </c>
      <c r="G29" s="35">
        <f t="shared" si="7"/>
        <v>10.102137767220903</v>
      </c>
      <c r="H29" s="23">
        <f t="shared" si="8"/>
        <v>1.4560570071258907</v>
      </c>
    </row>
    <row r="30" spans="1:8" x14ac:dyDescent="0.25">
      <c r="A30">
        <v>7</v>
      </c>
      <c r="B30" t="s">
        <v>101</v>
      </c>
      <c r="C30">
        <v>3</v>
      </c>
      <c r="D30" s="23">
        <v>2037</v>
      </c>
      <c r="E30" s="23">
        <v>14600</v>
      </c>
      <c r="F30" s="23">
        <v>30393</v>
      </c>
      <c r="G30" s="35">
        <f t="shared" si="7"/>
        <v>7.1674030436917038</v>
      </c>
      <c r="H30" s="23">
        <f t="shared" si="8"/>
        <v>14.920471281296024</v>
      </c>
    </row>
    <row r="31" spans="1:8" x14ac:dyDescent="0.25">
      <c r="A31">
        <v>10</v>
      </c>
      <c r="B31" t="s">
        <v>533</v>
      </c>
      <c r="C31">
        <v>3</v>
      </c>
      <c r="D31" s="23">
        <v>12558</v>
      </c>
      <c r="E31" s="23">
        <v>136318</v>
      </c>
      <c r="F31" s="23">
        <v>295523</v>
      </c>
      <c r="G31" s="35">
        <f t="shared" si="7"/>
        <v>10.855072463768115</v>
      </c>
      <c r="H31" s="23">
        <f t="shared" si="8"/>
        <v>23.532648510909379</v>
      </c>
    </row>
    <row r="33" spans="1:4" x14ac:dyDescent="0.25">
      <c r="C33">
        <f>SUM(C25:C31)</f>
        <v>105</v>
      </c>
    </row>
    <row r="36" spans="1:4" x14ac:dyDescent="0.25">
      <c r="B36" t="s">
        <v>786</v>
      </c>
      <c r="C36" s="30">
        <f>'comparison 1977'!E30</f>
        <v>250967</v>
      </c>
    </row>
    <row r="37" spans="1:4" x14ac:dyDescent="0.25">
      <c r="B37" t="s">
        <v>791</v>
      </c>
      <c r="C37" s="38">
        <f>D11/C36</f>
        <v>0.39093187550554453</v>
      </c>
    </row>
    <row r="41" spans="1:4" x14ac:dyDescent="0.25">
      <c r="A41" t="s">
        <v>793</v>
      </c>
    </row>
    <row r="42" spans="1:4" x14ac:dyDescent="0.25">
      <c r="A42" t="s">
        <v>820</v>
      </c>
    </row>
    <row r="43" spans="1:4" x14ac:dyDescent="0.25">
      <c r="B43" t="s">
        <v>0</v>
      </c>
      <c r="C43" t="s">
        <v>818</v>
      </c>
      <c r="D43" t="s">
        <v>819</v>
      </c>
    </row>
    <row r="44" spans="1:4" x14ac:dyDescent="0.25">
      <c r="B44" t="s">
        <v>672</v>
      </c>
      <c r="C44">
        <v>0</v>
      </c>
      <c r="D44">
        <v>0</v>
      </c>
    </row>
    <row r="45" spans="1:4" x14ac:dyDescent="0.25">
      <c r="B45" t="s">
        <v>794</v>
      </c>
      <c r="C45">
        <v>0</v>
      </c>
      <c r="D45">
        <v>0</v>
      </c>
    </row>
    <row r="46" spans="1:4" x14ac:dyDescent="0.25">
      <c r="B46" t="s">
        <v>689</v>
      </c>
      <c r="C46">
        <v>2</v>
      </c>
      <c r="D46">
        <v>1</v>
      </c>
    </row>
    <row r="47" spans="1:4" x14ac:dyDescent="0.25">
      <c r="B47" t="s">
        <v>795</v>
      </c>
      <c r="C47">
        <v>3</v>
      </c>
      <c r="D47">
        <v>2</v>
      </c>
    </row>
    <row r="48" spans="1:4" x14ac:dyDescent="0.25">
      <c r="B48" t="s">
        <v>647</v>
      </c>
      <c r="C48">
        <v>7</v>
      </c>
      <c r="D48">
        <v>7</v>
      </c>
    </row>
    <row r="49" spans="2:4" x14ac:dyDescent="0.25">
      <c r="B49" t="s">
        <v>643</v>
      </c>
      <c r="C49">
        <v>4</v>
      </c>
      <c r="D49">
        <v>1</v>
      </c>
    </row>
    <row r="50" spans="2:4" x14ac:dyDescent="0.25">
      <c r="B50" t="s">
        <v>652</v>
      </c>
      <c r="C50">
        <v>3</v>
      </c>
      <c r="D50">
        <v>2</v>
      </c>
    </row>
    <row r="51" spans="2:4" x14ac:dyDescent="0.25">
      <c r="B51" t="s">
        <v>573</v>
      </c>
      <c r="C51">
        <v>0</v>
      </c>
      <c r="D51">
        <v>0</v>
      </c>
    </row>
    <row r="52" spans="2:4" x14ac:dyDescent="0.25">
      <c r="B52" t="s">
        <v>796</v>
      </c>
      <c r="C52">
        <v>0</v>
      </c>
      <c r="D52">
        <v>0</v>
      </c>
    </row>
    <row r="53" spans="2:4" x14ac:dyDescent="0.25">
      <c r="B53" t="s">
        <v>656</v>
      </c>
      <c r="C53">
        <v>15</v>
      </c>
      <c r="D53">
        <v>14</v>
      </c>
    </row>
    <row r="54" spans="2:4" x14ac:dyDescent="0.25">
      <c r="B54" t="s">
        <v>635</v>
      </c>
      <c r="C54">
        <v>0</v>
      </c>
      <c r="D54">
        <v>0</v>
      </c>
    </row>
    <row r="55" spans="2:4" x14ac:dyDescent="0.25">
      <c r="B55" t="s">
        <v>797</v>
      </c>
      <c r="C55">
        <v>0</v>
      </c>
      <c r="D55">
        <v>0</v>
      </c>
    </row>
    <row r="56" spans="2:4" x14ac:dyDescent="0.25">
      <c r="B56" t="s">
        <v>574</v>
      </c>
      <c r="C56">
        <v>0</v>
      </c>
      <c r="D56">
        <v>0</v>
      </c>
    </row>
    <row r="57" spans="2:4" x14ac:dyDescent="0.25">
      <c r="B57" t="s">
        <v>679</v>
      </c>
      <c r="C57">
        <v>8</v>
      </c>
      <c r="D57">
        <v>8</v>
      </c>
    </row>
    <row r="58" spans="2:4" x14ac:dyDescent="0.25">
      <c r="B58" t="s">
        <v>674</v>
      </c>
      <c r="C58">
        <v>4</v>
      </c>
      <c r="D58">
        <v>3</v>
      </c>
    </row>
    <row r="59" spans="2:4" x14ac:dyDescent="0.25">
      <c r="B59" t="s">
        <v>798</v>
      </c>
      <c r="C59">
        <v>3</v>
      </c>
      <c r="D59">
        <v>2</v>
      </c>
    </row>
    <row r="60" spans="2:4" x14ac:dyDescent="0.25">
      <c r="B60" t="s">
        <v>684</v>
      </c>
      <c r="C60">
        <v>3</v>
      </c>
      <c r="D60">
        <v>3</v>
      </c>
    </row>
    <row r="61" spans="2:4" x14ac:dyDescent="0.25">
      <c r="B61" t="s">
        <v>662</v>
      </c>
      <c r="C61">
        <v>3</v>
      </c>
      <c r="D61">
        <v>2</v>
      </c>
    </row>
    <row r="62" spans="2:4" x14ac:dyDescent="0.25">
      <c r="B62" t="s">
        <v>799</v>
      </c>
      <c r="C62">
        <v>3</v>
      </c>
      <c r="D62">
        <v>2</v>
      </c>
    </row>
    <row r="63" spans="2:4" x14ac:dyDescent="0.25">
      <c r="B63" t="s">
        <v>800</v>
      </c>
      <c r="C63">
        <v>1</v>
      </c>
      <c r="D63">
        <v>1</v>
      </c>
    </row>
    <row r="64" spans="2:4" x14ac:dyDescent="0.25">
      <c r="B64" t="s">
        <v>801</v>
      </c>
      <c r="C64">
        <v>0</v>
      </c>
      <c r="D64">
        <v>0</v>
      </c>
    </row>
    <row r="65" spans="2:4" x14ac:dyDescent="0.25">
      <c r="B65" t="s">
        <v>802</v>
      </c>
      <c r="C65">
        <v>4</v>
      </c>
      <c r="D65">
        <v>4</v>
      </c>
    </row>
    <row r="66" spans="2:4" x14ac:dyDescent="0.25">
      <c r="B66" t="s">
        <v>664</v>
      </c>
      <c r="C66">
        <v>0</v>
      </c>
      <c r="D66">
        <v>0</v>
      </c>
    </row>
    <row r="67" spans="2:4" x14ac:dyDescent="0.25">
      <c r="B67" t="s">
        <v>637</v>
      </c>
      <c r="C67">
        <v>2</v>
      </c>
      <c r="D67">
        <v>2</v>
      </c>
    </row>
    <row r="68" spans="2:4" x14ac:dyDescent="0.25">
      <c r="B68" t="s">
        <v>803</v>
      </c>
      <c r="C68">
        <v>1</v>
      </c>
      <c r="D68">
        <v>1</v>
      </c>
    </row>
    <row r="69" spans="2:4" x14ac:dyDescent="0.25">
      <c r="B69" t="s">
        <v>658</v>
      </c>
      <c r="C69">
        <v>7</v>
      </c>
      <c r="D69">
        <v>4</v>
      </c>
    </row>
    <row r="70" spans="2:4" x14ac:dyDescent="0.25">
      <c r="B70" t="s">
        <v>575</v>
      </c>
      <c r="C70">
        <v>1</v>
      </c>
      <c r="D70">
        <v>1</v>
      </c>
    </row>
    <row r="71" spans="2:4" x14ac:dyDescent="0.25">
      <c r="B71" t="s">
        <v>576</v>
      </c>
      <c r="C71">
        <v>1</v>
      </c>
      <c r="D71">
        <v>0</v>
      </c>
    </row>
    <row r="72" spans="2:4" x14ac:dyDescent="0.25">
      <c r="B72" t="s">
        <v>577</v>
      </c>
      <c r="C72">
        <v>1</v>
      </c>
      <c r="D72">
        <v>0</v>
      </c>
    </row>
    <row r="73" spans="2:4" x14ac:dyDescent="0.25">
      <c r="B73" t="s">
        <v>804</v>
      </c>
      <c r="C73">
        <v>1</v>
      </c>
      <c r="D73">
        <v>1</v>
      </c>
    </row>
    <row r="74" spans="2:4" x14ac:dyDescent="0.25">
      <c r="B74" t="s">
        <v>805</v>
      </c>
      <c r="C74">
        <v>2</v>
      </c>
      <c r="D74">
        <v>2</v>
      </c>
    </row>
    <row r="75" spans="2:4" x14ac:dyDescent="0.25">
      <c r="B75" t="s">
        <v>806</v>
      </c>
      <c r="C75">
        <v>0</v>
      </c>
      <c r="D75">
        <v>0</v>
      </c>
    </row>
    <row r="76" spans="2:4" x14ac:dyDescent="0.25">
      <c r="B76" t="s">
        <v>807</v>
      </c>
      <c r="C76">
        <v>12</v>
      </c>
      <c r="D76">
        <v>11</v>
      </c>
    </row>
    <row r="77" spans="2:4" x14ac:dyDescent="0.25">
      <c r="B77" t="s">
        <v>808</v>
      </c>
      <c r="C77">
        <v>0</v>
      </c>
      <c r="D77">
        <v>0</v>
      </c>
    </row>
    <row r="78" spans="2:4" x14ac:dyDescent="0.25">
      <c r="B78" t="s">
        <v>809</v>
      </c>
      <c r="C78">
        <v>1</v>
      </c>
      <c r="D78">
        <v>0</v>
      </c>
    </row>
    <row r="79" spans="2:4" x14ac:dyDescent="0.25">
      <c r="B79" t="s">
        <v>810</v>
      </c>
      <c r="C79">
        <v>6</v>
      </c>
      <c r="D79">
        <v>4</v>
      </c>
    </row>
    <row r="80" spans="2:4" x14ac:dyDescent="0.25">
      <c r="B80" t="s">
        <v>626</v>
      </c>
      <c r="C80">
        <v>4</v>
      </c>
      <c r="D80">
        <v>2</v>
      </c>
    </row>
    <row r="81" spans="2:4" x14ac:dyDescent="0.25">
      <c r="B81" t="s">
        <v>811</v>
      </c>
      <c r="C81">
        <v>3</v>
      </c>
      <c r="D81">
        <v>3</v>
      </c>
    </row>
    <row r="82" spans="2:4" x14ac:dyDescent="0.25">
      <c r="B82" t="s">
        <v>632</v>
      </c>
      <c r="C82">
        <v>4</v>
      </c>
      <c r="D82">
        <v>4</v>
      </c>
    </row>
    <row r="83" spans="2:4" x14ac:dyDescent="0.25">
      <c r="B83" t="s">
        <v>812</v>
      </c>
      <c r="C83">
        <v>0</v>
      </c>
      <c r="D83">
        <v>0</v>
      </c>
    </row>
    <row r="84" spans="2:4" x14ac:dyDescent="0.25">
      <c r="B84" t="s">
        <v>813</v>
      </c>
      <c r="C84">
        <v>1</v>
      </c>
      <c r="D84">
        <v>1</v>
      </c>
    </row>
    <row r="85" spans="2:4" x14ac:dyDescent="0.25">
      <c r="B85" t="s">
        <v>814</v>
      </c>
      <c r="C85">
        <v>1</v>
      </c>
      <c r="D85">
        <v>0</v>
      </c>
    </row>
    <row r="86" spans="2:4" x14ac:dyDescent="0.25">
      <c r="B86" t="s">
        <v>815</v>
      </c>
      <c r="C86">
        <v>0</v>
      </c>
      <c r="D86">
        <v>0</v>
      </c>
    </row>
    <row r="87" spans="2:4" x14ac:dyDescent="0.25">
      <c r="B87" t="s">
        <v>641</v>
      </c>
      <c r="C87">
        <v>1</v>
      </c>
      <c r="D87">
        <v>1</v>
      </c>
    </row>
    <row r="88" spans="2:4" x14ac:dyDescent="0.25">
      <c r="B88" t="s">
        <v>578</v>
      </c>
      <c r="C88">
        <v>2</v>
      </c>
      <c r="D88">
        <v>1</v>
      </c>
    </row>
    <row r="89" spans="2:4" x14ac:dyDescent="0.25">
      <c r="B89" t="s">
        <v>816</v>
      </c>
      <c r="C89">
        <v>1</v>
      </c>
      <c r="D89">
        <v>1</v>
      </c>
    </row>
    <row r="90" spans="2:4" x14ac:dyDescent="0.25">
      <c r="B90" t="s">
        <v>669</v>
      </c>
      <c r="C90">
        <v>7</v>
      </c>
      <c r="D90">
        <v>6</v>
      </c>
    </row>
    <row r="91" spans="2:4" x14ac:dyDescent="0.25">
      <c r="B91" t="s">
        <v>579</v>
      </c>
      <c r="C91">
        <v>4</v>
      </c>
      <c r="D91">
        <v>4</v>
      </c>
    </row>
    <row r="92" spans="2:4" x14ac:dyDescent="0.25">
      <c r="B92" t="s">
        <v>666</v>
      </c>
      <c r="C92">
        <v>0</v>
      </c>
      <c r="D92">
        <v>0</v>
      </c>
    </row>
    <row r="93" spans="2:4" x14ac:dyDescent="0.25">
      <c r="B93" t="s">
        <v>682</v>
      </c>
      <c r="C93">
        <v>7</v>
      </c>
      <c r="D93">
        <v>3</v>
      </c>
    </row>
    <row r="94" spans="2:4" x14ac:dyDescent="0.25">
      <c r="B94" t="s">
        <v>817</v>
      </c>
      <c r="C94">
        <v>1</v>
      </c>
      <c r="D94">
        <v>1</v>
      </c>
    </row>
    <row r="96" spans="2:4" x14ac:dyDescent="0.25">
      <c r="C96">
        <f>SUM(C44:C94)</f>
        <v>134</v>
      </c>
      <c r="D96">
        <f>SUM(D44:D94)</f>
        <v>105</v>
      </c>
    </row>
  </sheetData>
  <sortState ref="B44:C94">
    <sortCondition ref="B43"/>
  </sortState>
  <mergeCells count="2">
    <mergeCell ref="A1:C1"/>
    <mergeCell ref="A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sqref="A1:D1"/>
    </sheetView>
  </sheetViews>
  <sheetFormatPr defaultRowHeight="12.75" x14ac:dyDescent="0.2"/>
  <cols>
    <col min="1" max="1" width="37.42578125" style="18" customWidth="1"/>
    <col min="2" max="2" width="11" style="19" customWidth="1"/>
    <col min="3" max="5" width="9.140625" style="18"/>
    <col min="6" max="6" width="2.7109375" style="18" customWidth="1"/>
    <col min="7" max="7" width="99" style="18" customWidth="1"/>
    <col min="8" max="16384" width="9.140625" style="18"/>
  </cols>
  <sheetData>
    <row r="1" spans="1:7" x14ac:dyDescent="0.2">
      <c r="A1" s="47" t="s">
        <v>620</v>
      </c>
      <c r="B1" s="47"/>
      <c r="C1" s="47"/>
      <c r="D1" s="47"/>
      <c r="G1" s="18" t="s">
        <v>822</v>
      </c>
    </row>
    <row r="2" spans="1:7" x14ac:dyDescent="0.2">
      <c r="G2" s="18" t="s">
        <v>823</v>
      </c>
    </row>
    <row r="3" spans="1:7" x14ac:dyDescent="0.2">
      <c r="G3" s="18" t="s">
        <v>824</v>
      </c>
    </row>
    <row r="4" spans="1:7" x14ac:dyDescent="0.2">
      <c r="A4" s="18" t="s">
        <v>594</v>
      </c>
      <c r="B4" s="18"/>
    </row>
    <row r="5" spans="1:7" x14ac:dyDescent="0.2">
      <c r="B5" s="18"/>
    </row>
    <row r="6" spans="1:7" x14ac:dyDescent="0.2">
      <c r="A6" s="18" t="s">
        <v>587</v>
      </c>
      <c r="B6" s="18"/>
    </row>
    <row r="7" spans="1:7" x14ac:dyDescent="0.2">
      <c r="B7" s="18" t="s">
        <v>614</v>
      </c>
      <c r="C7" s="18" t="s">
        <v>583</v>
      </c>
      <c r="G7" s="18" t="s">
        <v>603</v>
      </c>
    </row>
    <row r="8" spans="1:7" x14ac:dyDescent="0.2">
      <c r="A8" s="18" t="s">
        <v>588</v>
      </c>
      <c r="B8" s="19">
        <v>1032689</v>
      </c>
      <c r="C8" s="19">
        <f>B8*B$13/B$15</f>
        <v>2024070.44</v>
      </c>
      <c r="G8" s="18" t="s">
        <v>599</v>
      </c>
    </row>
    <row r="9" spans="1:7" x14ac:dyDescent="0.2">
      <c r="A9" s="18" t="s">
        <v>589</v>
      </c>
      <c r="B9" s="19">
        <v>265582</v>
      </c>
      <c r="C9" s="19">
        <f t="shared" ref="C9:C10" si="0">B9*B$13/B$15</f>
        <v>520540.72</v>
      </c>
      <c r="G9" s="18" t="s">
        <v>600</v>
      </c>
    </row>
    <row r="10" spans="1:7" x14ac:dyDescent="0.2">
      <c r="A10" s="18" t="s">
        <v>590</v>
      </c>
      <c r="B10" s="19">
        <f>SUM(B8:B9)</f>
        <v>1298271</v>
      </c>
      <c r="C10" s="19">
        <f t="shared" si="0"/>
        <v>2544611.16</v>
      </c>
      <c r="G10" s="18" t="s">
        <v>601</v>
      </c>
    </row>
    <row r="11" spans="1:7" x14ac:dyDescent="0.2">
      <c r="G11" s="18" t="s">
        <v>602</v>
      </c>
    </row>
    <row r="13" spans="1:7" x14ac:dyDescent="0.2">
      <c r="A13" s="18" t="s">
        <v>584</v>
      </c>
      <c r="B13" s="18">
        <v>294</v>
      </c>
    </row>
    <row r="14" spans="1:7" x14ac:dyDescent="0.2">
      <c r="A14" s="18" t="s">
        <v>585</v>
      </c>
      <c r="B14" s="18">
        <v>214</v>
      </c>
    </row>
    <row r="15" spans="1:7" x14ac:dyDescent="0.2">
      <c r="A15" s="18" t="s">
        <v>586</v>
      </c>
      <c r="B15" s="18">
        <v>150</v>
      </c>
    </row>
    <row r="16" spans="1:7" x14ac:dyDescent="0.2">
      <c r="B16" s="18"/>
    </row>
    <row r="17" spans="1:7" x14ac:dyDescent="0.2">
      <c r="A17" s="18" t="s">
        <v>591</v>
      </c>
      <c r="B17" s="18"/>
    </row>
    <row r="18" spans="1:7" x14ac:dyDescent="0.2">
      <c r="B18" s="18" t="s">
        <v>592</v>
      </c>
    </row>
    <row r="19" spans="1:7" x14ac:dyDescent="0.2">
      <c r="A19" s="18" t="s">
        <v>0</v>
      </c>
      <c r="B19" s="19">
        <f>206822</f>
        <v>206822</v>
      </c>
      <c r="G19" s="18" t="s">
        <v>593</v>
      </c>
    </row>
    <row r="20" spans="1:7" x14ac:dyDescent="0.2">
      <c r="A20" s="18" t="s">
        <v>582</v>
      </c>
      <c r="B20" s="19">
        <v>20842</v>
      </c>
    </row>
    <row r="21" spans="1:7" x14ac:dyDescent="0.2">
      <c r="A21" s="18" t="s">
        <v>523</v>
      </c>
      <c r="B21" s="19">
        <f>SUM(B19:B20)</f>
        <v>227664</v>
      </c>
    </row>
    <row r="23" spans="1:7" x14ac:dyDescent="0.2">
      <c r="A23" s="18" t="s">
        <v>615</v>
      </c>
      <c r="B23" s="19">
        <v>217283</v>
      </c>
      <c r="C23" s="19"/>
      <c r="G23" s="18" t="s">
        <v>595</v>
      </c>
    </row>
    <row r="26" spans="1:7" x14ac:dyDescent="0.2">
      <c r="A26" s="18" t="s">
        <v>597</v>
      </c>
      <c r="B26" s="18"/>
    </row>
    <row r="27" spans="1:7" x14ac:dyDescent="0.2">
      <c r="A27" s="18" t="s">
        <v>0</v>
      </c>
      <c r="B27" s="18" t="s">
        <v>572</v>
      </c>
    </row>
    <row r="28" spans="1:7" x14ac:dyDescent="0.2">
      <c r="A28" s="18" t="s">
        <v>573</v>
      </c>
      <c r="B28" s="18">
        <v>701</v>
      </c>
      <c r="G28" s="18" t="s">
        <v>598</v>
      </c>
    </row>
    <row r="29" spans="1:7" x14ac:dyDescent="0.2">
      <c r="A29" s="18" t="s">
        <v>574</v>
      </c>
      <c r="B29" s="18">
        <v>612</v>
      </c>
    </row>
    <row r="30" spans="1:7" x14ac:dyDescent="0.2">
      <c r="A30" s="18" t="s">
        <v>575</v>
      </c>
      <c r="B30" s="18">
        <v>675</v>
      </c>
    </row>
    <row r="31" spans="1:7" x14ac:dyDescent="0.2">
      <c r="A31" s="18" t="s">
        <v>576</v>
      </c>
      <c r="B31" s="18">
        <v>1333</v>
      </c>
    </row>
    <row r="32" spans="1:7" x14ac:dyDescent="0.2">
      <c r="A32" s="18" t="s">
        <v>577</v>
      </c>
      <c r="B32" s="18">
        <v>484</v>
      </c>
    </row>
    <row r="33" spans="1:7" x14ac:dyDescent="0.2">
      <c r="A33" s="18" t="s">
        <v>578</v>
      </c>
      <c r="B33" s="18">
        <v>684</v>
      </c>
    </row>
    <row r="34" spans="1:7" x14ac:dyDescent="0.2">
      <c r="A34" s="18" t="s">
        <v>579</v>
      </c>
      <c r="B34" s="18">
        <v>2820</v>
      </c>
    </row>
    <row r="35" spans="1:7" x14ac:dyDescent="0.2">
      <c r="A35" s="18" t="s">
        <v>596</v>
      </c>
      <c r="B35" s="18">
        <f>SUM(B28:B34)</f>
        <v>7309</v>
      </c>
    </row>
    <row r="36" spans="1:7" x14ac:dyDescent="0.2">
      <c r="B36" s="18"/>
    </row>
    <row r="39" spans="1:7" x14ac:dyDescent="0.2">
      <c r="A39" s="18" t="s">
        <v>605</v>
      </c>
    </row>
    <row r="40" spans="1:7" x14ac:dyDescent="0.2">
      <c r="A40" s="18" t="s">
        <v>608</v>
      </c>
      <c r="B40" s="19">
        <v>42</v>
      </c>
    </row>
    <row r="41" spans="1:7" x14ac:dyDescent="0.2">
      <c r="A41" s="18" t="s">
        <v>612</v>
      </c>
      <c r="B41" s="19">
        <v>142258</v>
      </c>
      <c r="G41" s="18" t="s">
        <v>613</v>
      </c>
    </row>
    <row r="42" spans="1:7" x14ac:dyDescent="0.2">
      <c r="A42" s="18" t="s">
        <v>606</v>
      </c>
    </row>
    <row r="43" spans="1:7" x14ac:dyDescent="0.2">
      <c r="A43" s="18" t="s">
        <v>580</v>
      </c>
      <c r="B43" s="19">
        <v>223</v>
      </c>
      <c r="G43" s="18" t="s">
        <v>604</v>
      </c>
    </row>
    <row r="44" spans="1:7" x14ac:dyDescent="0.2">
      <c r="A44" s="18" t="s">
        <v>581</v>
      </c>
      <c r="B44" s="19">
        <v>202</v>
      </c>
    </row>
    <row r="46" spans="1:7" x14ac:dyDescent="0.2">
      <c r="A46" s="18" t="s">
        <v>607</v>
      </c>
      <c r="B46" s="19">
        <v>37</v>
      </c>
    </row>
    <row r="47" spans="1:7" x14ac:dyDescent="0.2">
      <c r="A47" s="18" t="s">
        <v>609</v>
      </c>
      <c r="B47" s="19">
        <v>955154</v>
      </c>
    </row>
    <row r="50" spans="1:7" x14ac:dyDescent="0.2">
      <c r="A50" s="18" t="s">
        <v>610</v>
      </c>
      <c r="B50" s="19">
        <v>82</v>
      </c>
    </row>
    <row r="51" spans="1:7" x14ac:dyDescent="0.2">
      <c r="A51" s="18" t="s">
        <v>611</v>
      </c>
      <c r="B51" s="18">
        <v>29</v>
      </c>
    </row>
    <row r="52" spans="1:7" x14ac:dyDescent="0.2">
      <c r="B52" s="18"/>
    </row>
    <row r="53" spans="1:7" x14ac:dyDescent="0.2">
      <c r="B53" s="18"/>
    </row>
    <row r="54" spans="1:7" x14ac:dyDescent="0.2">
      <c r="A54" s="18" t="s">
        <v>616</v>
      </c>
      <c r="B54" s="21">
        <v>196429</v>
      </c>
      <c r="G54" s="18" t="s">
        <v>617</v>
      </c>
    </row>
    <row r="55" spans="1:7" x14ac:dyDescent="0.2">
      <c r="A55" s="18" t="s">
        <v>618</v>
      </c>
      <c r="B55" s="22">
        <f>B54*B21/B23</f>
        <v>205813.6709084466</v>
      </c>
    </row>
    <row r="56" spans="1:7" x14ac:dyDescent="0.2">
      <c r="A56" s="18" t="s">
        <v>619</v>
      </c>
      <c r="B56" s="22">
        <f>B47*B55/B41</f>
        <v>1381881.8697218182</v>
      </c>
      <c r="G56" s="18" t="s">
        <v>621</v>
      </c>
    </row>
    <row r="57" spans="1:7" x14ac:dyDescent="0.2">
      <c r="B57" s="18"/>
    </row>
    <row r="58" spans="1:7" x14ac:dyDescent="0.2">
      <c r="B58" s="20"/>
    </row>
    <row r="59" spans="1:7" x14ac:dyDescent="0.2">
      <c r="B59" s="20"/>
    </row>
    <row r="60" spans="1:7" x14ac:dyDescent="0.2">
      <c r="B60" s="20"/>
    </row>
    <row r="61" spans="1:7" x14ac:dyDescent="0.2">
      <c r="B61" s="20"/>
    </row>
    <row r="62" spans="1:7" x14ac:dyDescent="0.2">
      <c r="B62" s="20"/>
    </row>
    <row r="63" spans="1:7" x14ac:dyDescent="0.2">
      <c r="B63" s="20"/>
    </row>
    <row r="64" spans="1:7" x14ac:dyDescent="0.2">
      <c r="B64" s="20"/>
    </row>
    <row r="65" spans="2:2" x14ac:dyDescent="0.2">
      <c r="B65" s="20"/>
    </row>
    <row r="66" spans="2:2" x14ac:dyDescent="0.2">
      <c r="B66" s="20"/>
    </row>
    <row r="67" spans="2:2" x14ac:dyDescent="0.2">
      <c r="B67" s="20"/>
    </row>
    <row r="68" spans="2:2" x14ac:dyDescent="0.2">
      <c r="B68" s="20"/>
    </row>
    <row r="69" spans="2:2" x14ac:dyDescent="0.2">
      <c r="B69" s="20"/>
    </row>
    <row r="70" spans="2:2" x14ac:dyDescent="0.2">
      <c r="B70" s="20"/>
    </row>
    <row r="71" spans="2:2" x14ac:dyDescent="0.2">
      <c r="B71" s="20"/>
    </row>
    <row r="72" spans="2:2" x14ac:dyDescent="0.2">
      <c r="B72" s="20"/>
    </row>
    <row r="73" spans="2:2" x14ac:dyDescent="0.2">
      <c r="B73" s="20"/>
    </row>
    <row r="74" spans="2:2" x14ac:dyDescent="0.2">
      <c r="B74" s="20"/>
    </row>
    <row r="75" spans="2:2" x14ac:dyDescent="0.2">
      <c r="B75" s="20"/>
    </row>
    <row r="76" spans="2:2" x14ac:dyDescent="0.2">
      <c r="B76" s="20"/>
    </row>
    <row r="77" spans="2:2" x14ac:dyDescent="0.2">
      <c r="B77" s="20"/>
    </row>
    <row r="78" spans="2:2" x14ac:dyDescent="0.2">
      <c r="B78" s="20"/>
    </row>
    <row r="79" spans="2:2" x14ac:dyDescent="0.2">
      <c r="B79" s="20"/>
    </row>
    <row r="80" spans="2:2" x14ac:dyDescent="0.2">
      <c r="B80" s="20"/>
    </row>
    <row r="81" spans="2:2" x14ac:dyDescent="0.2">
      <c r="B81" s="20"/>
    </row>
    <row r="82" spans="2:2" x14ac:dyDescent="0.2">
      <c r="B82" s="20"/>
    </row>
    <row r="83" spans="2:2" x14ac:dyDescent="0.2">
      <c r="B83" s="20"/>
    </row>
    <row r="84" spans="2:2" x14ac:dyDescent="0.2">
      <c r="B84" s="20"/>
    </row>
    <row r="85" spans="2:2" x14ac:dyDescent="0.2">
      <c r="B85" s="20"/>
    </row>
    <row r="86" spans="2:2" x14ac:dyDescent="0.2">
      <c r="B86" s="20"/>
    </row>
    <row r="87" spans="2:2" x14ac:dyDescent="0.2">
      <c r="B87" s="20"/>
    </row>
    <row r="88" spans="2:2" x14ac:dyDescent="0.2">
      <c r="B88" s="20"/>
    </row>
    <row r="89" spans="2:2" x14ac:dyDescent="0.2">
      <c r="B89" s="20"/>
    </row>
    <row r="90" spans="2:2" x14ac:dyDescent="0.2">
      <c r="B90" s="20"/>
    </row>
    <row r="91" spans="2:2" x14ac:dyDescent="0.2">
      <c r="B91" s="20"/>
    </row>
    <row r="92" spans="2:2" x14ac:dyDescent="0.2">
      <c r="B92" s="20"/>
    </row>
    <row r="93" spans="2:2" x14ac:dyDescent="0.2">
      <c r="B93" s="20"/>
    </row>
    <row r="94" spans="2:2" x14ac:dyDescent="0.2">
      <c r="B94" s="20"/>
    </row>
    <row r="95" spans="2:2" x14ac:dyDescent="0.2">
      <c r="B95" s="20"/>
    </row>
    <row r="96" spans="2:2" x14ac:dyDescent="0.2">
      <c r="B96" s="20"/>
    </row>
    <row r="97" spans="2:2" x14ac:dyDescent="0.2">
      <c r="B97" s="20"/>
    </row>
    <row r="98" spans="2:2" x14ac:dyDescent="0.2">
      <c r="B98" s="20"/>
    </row>
    <row r="99" spans="2:2" x14ac:dyDescent="0.2">
      <c r="B99" s="20"/>
    </row>
    <row r="100" spans="2:2" x14ac:dyDescent="0.2">
      <c r="B100" s="20"/>
    </row>
    <row r="101" spans="2:2" x14ac:dyDescent="0.2">
      <c r="B101" s="20"/>
    </row>
    <row r="102" spans="2:2" x14ac:dyDescent="0.2">
      <c r="B102" s="20"/>
    </row>
    <row r="103" spans="2:2" x14ac:dyDescent="0.2">
      <c r="B103" s="20"/>
    </row>
  </sheetData>
  <mergeCells count="1">
    <mergeCell ref="A1:D1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"/>
  <sheetViews>
    <sheetView workbookViewId="0">
      <selection sqref="A1:E1"/>
    </sheetView>
  </sheetViews>
  <sheetFormatPr defaultRowHeight="15" x14ac:dyDescent="0.25"/>
  <cols>
    <col min="1" max="1" width="4.42578125" customWidth="1"/>
    <col min="2" max="2" width="5.42578125" customWidth="1"/>
    <col min="3" max="3" width="19.5703125" customWidth="1"/>
    <col min="4" max="4" width="19.7109375" customWidth="1"/>
    <col min="5" max="5" width="54.28515625" customWidth="1"/>
    <col min="6" max="6" width="32.5703125" customWidth="1"/>
    <col min="7" max="8" width="6.85546875" customWidth="1"/>
    <col min="13" max="13" width="10.140625" customWidth="1"/>
    <col min="14" max="14" width="8.7109375" customWidth="1"/>
    <col min="26" max="26" width="3.28515625" customWidth="1"/>
    <col min="27" max="27" width="35.140625" customWidth="1"/>
  </cols>
  <sheetData>
    <row r="1" spans="1:27" x14ac:dyDescent="0.25">
      <c r="A1" s="46" t="s">
        <v>426</v>
      </c>
      <c r="B1" s="46"/>
      <c r="C1" s="46"/>
      <c r="D1" s="46"/>
      <c r="E1" s="46"/>
      <c r="AA1" t="s">
        <v>822</v>
      </c>
    </row>
    <row r="2" spans="1:27" x14ac:dyDescent="0.25">
      <c r="A2" s="46" t="s">
        <v>506</v>
      </c>
      <c r="B2" s="46"/>
      <c r="C2" s="46"/>
      <c r="D2" s="46"/>
      <c r="E2" s="46"/>
      <c r="AA2" t="s">
        <v>823</v>
      </c>
    </row>
    <row r="3" spans="1:27" x14ac:dyDescent="0.25">
      <c r="AA3" t="s">
        <v>824</v>
      </c>
    </row>
    <row r="4" spans="1:27" s="2" customFormat="1" ht="31.5" customHeight="1" x14ac:dyDescent="0.25">
      <c r="A4" s="2" t="s">
        <v>417</v>
      </c>
      <c r="B4" s="2" t="s">
        <v>418</v>
      </c>
      <c r="C4" s="2" t="s">
        <v>0</v>
      </c>
      <c r="D4" s="2" t="s">
        <v>422</v>
      </c>
      <c r="E4" s="2" t="s">
        <v>423</v>
      </c>
      <c r="F4" s="2" t="s">
        <v>424</v>
      </c>
      <c r="G4" s="2" t="s">
        <v>420</v>
      </c>
      <c r="H4" s="2" t="s">
        <v>421</v>
      </c>
      <c r="I4" s="2" t="s">
        <v>414</v>
      </c>
      <c r="J4" s="2" t="s">
        <v>415</v>
      </c>
      <c r="K4" s="2" t="s">
        <v>416</v>
      </c>
      <c r="L4" s="2" t="s">
        <v>425</v>
      </c>
      <c r="M4" s="2" t="s">
        <v>413</v>
      </c>
      <c r="N4" s="2" t="s">
        <v>412</v>
      </c>
      <c r="O4" s="2" t="s">
        <v>460</v>
      </c>
      <c r="P4" s="2" t="s">
        <v>462</v>
      </c>
      <c r="Q4" s="2" t="s">
        <v>464</v>
      </c>
      <c r="R4" s="2" t="s">
        <v>465</v>
      </c>
      <c r="S4" s="2" t="s">
        <v>466</v>
      </c>
      <c r="T4" s="2" t="s">
        <v>468</v>
      </c>
      <c r="U4" s="2" t="s">
        <v>469</v>
      </c>
      <c r="V4" s="2" t="s">
        <v>470</v>
      </c>
      <c r="W4" s="2" t="s">
        <v>471</v>
      </c>
      <c r="X4" s="2" t="s">
        <v>472</v>
      </c>
      <c r="Y4" s="2" t="s">
        <v>473</v>
      </c>
    </row>
    <row r="5" spans="1:27" x14ac:dyDescent="0.25">
      <c r="A5">
        <v>330</v>
      </c>
      <c r="B5">
        <v>31</v>
      </c>
      <c r="C5" t="s">
        <v>13</v>
      </c>
      <c r="D5" t="s">
        <v>14</v>
      </c>
      <c r="E5" t="s">
        <v>16</v>
      </c>
      <c r="F5" t="s">
        <v>17</v>
      </c>
      <c r="G5">
        <v>2</v>
      </c>
      <c r="H5">
        <v>1</v>
      </c>
      <c r="I5">
        <v>1935</v>
      </c>
      <c r="J5">
        <v>0</v>
      </c>
      <c r="K5">
        <v>1935</v>
      </c>
      <c r="M5">
        <v>0</v>
      </c>
      <c r="N5">
        <v>9500</v>
      </c>
      <c r="O5">
        <v>9500</v>
      </c>
      <c r="P5">
        <v>0</v>
      </c>
      <c r="Q5">
        <v>0</v>
      </c>
      <c r="R5">
        <v>0</v>
      </c>
      <c r="S5">
        <v>0</v>
      </c>
      <c r="T5">
        <v>30</v>
      </c>
      <c r="U5">
        <v>0</v>
      </c>
      <c r="V5">
        <v>0</v>
      </c>
      <c r="W5">
        <v>0</v>
      </c>
      <c r="X5">
        <v>0</v>
      </c>
      <c r="Y5">
        <v>0</v>
      </c>
    </row>
    <row r="6" spans="1:27" x14ac:dyDescent="0.25">
      <c r="A6">
        <v>321</v>
      </c>
      <c r="B6">
        <v>35</v>
      </c>
      <c r="C6" t="s">
        <v>13</v>
      </c>
      <c r="D6" t="s">
        <v>18</v>
      </c>
      <c r="E6" t="s">
        <v>20</v>
      </c>
      <c r="F6" t="s">
        <v>21</v>
      </c>
      <c r="G6">
        <v>4</v>
      </c>
      <c r="H6">
        <v>6</v>
      </c>
      <c r="I6">
        <v>186</v>
      </c>
      <c r="J6">
        <v>0</v>
      </c>
      <c r="K6">
        <v>186</v>
      </c>
      <c r="L6">
        <v>0.94086021505376305</v>
      </c>
      <c r="M6">
        <v>175</v>
      </c>
      <c r="N6">
        <v>3285</v>
      </c>
      <c r="O6">
        <v>3285</v>
      </c>
      <c r="P6">
        <v>3285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7" x14ac:dyDescent="0.25">
      <c r="A7">
        <v>156</v>
      </c>
      <c r="B7">
        <v>41</v>
      </c>
      <c r="C7" t="s">
        <v>22</v>
      </c>
      <c r="D7" t="s">
        <v>23</v>
      </c>
      <c r="E7" t="s">
        <v>25</v>
      </c>
      <c r="F7" t="s">
        <v>26</v>
      </c>
      <c r="G7">
        <v>2</v>
      </c>
      <c r="H7">
        <v>4</v>
      </c>
      <c r="I7">
        <v>1816</v>
      </c>
      <c r="J7">
        <v>0</v>
      </c>
      <c r="K7">
        <v>1816</v>
      </c>
      <c r="M7">
        <v>0</v>
      </c>
      <c r="N7">
        <v>2233</v>
      </c>
      <c r="O7">
        <v>2233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7" x14ac:dyDescent="0.25">
      <c r="A8">
        <v>261</v>
      </c>
      <c r="B8">
        <v>40</v>
      </c>
      <c r="C8" t="s">
        <v>22</v>
      </c>
      <c r="D8" t="s">
        <v>27</v>
      </c>
      <c r="E8" t="s">
        <v>28</v>
      </c>
      <c r="F8" t="s">
        <v>29</v>
      </c>
      <c r="G8">
        <v>3</v>
      </c>
      <c r="H8">
        <v>0</v>
      </c>
      <c r="I8">
        <v>0</v>
      </c>
      <c r="J8">
        <v>98</v>
      </c>
      <c r="K8">
        <v>98</v>
      </c>
      <c r="L8">
        <v>50.969387755101998</v>
      </c>
      <c r="M8">
        <v>4995</v>
      </c>
      <c r="N8">
        <v>2649</v>
      </c>
      <c r="O8">
        <v>2649</v>
      </c>
      <c r="P8">
        <v>2649</v>
      </c>
      <c r="Q8">
        <v>0</v>
      </c>
      <c r="R8">
        <v>0</v>
      </c>
      <c r="S8">
        <v>0</v>
      </c>
      <c r="T8">
        <v>24</v>
      </c>
      <c r="U8">
        <v>0</v>
      </c>
      <c r="V8">
        <v>0</v>
      </c>
      <c r="W8">
        <v>0</v>
      </c>
      <c r="X8">
        <v>0</v>
      </c>
      <c r="Y8">
        <v>0</v>
      </c>
    </row>
    <row r="9" spans="1:27" x14ac:dyDescent="0.25">
      <c r="A9">
        <v>252</v>
      </c>
      <c r="B9">
        <v>42</v>
      </c>
      <c r="C9" t="s">
        <v>22</v>
      </c>
      <c r="D9" t="s">
        <v>30</v>
      </c>
      <c r="E9" t="s">
        <v>31</v>
      </c>
      <c r="F9" t="s">
        <v>32</v>
      </c>
      <c r="G9">
        <v>3</v>
      </c>
      <c r="H9">
        <v>1</v>
      </c>
      <c r="I9">
        <v>676</v>
      </c>
      <c r="J9">
        <v>0</v>
      </c>
      <c r="K9">
        <v>676</v>
      </c>
      <c r="L9">
        <v>9.6153846153846203</v>
      </c>
      <c r="M9">
        <v>6500</v>
      </c>
      <c r="N9">
        <v>2233</v>
      </c>
      <c r="O9">
        <v>2233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7" x14ac:dyDescent="0.25">
      <c r="A10">
        <v>414</v>
      </c>
      <c r="B10">
        <v>51</v>
      </c>
      <c r="C10" t="s">
        <v>33</v>
      </c>
      <c r="D10" t="s">
        <v>34</v>
      </c>
      <c r="E10" t="s">
        <v>35</v>
      </c>
      <c r="F10" t="s">
        <v>36</v>
      </c>
      <c r="G10">
        <v>2</v>
      </c>
      <c r="H10">
        <v>1</v>
      </c>
      <c r="I10">
        <v>2518</v>
      </c>
      <c r="J10">
        <v>0</v>
      </c>
      <c r="K10">
        <v>2518</v>
      </c>
      <c r="L10">
        <v>4.7656870532168396</v>
      </c>
      <c r="M10">
        <v>12000</v>
      </c>
      <c r="N10">
        <v>10435</v>
      </c>
      <c r="O10">
        <v>10435</v>
      </c>
      <c r="P10">
        <v>9913</v>
      </c>
      <c r="Q10">
        <v>0</v>
      </c>
      <c r="R10">
        <v>0</v>
      </c>
      <c r="S10">
        <v>0</v>
      </c>
      <c r="T10">
        <v>30</v>
      </c>
      <c r="U10">
        <v>0</v>
      </c>
      <c r="V10">
        <v>0</v>
      </c>
      <c r="W10">
        <v>0</v>
      </c>
      <c r="X10">
        <v>151</v>
      </c>
      <c r="Y10">
        <v>0</v>
      </c>
    </row>
    <row r="11" spans="1:27" x14ac:dyDescent="0.25">
      <c r="A11">
        <v>447</v>
      </c>
      <c r="B11">
        <v>54</v>
      </c>
      <c r="C11" t="s">
        <v>33</v>
      </c>
      <c r="D11" t="s">
        <v>37</v>
      </c>
      <c r="E11" t="s">
        <v>38</v>
      </c>
      <c r="F11" t="s">
        <v>39</v>
      </c>
      <c r="G11">
        <v>3</v>
      </c>
      <c r="H11">
        <v>1</v>
      </c>
      <c r="I11">
        <v>1017</v>
      </c>
      <c r="J11">
        <v>0</v>
      </c>
      <c r="K11">
        <v>1017</v>
      </c>
      <c r="L11">
        <v>7.6696165191740402</v>
      </c>
      <c r="M11">
        <v>7800</v>
      </c>
      <c r="N11">
        <v>10859</v>
      </c>
      <c r="O11">
        <v>10732</v>
      </c>
      <c r="P11">
        <v>10322</v>
      </c>
      <c r="Q11">
        <v>0</v>
      </c>
      <c r="R11">
        <v>0</v>
      </c>
      <c r="S11">
        <v>0</v>
      </c>
      <c r="T11">
        <v>23</v>
      </c>
      <c r="U11">
        <v>127</v>
      </c>
      <c r="V11">
        <v>0</v>
      </c>
      <c r="W11">
        <v>0</v>
      </c>
      <c r="X11">
        <v>0</v>
      </c>
      <c r="Y11">
        <v>0</v>
      </c>
    </row>
    <row r="12" spans="1:27" x14ac:dyDescent="0.25">
      <c r="A12">
        <v>438</v>
      </c>
      <c r="B12">
        <v>48</v>
      </c>
      <c r="C12" t="s">
        <v>33</v>
      </c>
      <c r="D12" t="s">
        <v>40</v>
      </c>
      <c r="E12" t="s">
        <v>41</v>
      </c>
      <c r="F12" t="s">
        <v>42</v>
      </c>
      <c r="G12">
        <v>2</v>
      </c>
      <c r="H12">
        <v>1</v>
      </c>
      <c r="I12">
        <v>1663</v>
      </c>
      <c r="J12">
        <v>0</v>
      </c>
      <c r="K12">
        <v>1663</v>
      </c>
      <c r="L12">
        <v>30.0661455201443</v>
      </c>
      <c r="M12">
        <v>50000</v>
      </c>
      <c r="N12">
        <v>22000</v>
      </c>
      <c r="O12">
        <v>22000</v>
      </c>
      <c r="P12">
        <v>23000</v>
      </c>
      <c r="Q12">
        <v>0</v>
      </c>
      <c r="R12">
        <v>0</v>
      </c>
      <c r="S12">
        <v>89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7" x14ac:dyDescent="0.25">
      <c r="A13">
        <v>426</v>
      </c>
      <c r="B13">
        <v>56</v>
      </c>
      <c r="C13" t="s">
        <v>33</v>
      </c>
      <c r="D13" t="s">
        <v>43</v>
      </c>
      <c r="E13" t="s">
        <v>44</v>
      </c>
      <c r="F13" t="s">
        <v>45</v>
      </c>
      <c r="G13">
        <v>3</v>
      </c>
      <c r="H13">
        <v>1</v>
      </c>
      <c r="I13">
        <v>2393</v>
      </c>
      <c r="J13">
        <v>0</v>
      </c>
      <c r="K13">
        <v>2393</v>
      </c>
      <c r="L13">
        <v>11.319682407020499</v>
      </c>
      <c r="M13">
        <v>27088</v>
      </c>
      <c r="N13">
        <v>29838</v>
      </c>
      <c r="O13">
        <v>29838</v>
      </c>
      <c r="P13">
        <v>29540</v>
      </c>
      <c r="Q13">
        <v>0</v>
      </c>
      <c r="R13">
        <v>0</v>
      </c>
      <c r="S13">
        <v>0</v>
      </c>
      <c r="T13">
        <v>120</v>
      </c>
      <c r="U13">
        <v>0</v>
      </c>
      <c r="V13">
        <v>0</v>
      </c>
      <c r="W13">
        <v>0</v>
      </c>
      <c r="X13">
        <v>50</v>
      </c>
      <c r="Y13">
        <v>100</v>
      </c>
    </row>
    <row r="14" spans="1:27" x14ac:dyDescent="0.25">
      <c r="A14">
        <v>408</v>
      </c>
      <c r="B14">
        <v>47</v>
      </c>
      <c r="C14" t="s">
        <v>33</v>
      </c>
      <c r="D14" t="s">
        <v>46</v>
      </c>
      <c r="E14" t="s">
        <v>47</v>
      </c>
      <c r="F14" t="s">
        <v>48</v>
      </c>
      <c r="G14">
        <v>3</v>
      </c>
      <c r="H14">
        <v>1</v>
      </c>
      <c r="I14">
        <v>1016</v>
      </c>
      <c r="J14">
        <v>0</v>
      </c>
      <c r="K14">
        <v>1016</v>
      </c>
      <c r="L14">
        <v>30.212598425196902</v>
      </c>
      <c r="M14">
        <v>30696</v>
      </c>
      <c r="N14">
        <v>16853</v>
      </c>
      <c r="O14">
        <v>16625</v>
      </c>
      <c r="P14">
        <v>16350</v>
      </c>
      <c r="Q14">
        <v>0</v>
      </c>
      <c r="R14">
        <v>228</v>
      </c>
      <c r="S14">
        <v>6</v>
      </c>
      <c r="T14">
        <v>29</v>
      </c>
      <c r="U14">
        <v>0</v>
      </c>
      <c r="V14">
        <v>0</v>
      </c>
      <c r="W14">
        <v>0</v>
      </c>
      <c r="X14">
        <v>210</v>
      </c>
      <c r="Y14">
        <v>18</v>
      </c>
    </row>
    <row r="15" spans="1:27" x14ac:dyDescent="0.25">
      <c r="A15">
        <v>411</v>
      </c>
      <c r="B15">
        <v>58</v>
      </c>
      <c r="C15" t="s">
        <v>33</v>
      </c>
      <c r="D15" t="s">
        <v>49</v>
      </c>
      <c r="E15" t="s">
        <v>50</v>
      </c>
      <c r="F15" t="s">
        <v>51</v>
      </c>
      <c r="G15">
        <v>3</v>
      </c>
      <c r="H15">
        <v>1</v>
      </c>
      <c r="I15">
        <v>1201</v>
      </c>
      <c r="J15">
        <v>0</v>
      </c>
      <c r="K15">
        <v>1201</v>
      </c>
      <c r="L15">
        <v>19.983347210657801</v>
      </c>
      <c r="M15">
        <v>24000</v>
      </c>
      <c r="N15">
        <v>18000</v>
      </c>
      <c r="O15">
        <v>18000</v>
      </c>
      <c r="P15">
        <v>17000</v>
      </c>
      <c r="Q15">
        <v>0</v>
      </c>
      <c r="R15">
        <v>0</v>
      </c>
      <c r="S15">
        <v>0</v>
      </c>
      <c r="T15">
        <v>40</v>
      </c>
      <c r="U15">
        <v>0</v>
      </c>
      <c r="V15">
        <v>0</v>
      </c>
      <c r="W15">
        <v>0</v>
      </c>
      <c r="X15">
        <v>75</v>
      </c>
      <c r="Y15">
        <v>100</v>
      </c>
    </row>
    <row r="16" spans="1:27" x14ac:dyDescent="0.25">
      <c r="A16">
        <v>423</v>
      </c>
      <c r="B16">
        <v>57</v>
      </c>
      <c r="C16" t="s">
        <v>33</v>
      </c>
      <c r="D16" t="s">
        <v>52</v>
      </c>
      <c r="E16" t="s">
        <v>53</v>
      </c>
      <c r="F16" t="s">
        <v>54</v>
      </c>
      <c r="G16">
        <v>3</v>
      </c>
      <c r="H16">
        <v>1</v>
      </c>
      <c r="I16">
        <v>1906</v>
      </c>
      <c r="J16">
        <v>0</v>
      </c>
      <c r="K16">
        <v>1906</v>
      </c>
      <c r="L16">
        <v>16.264428121720901</v>
      </c>
      <c r="M16">
        <v>31000</v>
      </c>
      <c r="N16">
        <v>23180</v>
      </c>
      <c r="O16">
        <v>22966</v>
      </c>
      <c r="P16">
        <v>22907</v>
      </c>
      <c r="Q16">
        <v>0</v>
      </c>
      <c r="R16">
        <v>0</v>
      </c>
      <c r="S16">
        <v>0</v>
      </c>
      <c r="T16">
        <v>163</v>
      </c>
      <c r="U16">
        <v>214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>
        <v>792</v>
      </c>
      <c r="B17">
        <v>79</v>
      </c>
      <c r="C17" t="s">
        <v>55</v>
      </c>
      <c r="D17" t="s">
        <v>56</v>
      </c>
      <c r="E17" t="s">
        <v>57</v>
      </c>
      <c r="F17" t="s">
        <v>58</v>
      </c>
      <c r="G17">
        <v>3</v>
      </c>
      <c r="H17">
        <v>1</v>
      </c>
      <c r="I17">
        <v>543</v>
      </c>
      <c r="J17">
        <v>0</v>
      </c>
      <c r="K17">
        <v>543</v>
      </c>
      <c r="M17">
        <v>0</v>
      </c>
      <c r="N17">
        <v>7000</v>
      </c>
      <c r="O17">
        <v>7000</v>
      </c>
      <c r="P17">
        <v>6500</v>
      </c>
      <c r="Q17">
        <v>0</v>
      </c>
      <c r="R17">
        <v>0</v>
      </c>
      <c r="S17">
        <v>0</v>
      </c>
      <c r="T17">
        <v>50</v>
      </c>
      <c r="U17">
        <v>0</v>
      </c>
      <c r="V17">
        <v>0</v>
      </c>
      <c r="W17">
        <v>0</v>
      </c>
      <c r="X17">
        <v>60</v>
      </c>
      <c r="Y17">
        <v>0</v>
      </c>
    </row>
    <row r="18" spans="1:25" x14ac:dyDescent="0.25">
      <c r="A18">
        <v>789</v>
      </c>
      <c r="B18">
        <v>80</v>
      </c>
      <c r="C18" t="s">
        <v>55</v>
      </c>
      <c r="D18" t="s">
        <v>59</v>
      </c>
      <c r="E18" t="s">
        <v>62</v>
      </c>
      <c r="F18" t="s">
        <v>63</v>
      </c>
      <c r="G18">
        <v>2</v>
      </c>
      <c r="H18">
        <v>1</v>
      </c>
      <c r="I18">
        <v>846</v>
      </c>
      <c r="J18">
        <v>0</v>
      </c>
      <c r="K18">
        <v>846</v>
      </c>
      <c r="M18">
        <v>0</v>
      </c>
      <c r="N18">
        <v>20000</v>
      </c>
      <c r="O18">
        <v>20000</v>
      </c>
      <c r="P18">
        <v>0</v>
      </c>
      <c r="Q18">
        <v>0</v>
      </c>
      <c r="R18">
        <v>0</v>
      </c>
      <c r="S18">
        <v>0</v>
      </c>
      <c r="T18">
        <v>46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>
        <v>798</v>
      </c>
      <c r="B19">
        <v>82</v>
      </c>
      <c r="C19" t="s">
        <v>55</v>
      </c>
      <c r="D19" t="s">
        <v>59</v>
      </c>
      <c r="E19" t="s">
        <v>60</v>
      </c>
      <c r="F19" t="s">
        <v>61</v>
      </c>
      <c r="G19">
        <v>3</v>
      </c>
      <c r="H19">
        <v>0</v>
      </c>
      <c r="I19">
        <v>0</v>
      </c>
      <c r="J19">
        <v>78</v>
      </c>
      <c r="K19">
        <v>78</v>
      </c>
      <c r="L19">
        <v>48.717948717948701</v>
      </c>
      <c r="M19">
        <v>3800</v>
      </c>
      <c r="N19">
        <v>20000</v>
      </c>
      <c r="O19">
        <v>20000</v>
      </c>
      <c r="P19">
        <v>19000</v>
      </c>
      <c r="Q19">
        <v>0</v>
      </c>
      <c r="R19">
        <v>0</v>
      </c>
      <c r="S19">
        <v>0</v>
      </c>
      <c r="T19">
        <v>18</v>
      </c>
      <c r="U19">
        <v>0</v>
      </c>
      <c r="V19">
        <v>0</v>
      </c>
      <c r="W19">
        <v>0</v>
      </c>
      <c r="X19">
        <v>0</v>
      </c>
      <c r="Y19">
        <v>1</v>
      </c>
    </row>
    <row r="20" spans="1:25" x14ac:dyDescent="0.25">
      <c r="A20">
        <v>795</v>
      </c>
      <c r="B20">
        <v>84</v>
      </c>
      <c r="C20" t="s">
        <v>55</v>
      </c>
      <c r="D20" t="s">
        <v>64</v>
      </c>
      <c r="E20" t="s">
        <v>66</v>
      </c>
      <c r="F20" t="s">
        <v>67</v>
      </c>
      <c r="G20">
        <v>4</v>
      </c>
      <c r="H20">
        <v>3</v>
      </c>
      <c r="I20">
        <v>91</v>
      </c>
      <c r="J20">
        <v>0</v>
      </c>
      <c r="K20">
        <v>91</v>
      </c>
      <c r="M20">
        <v>0</v>
      </c>
      <c r="N20">
        <v>1600</v>
      </c>
      <c r="O20">
        <v>1600</v>
      </c>
      <c r="P20">
        <v>1573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>
        <v>30</v>
      </c>
      <c r="B21">
        <v>89</v>
      </c>
      <c r="C21" t="s">
        <v>68</v>
      </c>
      <c r="D21" t="s">
        <v>69</v>
      </c>
      <c r="E21" t="s">
        <v>71</v>
      </c>
      <c r="F21" t="s">
        <v>72</v>
      </c>
      <c r="G21">
        <v>2</v>
      </c>
      <c r="H21">
        <v>2</v>
      </c>
      <c r="I21">
        <v>80</v>
      </c>
      <c r="J21">
        <v>0</v>
      </c>
      <c r="K21">
        <v>80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>
        <v>54</v>
      </c>
      <c r="B22">
        <v>97</v>
      </c>
      <c r="C22" t="s">
        <v>68</v>
      </c>
      <c r="D22" t="s">
        <v>73</v>
      </c>
      <c r="E22" t="s">
        <v>74</v>
      </c>
      <c r="F22" t="s">
        <v>75</v>
      </c>
      <c r="G22">
        <v>3</v>
      </c>
      <c r="H22">
        <v>1</v>
      </c>
      <c r="I22">
        <v>397</v>
      </c>
      <c r="J22">
        <v>0</v>
      </c>
      <c r="K22">
        <v>397</v>
      </c>
      <c r="L22">
        <v>3.02267002518892</v>
      </c>
      <c r="M22">
        <v>1200</v>
      </c>
      <c r="N22">
        <v>625</v>
      </c>
      <c r="O22">
        <v>625</v>
      </c>
      <c r="P22">
        <v>6000</v>
      </c>
      <c r="Q22">
        <v>0</v>
      </c>
      <c r="R22">
        <v>0</v>
      </c>
      <c r="S22">
        <v>0</v>
      </c>
      <c r="T22">
        <v>24</v>
      </c>
      <c r="U22">
        <v>0</v>
      </c>
      <c r="V22">
        <v>52</v>
      </c>
      <c r="W22">
        <v>0</v>
      </c>
      <c r="X22">
        <v>0</v>
      </c>
      <c r="Y22">
        <v>0</v>
      </c>
    </row>
    <row r="23" spans="1:25" x14ac:dyDescent="0.25">
      <c r="A23">
        <v>165</v>
      </c>
      <c r="B23">
        <v>92</v>
      </c>
      <c r="C23" t="s">
        <v>68</v>
      </c>
      <c r="D23" t="s">
        <v>76</v>
      </c>
      <c r="E23" t="s">
        <v>77</v>
      </c>
      <c r="F23" t="s">
        <v>72</v>
      </c>
      <c r="G23">
        <v>3</v>
      </c>
      <c r="H23">
        <v>2</v>
      </c>
      <c r="I23">
        <v>452</v>
      </c>
      <c r="J23">
        <v>0</v>
      </c>
      <c r="K23">
        <v>452</v>
      </c>
      <c r="L23">
        <v>8.8495575221238898</v>
      </c>
      <c r="M23">
        <v>4000</v>
      </c>
      <c r="N23">
        <v>1000</v>
      </c>
      <c r="O23">
        <v>1000</v>
      </c>
      <c r="P23">
        <v>500</v>
      </c>
      <c r="Q23">
        <v>0</v>
      </c>
      <c r="R23">
        <v>0</v>
      </c>
      <c r="S23">
        <v>0</v>
      </c>
      <c r="T23">
        <v>1</v>
      </c>
      <c r="U23">
        <v>0</v>
      </c>
      <c r="V23">
        <v>50</v>
      </c>
      <c r="W23">
        <v>0</v>
      </c>
      <c r="X23">
        <v>25</v>
      </c>
      <c r="Y23">
        <v>20</v>
      </c>
    </row>
    <row r="24" spans="1:25" x14ac:dyDescent="0.25">
      <c r="A24">
        <v>921</v>
      </c>
      <c r="B24">
        <v>121</v>
      </c>
      <c r="C24" t="s">
        <v>78</v>
      </c>
      <c r="D24" t="s">
        <v>79</v>
      </c>
      <c r="E24" t="s">
        <v>80</v>
      </c>
      <c r="F24" t="s">
        <v>81</v>
      </c>
      <c r="G24">
        <v>3</v>
      </c>
      <c r="H24">
        <v>1</v>
      </c>
      <c r="I24">
        <v>1136</v>
      </c>
      <c r="J24">
        <v>0</v>
      </c>
      <c r="K24">
        <v>1136</v>
      </c>
      <c r="L24">
        <v>20.356514084507001</v>
      </c>
      <c r="M24">
        <v>23125</v>
      </c>
      <c r="N24">
        <v>10278</v>
      </c>
      <c r="O24">
        <v>9850</v>
      </c>
      <c r="P24">
        <v>9500</v>
      </c>
      <c r="Q24">
        <v>25</v>
      </c>
      <c r="R24">
        <v>3</v>
      </c>
      <c r="S24">
        <v>2</v>
      </c>
      <c r="T24">
        <v>46</v>
      </c>
      <c r="U24">
        <v>400</v>
      </c>
      <c r="V24">
        <v>0</v>
      </c>
      <c r="W24">
        <v>0</v>
      </c>
      <c r="X24">
        <v>52</v>
      </c>
      <c r="Y24">
        <v>0</v>
      </c>
    </row>
    <row r="25" spans="1:25" x14ac:dyDescent="0.25">
      <c r="A25">
        <v>23</v>
      </c>
      <c r="B25">
        <v>123</v>
      </c>
      <c r="C25" t="s">
        <v>78</v>
      </c>
      <c r="D25" t="s">
        <v>82</v>
      </c>
      <c r="E25" t="s">
        <v>83</v>
      </c>
      <c r="F25" t="s">
        <v>84</v>
      </c>
      <c r="G25">
        <v>2</v>
      </c>
      <c r="H25">
        <v>1</v>
      </c>
      <c r="I25">
        <v>805</v>
      </c>
      <c r="J25">
        <v>0</v>
      </c>
      <c r="K25">
        <v>805</v>
      </c>
      <c r="L25">
        <v>24.8447204968944</v>
      </c>
      <c r="M25">
        <v>20000</v>
      </c>
      <c r="N25">
        <v>10020</v>
      </c>
      <c r="O25">
        <v>10000</v>
      </c>
      <c r="P25">
        <v>9500</v>
      </c>
      <c r="Q25">
        <v>0</v>
      </c>
      <c r="R25">
        <v>20</v>
      </c>
      <c r="S25">
        <v>1</v>
      </c>
      <c r="T25">
        <v>55</v>
      </c>
      <c r="U25">
        <v>0</v>
      </c>
      <c r="V25">
        <v>0</v>
      </c>
      <c r="W25">
        <v>0</v>
      </c>
      <c r="X25">
        <v>300</v>
      </c>
      <c r="Y25">
        <v>100</v>
      </c>
    </row>
    <row r="26" spans="1:25" x14ac:dyDescent="0.25">
      <c r="A26">
        <v>101</v>
      </c>
      <c r="B26">
        <v>126</v>
      </c>
      <c r="C26" t="s">
        <v>78</v>
      </c>
      <c r="D26" t="s">
        <v>85</v>
      </c>
      <c r="E26" t="s">
        <v>86</v>
      </c>
      <c r="F26" t="s">
        <v>87</v>
      </c>
      <c r="G26">
        <v>8</v>
      </c>
      <c r="H26">
        <v>1</v>
      </c>
      <c r="I26">
        <v>970</v>
      </c>
      <c r="J26">
        <v>0</v>
      </c>
      <c r="K26">
        <v>970</v>
      </c>
      <c r="L26">
        <v>17.521649484536098</v>
      </c>
      <c r="M26">
        <v>16996</v>
      </c>
      <c r="N26">
        <v>22971</v>
      </c>
      <c r="O26">
        <v>18496</v>
      </c>
      <c r="P26">
        <v>0</v>
      </c>
      <c r="Q26">
        <v>4475</v>
      </c>
      <c r="R26">
        <v>0</v>
      </c>
      <c r="S26">
        <v>0</v>
      </c>
      <c r="T26">
        <v>2</v>
      </c>
      <c r="U26">
        <v>0</v>
      </c>
      <c r="V26">
        <v>0</v>
      </c>
      <c r="W26">
        <v>0</v>
      </c>
      <c r="X26">
        <v>420</v>
      </c>
      <c r="Y26">
        <v>779</v>
      </c>
    </row>
    <row r="27" spans="1:25" x14ac:dyDescent="0.25">
      <c r="A27">
        <v>80</v>
      </c>
      <c r="B27">
        <v>114</v>
      </c>
      <c r="C27" t="s">
        <v>78</v>
      </c>
      <c r="D27" t="s">
        <v>88</v>
      </c>
      <c r="E27" t="s">
        <v>89</v>
      </c>
      <c r="F27" t="s">
        <v>90</v>
      </c>
      <c r="G27">
        <v>3</v>
      </c>
      <c r="H27">
        <v>0</v>
      </c>
      <c r="I27">
        <v>335</v>
      </c>
      <c r="J27">
        <v>0</v>
      </c>
      <c r="K27">
        <v>335</v>
      </c>
      <c r="L27">
        <v>58.352238805970202</v>
      </c>
      <c r="M27">
        <v>19548</v>
      </c>
      <c r="N27">
        <v>4148</v>
      </c>
      <c r="O27">
        <v>4148</v>
      </c>
      <c r="P27">
        <v>4100</v>
      </c>
      <c r="Q27">
        <v>0</v>
      </c>
      <c r="R27">
        <v>0</v>
      </c>
      <c r="S27">
        <v>0</v>
      </c>
      <c r="T27">
        <v>22</v>
      </c>
      <c r="U27">
        <v>0</v>
      </c>
      <c r="V27">
        <v>0</v>
      </c>
      <c r="W27">
        <v>0</v>
      </c>
      <c r="X27">
        <v>185</v>
      </c>
      <c r="Y27">
        <v>7</v>
      </c>
    </row>
    <row r="28" spans="1:25" x14ac:dyDescent="0.25">
      <c r="A28">
        <v>32</v>
      </c>
      <c r="B28">
        <v>127</v>
      </c>
      <c r="C28" t="s">
        <v>78</v>
      </c>
      <c r="D28" t="s">
        <v>91</v>
      </c>
      <c r="E28" t="s">
        <v>92</v>
      </c>
      <c r="F28" t="s">
        <v>93</v>
      </c>
      <c r="G28">
        <v>2</v>
      </c>
      <c r="H28">
        <v>1</v>
      </c>
      <c r="I28">
        <v>379</v>
      </c>
      <c r="J28">
        <v>0</v>
      </c>
      <c r="K28">
        <v>379</v>
      </c>
      <c r="L28">
        <v>40.345646437994702</v>
      </c>
      <c r="M28">
        <v>15291</v>
      </c>
      <c r="N28">
        <v>4416</v>
      </c>
      <c r="O28">
        <v>4075</v>
      </c>
      <c r="P28">
        <v>4000</v>
      </c>
      <c r="Q28">
        <v>334</v>
      </c>
      <c r="R28">
        <v>0</v>
      </c>
      <c r="S28">
        <v>0</v>
      </c>
      <c r="T28">
        <v>43</v>
      </c>
      <c r="U28">
        <v>7</v>
      </c>
      <c r="V28">
        <v>0</v>
      </c>
      <c r="W28">
        <v>0</v>
      </c>
      <c r="X28">
        <v>460</v>
      </c>
      <c r="Y28">
        <v>0</v>
      </c>
    </row>
    <row r="29" spans="1:25" x14ac:dyDescent="0.25">
      <c r="A29">
        <v>951</v>
      </c>
      <c r="B29">
        <v>112</v>
      </c>
      <c r="C29" t="s">
        <v>78</v>
      </c>
      <c r="D29" t="s">
        <v>94</v>
      </c>
      <c r="E29" t="s">
        <v>95</v>
      </c>
      <c r="F29" t="s">
        <v>96</v>
      </c>
      <c r="G29">
        <v>2</v>
      </c>
      <c r="H29">
        <v>2</v>
      </c>
      <c r="I29">
        <v>385</v>
      </c>
      <c r="J29">
        <v>0</v>
      </c>
      <c r="K29">
        <v>385</v>
      </c>
      <c r="L29">
        <v>15.5844155844156</v>
      </c>
      <c r="M29">
        <v>6000</v>
      </c>
      <c r="N29">
        <v>4465</v>
      </c>
      <c r="O29">
        <v>4450</v>
      </c>
      <c r="P29">
        <v>4710</v>
      </c>
      <c r="Q29">
        <v>0</v>
      </c>
      <c r="R29">
        <v>15</v>
      </c>
      <c r="S29">
        <v>1</v>
      </c>
      <c r="T29">
        <v>64</v>
      </c>
      <c r="U29">
        <v>0</v>
      </c>
      <c r="V29">
        <v>0</v>
      </c>
      <c r="W29">
        <v>0</v>
      </c>
      <c r="X29">
        <v>0</v>
      </c>
      <c r="Y29">
        <v>3</v>
      </c>
    </row>
    <row r="30" spans="1:25" x14ac:dyDescent="0.25">
      <c r="A30">
        <v>954</v>
      </c>
      <c r="B30">
        <v>122</v>
      </c>
      <c r="C30" t="s">
        <v>78</v>
      </c>
      <c r="D30" t="s">
        <v>97</v>
      </c>
      <c r="E30" t="s">
        <v>98</v>
      </c>
      <c r="F30" t="s">
        <v>99</v>
      </c>
      <c r="G30">
        <v>3</v>
      </c>
      <c r="H30">
        <v>0</v>
      </c>
      <c r="I30">
        <v>568</v>
      </c>
      <c r="J30">
        <v>0</v>
      </c>
      <c r="K30">
        <v>568</v>
      </c>
      <c r="L30" s="1">
        <v>4.2253521126760597E-2</v>
      </c>
      <c r="M30">
        <v>24</v>
      </c>
      <c r="N30">
        <v>6200</v>
      </c>
      <c r="O30">
        <v>6200</v>
      </c>
      <c r="P30">
        <v>6200</v>
      </c>
      <c r="Q30">
        <v>0</v>
      </c>
      <c r="R30">
        <v>0</v>
      </c>
      <c r="S30">
        <v>0</v>
      </c>
      <c r="T30">
        <v>40</v>
      </c>
      <c r="U30">
        <v>0</v>
      </c>
      <c r="V30">
        <v>0</v>
      </c>
      <c r="W30">
        <v>0</v>
      </c>
      <c r="X30">
        <v>300</v>
      </c>
      <c r="Y30">
        <v>20</v>
      </c>
    </row>
    <row r="31" spans="1:25" x14ac:dyDescent="0.25">
      <c r="A31">
        <v>74</v>
      </c>
      <c r="B31">
        <v>134</v>
      </c>
      <c r="C31" t="s">
        <v>78</v>
      </c>
      <c r="D31" t="s">
        <v>100</v>
      </c>
      <c r="E31" t="s">
        <v>102</v>
      </c>
      <c r="F31" t="s">
        <v>103</v>
      </c>
      <c r="G31">
        <v>5</v>
      </c>
      <c r="H31">
        <v>7</v>
      </c>
      <c r="I31">
        <v>1573</v>
      </c>
      <c r="J31">
        <v>3</v>
      </c>
      <c r="K31">
        <v>1576</v>
      </c>
      <c r="L31">
        <v>5.0082487309644703</v>
      </c>
      <c r="M31">
        <v>7893</v>
      </c>
      <c r="N31">
        <v>4060</v>
      </c>
      <c r="O31">
        <v>4060</v>
      </c>
      <c r="P31">
        <v>4060</v>
      </c>
      <c r="Q31">
        <v>0</v>
      </c>
      <c r="R31">
        <v>0</v>
      </c>
      <c r="S31">
        <v>0</v>
      </c>
      <c r="T31">
        <v>35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5">
      <c r="A32">
        <v>38</v>
      </c>
      <c r="B32">
        <v>154</v>
      </c>
      <c r="C32" t="s">
        <v>78</v>
      </c>
      <c r="D32" t="s">
        <v>104</v>
      </c>
      <c r="E32" t="s">
        <v>105</v>
      </c>
      <c r="F32" t="s">
        <v>106</v>
      </c>
      <c r="G32">
        <v>7</v>
      </c>
      <c r="H32">
        <v>6</v>
      </c>
      <c r="I32">
        <v>65</v>
      </c>
      <c r="J32">
        <v>0</v>
      </c>
      <c r="K32">
        <v>65</v>
      </c>
      <c r="M32">
        <v>0</v>
      </c>
      <c r="N32">
        <v>11200</v>
      </c>
      <c r="O32">
        <v>6900</v>
      </c>
      <c r="P32">
        <v>6900</v>
      </c>
      <c r="Q32">
        <v>0</v>
      </c>
      <c r="R32">
        <v>0</v>
      </c>
      <c r="S32">
        <v>0</v>
      </c>
      <c r="T32">
        <v>13</v>
      </c>
      <c r="U32">
        <v>4300</v>
      </c>
      <c r="V32">
        <v>0</v>
      </c>
      <c r="W32">
        <v>0</v>
      </c>
      <c r="X32">
        <v>10</v>
      </c>
      <c r="Y32">
        <v>0</v>
      </c>
    </row>
    <row r="33" spans="1:25" x14ac:dyDescent="0.25">
      <c r="A33">
        <v>993</v>
      </c>
      <c r="B33">
        <v>133</v>
      </c>
      <c r="C33" t="s">
        <v>78</v>
      </c>
      <c r="D33" t="s">
        <v>107</v>
      </c>
      <c r="E33" t="s">
        <v>108</v>
      </c>
      <c r="F33" t="s">
        <v>109</v>
      </c>
      <c r="G33">
        <v>3</v>
      </c>
      <c r="H33">
        <v>1</v>
      </c>
      <c r="I33">
        <v>0</v>
      </c>
      <c r="J33">
        <v>426</v>
      </c>
      <c r="K33">
        <v>426</v>
      </c>
      <c r="L33">
        <v>32.291079812206597</v>
      </c>
      <c r="M33">
        <v>13756</v>
      </c>
      <c r="N33">
        <v>11244</v>
      </c>
      <c r="O33">
        <v>11244</v>
      </c>
      <c r="P33">
        <v>7200</v>
      </c>
      <c r="Q33">
        <v>0</v>
      </c>
      <c r="R33">
        <v>0</v>
      </c>
      <c r="S33">
        <v>0</v>
      </c>
      <c r="T33">
        <v>34</v>
      </c>
      <c r="U33">
        <v>0</v>
      </c>
      <c r="V33">
        <v>0</v>
      </c>
      <c r="W33">
        <v>0</v>
      </c>
      <c r="X33">
        <v>495</v>
      </c>
      <c r="Y33">
        <v>100</v>
      </c>
    </row>
    <row r="34" spans="1:25" x14ac:dyDescent="0.25">
      <c r="A34">
        <v>56</v>
      </c>
      <c r="B34">
        <v>125</v>
      </c>
      <c r="C34" t="s">
        <v>78</v>
      </c>
      <c r="D34" t="s">
        <v>107</v>
      </c>
      <c r="E34" t="s">
        <v>110</v>
      </c>
      <c r="F34" t="s">
        <v>111</v>
      </c>
      <c r="G34">
        <v>2</v>
      </c>
      <c r="H34">
        <v>1</v>
      </c>
      <c r="I34">
        <v>760</v>
      </c>
      <c r="J34">
        <v>0</v>
      </c>
      <c r="K34">
        <v>760</v>
      </c>
      <c r="L34">
        <v>13.242105263157899</v>
      </c>
      <c r="M34">
        <v>10064</v>
      </c>
      <c r="N34">
        <v>5194</v>
      </c>
      <c r="O34">
        <v>5150</v>
      </c>
      <c r="P34">
        <v>0</v>
      </c>
      <c r="Q34">
        <v>0</v>
      </c>
      <c r="R34">
        <v>44</v>
      </c>
      <c r="S34">
        <v>0</v>
      </c>
      <c r="T34">
        <v>44</v>
      </c>
      <c r="U34">
        <v>0</v>
      </c>
      <c r="V34">
        <v>0</v>
      </c>
      <c r="W34">
        <v>0</v>
      </c>
      <c r="X34">
        <v>0</v>
      </c>
      <c r="Y34">
        <v>20</v>
      </c>
    </row>
    <row r="35" spans="1:25" x14ac:dyDescent="0.25">
      <c r="A35">
        <v>125</v>
      </c>
      <c r="B35">
        <v>113</v>
      </c>
      <c r="C35" t="s">
        <v>78</v>
      </c>
      <c r="D35" t="s">
        <v>112</v>
      </c>
      <c r="E35" t="s">
        <v>113</v>
      </c>
      <c r="F35" t="s">
        <v>114</v>
      </c>
      <c r="G35">
        <v>2</v>
      </c>
      <c r="H35">
        <v>1</v>
      </c>
      <c r="I35">
        <v>2431</v>
      </c>
      <c r="J35">
        <v>0</v>
      </c>
      <c r="K35">
        <v>2431</v>
      </c>
      <c r="L35">
        <v>7.2163718634306901</v>
      </c>
      <c r="M35">
        <v>17543</v>
      </c>
      <c r="N35">
        <v>11474</v>
      </c>
      <c r="O35">
        <v>11474</v>
      </c>
      <c r="P35">
        <v>11000</v>
      </c>
      <c r="Q35">
        <v>0</v>
      </c>
      <c r="R35">
        <v>0</v>
      </c>
      <c r="S35">
        <v>0</v>
      </c>
      <c r="T35">
        <v>180</v>
      </c>
      <c r="U35">
        <v>0</v>
      </c>
      <c r="V35">
        <v>0</v>
      </c>
      <c r="W35">
        <v>0</v>
      </c>
      <c r="X35">
        <v>0</v>
      </c>
      <c r="Y35">
        <v>6</v>
      </c>
    </row>
    <row r="36" spans="1:25" x14ac:dyDescent="0.25">
      <c r="A36">
        <v>927</v>
      </c>
      <c r="B36">
        <v>128</v>
      </c>
      <c r="C36" t="s">
        <v>78</v>
      </c>
      <c r="D36" t="s">
        <v>115</v>
      </c>
      <c r="E36" t="s">
        <v>116</v>
      </c>
      <c r="F36" t="s">
        <v>117</v>
      </c>
      <c r="G36">
        <v>8</v>
      </c>
      <c r="H36">
        <v>0</v>
      </c>
      <c r="I36">
        <v>705</v>
      </c>
      <c r="J36">
        <v>0</v>
      </c>
      <c r="K36">
        <v>705</v>
      </c>
      <c r="L36">
        <v>11.2794326241135</v>
      </c>
      <c r="M36">
        <v>7952</v>
      </c>
      <c r="N36">
        <v>2394</v>
      </c>
      <c r="O36">
        <v>2394</v>
      </c>
      <c r="P36">
        <v>2385</v>
      </c>
      <c r="Q36">
        <v>0</v>
      </c>
      <c r="R36">
        <v>0</v>
      </c>
      <c r="S36">
        <v>0</v>
      </c>
      <c r="T36">
        <v>62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5">
      <c r="A37">
        <v>912</v>
      </c>
      <c r="B37">
        <v>130</v>
      </c>
      <c r="C37" t="s">
        <v>78</v>
      </c>
      <c r="D37" t="s">
        <v>118</v>
      </c>
      <c r="E37" t="s">
        <v>119</v>
      </c>
      <c r="F37" t="s">
        <v>120</v>
      </c>
      <c r="G37">
        <v>8</v>
      </c>
      <c r="H37">
        <v>2</v>
      </c>
      <c r="I37">
        <v>1108</v>
      </c>
      <c r="J37">
        <v>0</v>
      </c>
      <c r="K37">
        <v>1108</v>
      </c>
      <c r="L37">
        <v>21.707581227436801</v>
      </c>
      <c r="M37">
        <v>24052</v>
      </c>
      <c r="N37">
        <v>19919</v>
      </c>
      <c r="O37">
        <v>19864</v>
      </c>
      <c r="P37">
        <v>0</v>
      </c>
      <c r="Q37">
        <v>55</v>
      </c>
      <c r="R37">
        <v>0</v>
      </c>
      <c r="S37">
        <v>0</v>
      </c>
      <c r="T37">
        <v>79</v>
      </c>
      <c r="U37">
        <v>0</v>
      </c>
      <c r="V37">
        <v>0</v>
      </c>
      <c r="W37">
        <v>0</v>
      </c>
      <c r="X37">
        <v>765</v>
      </c>
      <c r="Y37">
        <v>489</v>
      </c>
    </row>
    <row r="38" spans="1:25" x14ac:dyDescent="0.25">
      <c r="A38">
        <v>17</v>
      </c>
      <c r="B38">
        <v>131</v>
      </c>
      <c r="C38" t="s">
        <v>78</v>
      </c>
      <c r="D38" t="s">
        <v>121</v>
      </c>
      <c r="E38" t="s">
        <v>122</v>
      </c>
      <c r="F38" t="s">
        <v>122</v>
      </c>
      <c r="G38">
        <v>2</v>
      </c>
      <c r="H38">
        <v>1</v>
      </c>
      <c r="I38">
        <v>1454</v>
      </c>
      <c r="J38">
        <v>0</v>
      </c>
      <c r="K38">
        <v>1454</v>
      </c>
      <c r="L38">
        <v>31.7063273727648</v>
      </c>
      <c r="M38">
        <v>46101</v>
      </c>
      <c r="N38">
        <v>21090</v>
      </c>
      <c r="O38">
        <v>21028</v>
      </c>
      <c r="P38">
        <v>25000</v>
      </c>
      <c r="Q38">
        <v>0</v>
      </c>
      <c r="R38">
        <v>20</v>
      </c>
      <c r="S38">
        <v>20</v>
      </c>
      <c r="T38">
        <v>42</v>
      </c>
      <c r="U38">
        <v>42</v>
      </c>
      <c r="V38">
        <v>0</v>
      </c>
      <c r="W38">
        <v>0</v>
      </c>
      <c r="X38">
        <v>1000</v>
      </c>
      <c r="Y38">
        <v>50</v>
      </c>
    </row>
    <row r="39" spans="1:25" x14ac:dyDescent="0.25">
      <c r="A39">
        <v>370</v>
      </c>
      <c r="B39">
        <v>233</v>
      </c>
      <c r="C39" t="s">
        <v>123</v>
      </c>
      <c r="D39" t="s">
        <v>124</v>
      </c>
      <c r="E39" t="s">
        <v>125</v>
      </c>
      <c r="F39" t="s">
        <v>126</v>
      </c>
      <c r="G39">
        <v>3</v>
      </c>
      <c r="H39">
        <v>1</v>
      </c>
      <c r="I39">
        <v>0</v>
      </c>
      <c r="J39">
        <v>369</v>
      </c>
      <c r="K39">
        <v>369</v>
      </c>
      <c r="L39">
        <v>2.7100271002710001E-2</v>
      </c>
      <c r="M39">
        <v>10</v>
      </c>
      <c r="N39">
        <v>3414</v>
      </c>
      <c r="O39">
        <v>1400</v>
      </c>
      <c r="P39">
        <v>600</v>
      </c>
      <c r="Q39">
        <v>1988</v>
      </c>
      <c r="R39">
        <v>0</v>
      </c>
      <c r="S39">
        <v>0</v>
      </c>
      <c r="T39">
        <v>67</v>
      </c>
      <c r="U39">
        <v>26</v>
      </c>
      <c r="V39">
        <v>0</v>
      </c>
      <c r="W39">
        <v>0</v>
      </c>
      <c r="X39">
        <v>384</v>
      </c>
      <c r="Y39">
        <v>43</v>
      </c>
    </row>
    <row r="40" spans="1:25" x14ac:dyDescent="0.25">
      <c r="A40">
        <v>430</v>
      </c>
      <c r="B40">
        <v>243</v>
      </c>
      <c r="C40" t="s">
        <v>123</v>
      </c>
      <c r="D40" t="s">
        <v>127</v>
      </c>
      <c r="E40" t="s">
        <v>128</v>
      </c>
      <c r="F40" t="s">
        <v>129</v>
      </c>
      <c r="G40">
        <v>2</v>
      </c>
      <c r="H40">
        <v>1</v>
      </c>
      <c r="I40">
        <v>666</v>
      </c>
      <c r="J40">
        <v>0</v>
      </c>
      <c r="K40">
        <v>666</v>
      </c>
      <c r="L40">
        <v>44.906906906906897</v>
      </c>
      <c r="M40">
        <v>29908</v>
      </c>
      <c r="N40">
        <v>11024</v>
      </c>
      <c r="O40">
        <v>11000</v>
      </c>
      <c r="P40">
        <v>9000</v>
      </c>
      <c r="Q40">
        <v>0</v>
      </c>
      <c r="R40">
        <v>0</v>
      </c>
      <c r="S40">
        <v>0</v>
      </c>
      <c r="T40">
        <v>119</v>
      </c>
      <c r="U40">
        <v>24</v>
      </c>
      <c r="V40">
        <v>0</v>
      </c>
      <c r="W40">
        <v>0</v>
      </c>
      <c r="X40">
        <v>0</v>
      </c>
      <c r="Y40">
        <v>0</v>
      </c>
    </row>
    <row r="41" spans="1:25" x14ac:dyDescent="0.25">
      <c r="A41">
        <v>481</v>
      </c>
      <c r="B41">
        <v>245</v>
      </c>
      <c r="C41" t="s">
        <v>123</v>
      </c>
      <c r="D41" t="s">
        <v>127</v>
      </c>
      <c r="E41" t="s">
        <v>130</v>
      </c>
      <c r="F41" t="s">
        <v>131</v>
      </c>
      <c r="G41">
        <v>2</v>
      </c>
      <c r="H41">
        <v>1</v>
      </c>
      <c r="I41">
        <v>2061</v>
      </c>
      <c r="J41">
        <v>0</v>
      </c>
      <c r="K41">
        <v>2061</v>
      </c>
      <c r="L41">
        <v>3.5055798156234799</v>
      </c>
      <c r="M41">
        <v>7225</v>
      </c>
      <c r="N41">
        <v>13538</v>
      </c>
      <c r="O41">
        <v>13495</v>
      </c>
      <c r="P41">
        <v>11700</v>
      </c>
      <c r="Q41">
        <v>0</v>
      </c>
      <c r="R41">
        <v>0</v>
      </c>
      <c r="S41">
        <v>0</v>
      </c>
      <c r="T41">
        <v>307</v>
      </c>
      <c r="U41">
        <v>43</v>
      </c>
      <c r="V41">
        <v>0</v>
      </c>
      <c r="W41">
        <v>0</v>
      </c>
      <c r="X41">
        <v>25</v>
      </c>
      <c r="Y41">
        <v>0</v>
      </c>
    </row>
    <row r="42" spans="1:25" x14ac:dyDescent="0.25">
      <c r="A42">
        <v>460</v>
      </c>
      <c r="B42">
        <v>226</v>
      </c>
      <c r="C42" t="s">
        <v>123</v>
      </c>
      <c r="D42" t="s">
        <v>132</v>
      </c>
      <c r="E42" t="s">
        <v>135</v>
      </c>
      <c r="F42" t="s">
        <v>136</v>
      </c>
      <c r="G42">
        <v>2</v>
      </c>
      <c r="H42">
        <v>1</v>
      </c>
      <c r="I42">
        <v>2597</v>
      </c>
      <c r="J42">
        <v>0</v>
      </c>
      <c r="K42">
        <v>2597</v>
      </c>
      <c r="L42">
        <v>5.5271467077396998</v>
      </c>
      <c r="M42">
        <v>14354</v>
      </c>
      <c r="N42">
        <v>24505</v>
      </c>
      <c r="O42">
        <v>24505</v>
      </c>
      <c r="P42">
        <v>24505</v>
      </c>
      <c r="Q42">
        <v>0</v>
      </c>
      <c r="R42">
        <v>0</v>
      </c>
      <c r="S42">
        <v>0</v>
      </c>
      <c r="T42">
        <v>108</v>
      </c>
      <c r="U42">
        <v>0</v>
      </c>
      <c r="V42">
        <v>0</v>
      </c>
      <c r="W42">
        <v>0</v>
      </c>
      <c r="X42">
        <v>255</v>
      </c>
      <c r="Y42">
        <v>0</v>
      </c>
    </row>
    <row r="43" spans="1:25" x14ac:dyDescent="0.25">
      <c r="A43">
        <v>322</v>
      </c>
      <c r="B43">
        <v>227</v>
      </c>
      <c r="C43" t="s">
        <v>123</v>
      </c>
      <c r="D43" t="s">
        <v>132</v>
      </c>
      <c r="E43" t="s">
        <v>133</v>
      </c>
      <c r="F43" t="s">
        <v>134</v>
      </c>
      <c r="G43">
        <v>2</v>
      </c>
      <c r="H43">
        <v>7</v>
      </c>
      <c r="I43">
        <v>341</v>
      </c>
      <c r="J43">
        <v>0</v>
      </c>
      <c r="K43">
        <v>341</v>
      </c>
      <c r="L43">
        <v>43.988269794721397</v>
      </c>
      <c r="M43">
        <v>15000</v>
      </c>
      <c r="N43">
        <v>8540</v>
      </c>
      <c r="O43">
        <v>8540</v>
      </c>
      <c r="P43">
        <v>8540</v>
      </c>
      <c r="Q43">
        <v>0</v>
      </c>
      <c r="R43">
        <v>0</v>
      </c>
      <c r="S43">
        <v>0</v>
      </c>
      <c r="T43">
        <v>60</v>
      </c>
      <c r="U43">
        <v>0</v>
      </c>
      <c r="V43">
        <v>0</v>
      </c>
      <c r="W43">
        <v>0</v>
      </c>
      <c r="X43">
        <v>350</v>
      </c>
      <c r="Y43">
        <v>0</v>
      </c>
    </row>
    <row r="44" spans="1:25" x14ac:dyDescent="0.25">
      <c r="A44">
        <v>349</v>
      </c>
      <c r="B44">
        <v>232</v>
      </c>
      <c r="C44" t="s">
        <v>123</v>
      </c>
      <c r="D44" t="s">
        <v>137</v>
      </c>
      <c r="E44" t="s">
        <v>138</v>
      </c>
      <c r="F44" t="s">
        <v>139</v>
      </c>
      <c r="G44">
        <v>3</v>
      </c>
      <c r="H44">
        <v>0</v>
      </c>
      <c r="I44">
        <v>441</v>
      </c>
      <c r="J44">
        <v>0</v>
      </c>
      <c r="K44">
        <v>441</v>
      </c>
      <c r="L44">
        <v>7.1133786848072598</v>
      </c>
      <c r="M44">
        <v>3137</v>
      </c>
      <c r="N44">
        <v>11165</v>
      </c>
      <c r="O44">
        <v>11115</v>
      </c>
      <c r="P44">
        <v>6500</v>
      </c>
      <c r="Q44">
        <v>0</v>
      </c>
      <c r="R44">
        <v>0</v>
      </c>
      <c r="S44">
        <v>0</v>
      </c>
      <c r="T44">
        <v>102</v>
      </c>
      <c r="U44">
        <v>50</v>
      </c>
      <c r="V44">
        <v>0</v>
      </c>
      <c r="W44">
        <v>0</v>
      </c>
      <c r="X44">
        <v>325</v>
      </c>
      <c r="Y44">
        <v>10</v>
      </c>
    </row>
    <row r="45" spans="1:25" x14ac:dyDescent="0.25">
      <c r="A45">
        <v>487</v>
      </c>
      <c r="B45">
        <v>231</v>
      </c>
      <c r="C45" t="s">
        <v>123</v>
      </c>
      <c r="D45" t="s">
        <v>140</v>
      </c>
      <c r="E45" t="s">
        <v>141</v>
      </c>
      <c r="F45" t="s">
        <v>142</v>
      </c>
      <c r="G45">
        <v>3</v>
      </c>
      <c r="H45">
        <v>1</v>
      </c>
      <c r="I45">
        <v>734</v>
      </c>
      <c r="J45">
        <v>0</v>
      </c>
      <c r="K45">
        <v>734</v>
      </c>
      <c r="L45">
        <v>24.6675749318801</v>
      </c>
      <c r="M45">
        <v>18106</v>
      </c>
      <c r="N45">
        <v>7124</v>
      </c>
      <c r="O45">
        <v>5638</v>
      </c>
      <c r="P45">
        <v>3600</v>
      </c>
      <c r="Q45">
        <v>0</v>
      </c>
      <c r="R45">
        <v>1451</v>
      </c>
      <c r="S45">
        <v>5</v>
      </c>
      <c r="T45">
        <v>77</v>
      </c>
      <c r="U45">
        <v>35</v>
      </c>
      <c r="V45">
        <v>0</v>
      </c>
      <c r="W45">
        <v>0</v>
      </c>
      <c r="X45">
        <v>8</v>
      </c>
      <c r="Y45">
        <v>0</v>
      </c>
    </row>
    <row r="46" spans="1:25" x14ac:dyDescent="0.25">
      <c r="A46">
        <v>493</v>
      </c>
      <c r="B46">
        <v>230</v>
      </c>
      <c r="C46" t="s">
        <v>123</v>
      </c>
      <c r="D46" t="s">
        <v>143</v>
      </c>
      <c r="E46" t="s">
        <v>144</v>
      </c>
      <c r="F46" t="s">
        <v>145</v>
      </c>
      <c r="G46">
        <v>4</v>
      </c>
      <c r="H46">
        <v>1</v>
      </c>
      <c r="I46">
        <v>657</v>
      </c>
      <c r="J46">
        <v>0</v>
      </c>
      <c r="K46">
        <v>657</v>
      </c>
      <c r="L46">
        <v>19.299847792998499</v>
      </c>
      <c r="M46">
        <v>12680</v>
      </c>
      <c r="N46">
        <v>9000</v>
      </c>
      <c r="O46">
        <v>9000</v>
      </c>
      <c r="P46">
        <v>9000</v>
      </c>
      <c r="Q46">
        <v>0</v>
      </c>
      <c r="R46">
        <v>0</v>
      </c>
      <c r="S46">
        <v>0</v>
      </c>
      <c r="T46">
        <v>100</v>
      </c>
      <c r="U46">
        <v>0</v>
      </c>
      <c r="V46">
        <v>0</v>
      </c>
      <c r="W46">
        <v>0</v>
      </c>
      <c r="X46">
        <v>175</v>
      </c>
      <c r="Y46">
        <v>0</v>
      </c>
    </row>
    <row r="47" spans="1:25" x14ac:dyDescent="0.25">
      <c r="A47">
        <v>362</v>
      </c>
      <c r="B47">
        <v>259</v>
      </c>
      <c r="C47" t="s">
        <v>146</v>
      </c>
      <c r="D47" t="s">
        <v>147</v>
      </c>
      <c r="E47" t="s">
        <v>148</v>
      </c>
      <c r="F47" t="s">
        <v>149</v>
      </c>
      <c r="G47">
        <v>3</v>
      </c>
      <c r="H47">
        <v>3</v>
      </c>
      <c r="I47">
        <v>41</v>
      </c>
      <c r="J47">
        <v>0</v>
      </c>
      <c r="K47">
        <v>41</v>
      </c>
      <c r="M47">
        <v>0</v>
      </c>
      <c r="N47">
        <v>880</v>
      </c>
      <c r="O47">
        <v>880</v>
      </c>
      <c r="P47">
        <v>880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5">
      <c r="A48">
        <v>437</v>
      </c>
      <c r="B48">
        <v>252</v>
      </c>
      <c r="C48" t="s">
        <v>146</v>
      </c>
      <c r="D48" t="s">
        <v>150</v>
      </c>
      <c r="E48" t="s">
        <v>151</v>
      </c>
      <c r="F48" t="s">
        <v>152</v>
      </c>
      <c r="G48">
        <v>3</v>
      </c>
      <c r="H48">
        <v>4</v>
      </c>
      <c r="I48">
        <v>998</v>
      </c>
      <c r="J48">
        <v>0</v>
      </c>
      <c r="K48">
        <v>998</v>
      </c>
      <c r="L48">
        <v>3.6072144288577199</v>
      </c>
      <c r="M48">
        <v>3600</v>
      </c>
      <c r="N48">
        <v>4200</v>
      </c>
      <c r="O48">
        <v>4000</v>
      </c>
      <c r="P48">
        <v>4000</v>
      </c>
      <c r="Q48">
        <v>200</v>
      </c>
      <c r="R48">
        <v>0</v>
      </c>
      <c r="S48">
        <v>0</v>
      </c>
      <c r="T48">
        <v>50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5">
      <c r="A49">
        <v>446</v>
      </c>
      <c r="B49">
        <v>247</v>
      </c>
      <c r="C49" t="s">
        <v>146</v>
      </c>
      <c r="D49" t="s">
        <v>153</v>
      </c>
      <c r="E49" t="s">
        <v>16</v>
      </c>
      <c r="F49" t="s">
        <v>154</v>
      </c>
      <c r="G49">
        <v>2</v>
      </c>
      <c r="H49">
        <v>1</v>
      </c>
      <c r="I49">
        <v>1588</v>
      </c>
      <c r="J49">
        <v>0</v>
      </c>
      <c r="K49">
        <v>1588</v>
      </c>
      <c r="L49">
        <v>3.1486146095717902</v>
      </c>
      <c r="M49">
        <v>5000</v>
      </c>
      <c r="N49">
        <v>13968</v>
      </c>
      <c r="O49">
        <v>13585</v>
      </c>
      <c r="P49">
        <v>13285</v>
      </c>
      <c r="Q49">
        <v>15</v>
      </c>
      <c r="R49">
        <v>68</v>
      </c>
      <c r="S49">
        <v>68</v>
      </c>
      <c r="T49">
        <v>68</v>
      </c>
      <c r="U49">
        <v>300</v>
      </c>
      <c r="V49">
        <v>0</v>
      </c>
      <c r="W49">
        <v>0</v>
      </c>
      <c r="X49">
        <v>0</v>
      </c>
      <c r="Y49">
        <v>0</v>
      </c>
    </row>
    <row r="50" spans="1:25" x14ac:dyDescent="0.25">
      <c r="A50">
        <v>416</v>
      </c>
      <c r="B50">
        <v>248</v>
      </c>
      <c r="C50" t="s">
        <v>146</v>
      </c>
      <c r="D50" t="s">
        <v>155</v>
      </c>
      <c r="E50" t="s">
        <v>156</v>
      </c>
      <c r="F50" t="s">
        <v>157</v>
      </c>
      <c r="G50">
        <v>2</v>
      </c>
      <c r="H50">
        <v>1</v>
      </c>
      <c r="I50">
        <v>1238</v>
      </c>
      <c r="J50">
        <v>0</v>
      </c>
      <c r="K50">
        <v>1238</v>
      </c>
      <c r="L50">
        <v>1.6155088852988699</v>
      </c>
      <c r="M50">
        <v>2000</v>
      </c>
      <c r="N50">
        <v>11539</v>
      </c>
      <c r="O50">
        <v>11157</v>
      </c>
      <c r="P50">
        <v>10216</v>
      </c>
      <c r="Q50">
        <v>0</v>
      </c>
      <c r="R50">
        <v>30</v>
      </c>
      <c r="S50">
        <v>1</v>
      </c>
      <c r="T50">
        <v>63</v>
      </c>
      <c r="U50">
        <v>352</v>
      </c>
      <c r="V50">
        <v>0</v>
      </c>
      <c r="W50">
        <v>0</v>
      </c>
      <c r="X50">
        <v>158</v>
      </c>
      <c r="Y50">
        <v>0</v>
      </c>
    </row>
    <row r="51" spans="1:25" x14ac:dyDescent="0.25">
      <c r="A51">
        <v>224</v>
      </c>
      <c r="B51">
        <v>264</v>
      </c>
      <c r="C51" t="s">
        <v>158</v>
      </c>
      <c r="D51" t="s">
        <v>159</v>
      </c>
      <c r="E51" t="s">
        <v>160</v>
      </c>
      <c r="F51" t="s">
        <v>161</v>
      </c>
      <c r="G51">
        <v>3</v>
      </c>
      <c r="H51">
        <v>1</v>
      </c>
      <c r="I51">
        <v>712</v>
      </c>
      <c r="J51">
        <v>0</v>
      </c>
      <c r="K51">
        <v>712</v>
      </c>
      <c r="L51">
        <v>28.4578651685393</v>
      </c>
      <c r="M51">
        <v>20262</v>
      </c>
      <c r="N51">
        <v>20000</v>
      </c>
      <c r="O51">
        <v>20000</v>
      </c>
      <c r="P51">
        <v>20000</v>
      </c>
      <c r="Q51">
        <v>0</v>
      </c>
      <c r="R51">
        <v>0</v>
      </c>
      <c r="S51">
        <v>0</v>
      </c>
      <c r="T51">
        <v>50</v>
      </c>
      <c r="U51">
        <v>0</v>
      </c>
      <c r="V51">
        <v>0</v>
      </c>
      <c r="W51">
        <v>100</v>
      </c>
      <c r="X51">
        <v>0</v>
      </c>
      <c r="Y51">
        <v>0</v>
      </c>
    </row>
    <row r="52" spans="1:25" x14ac:dyDescent="0.25">
      <c r="A52">
        <v>278</v>
      </c>
      <c r="C52" t="s">
        <v>158</v>
      </c>
      <c r="D52" t="s">
        <v>162</v>
      </c>
      <c r="E52" t="s">
        <v>163</v>
      </c>
      <c r="G52">
        <v>11</v>
      </c>
      <c r="H52">
        <v>11</v>
      </c>
      <c r="M52">
        <v>0</v>
      </c>
      <c r="N52">
        <v>800</v>
      </c>
      <c r="O52">
        <v>800</v>
      </c>
      <c r="P52">
        <v>800</v>
      </c>
      <c r="Q52">
        <v>0</v>
      </c>
      <c r="R52">
        <v>0</v>
      </c>
      <c r="S52">
        <v>0</v>
      </c>
      <c r="T52">
        <v>7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5">
      <c r="A53">
        <v>311</v>
      </c>
      <c r="B53">
        <v>265</v>
      </c>
      <c r="C53" t="s">
        <v>158</v>
      </c>
      <c r="D53" t="s">
        <v>164</v>
      </c>
      <c r="E53" t="s">
        <v>165</v>
      </c>
      <c r="F53" t="s">
        <v>166</v>
      </c>
      <c r="G53">
        <v>4</v>
      </c>
      <c r="H53">
        <v>1</v>
      </c>
      <c r="I53">
        <v>0</v>
      </c>
      <c r="J53">
        <v>76</v>
      </c>
      <c r="K53">
        <v>76</v>
      </c>
      <c r="L53">
        <v>44.578947368421098</v>
      </c>
      <c r="M53">
        <v>3388</v>
      </c>
      <c r="N53">
        <v>10212</v>
      </c>
      <c r="O53">
        <v>10212</v>
      </c>
      <c r="P53">
        <v>9920</v>
      </c>
      <c r="Q53">
        <v>0</v>
      </c>
      <c r="R53">
        <v>0</v>
      </c>
      <c r="S53">
        <v>0</v>
      </c>
      <c r="T53">
        <v>36</v>
      </c>
      <c r="U53">
        <v>0</v>
      </c>
      <c r="V53">
        <v>0</v>
      </c>
      <c r="W53">
        <v>0</v>
      </c>
      <c r="X53">
        <v>367</v>
      </c>
      <c r="Y53">
        <v>27</v>
      </c>
    </row>
    <row r="54" spans="1:25" x14ac:dyDescent="0.25">
      <c r="A54">
        <v>491</v>
      </c>
      <c r="B54">
        <v>280</v>
      </c>
      <c r="C54" t="s">
        <v>167</v>
      </c>
      <c r="D54" t="s">
        <v>168</v>
      </c>
      <c r="E54" t="s">
        <v>169</v>
      </c>
      <c r="F54" t="s">
        <v>170</v>
      </c>
      <c r="G54">
        <v>2</v>
      </c>
      <c r="H54">
        <v>1</v>
      </c>
      <c r="I54">
        <v>859</v>
      </c>
      <c r="J54">
        <v>0</v>
      </c>
      <c r="K54">
        <v>859</v>
      </c>
      <c r="L54">
        <v>24.447031431897599</v>
      </c>
      <c r="M54">
        <v>21000</v>
      </c>
      <c r="N54">
        <v>10500</v>
      </c>
      <c r="O54">
        <v>10500</v>
      </c>
      <c r="P54">
        <v>10300</v>
      </c>
      <c r="Q54">
        <v>0</v>
      </c>
      <c r="R54">
        <v>0</v>
      </c>
      <c r="S54">
        <v>0</v>
      </c>
      <c r="T54">
        <v>40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5">
      <c r="A55">
        <v>473</v>
      </c>
      <c r="B55">
        <v>283</v>
      </c>
      <c r="C55" t="s">
        <v>167</v>
      </c>
      <c r="D55" t="s">
        <v>171</v>
      </c>
      <c r="E55" t="s">
        <v>174</v>
      </c>
      <c r="F55" t="s">
        <v>175</v>
      </c>
      <c r="G55">
        <v>4</v>
      </c>
      <c r="H55">
        <v>0</v>
      </c>
      <c r="I55">
        <v>124</v>
      </c>
      <c r="J55">
        <v>9</v>
      </c>
      <c r="K55">
        <v>133</v>
      </c>
      <c r="L55">
        <v>45.112781954887197</v>
      </c>
      <c r="M55">
        <v>6000</v>
      </c>
      <c r="N55">
        <v>1450</v>
      </c>
      <c r="O55">
        <v>1250</v>
      </c>
      <c r="P55">
        <v>1150</v>
      </c>
      <c r="Q55">
        <v>0</v>
      </c>
      <c r="R55">
        <v>0</v>
      </c>
      <c r="S55">
        <v>0</v>
      </c>
      <c r="T55">
        <v>60</v>
      </c>
      <c r="U55">
        <v>200</v>
      </c>
      <c r="V55">
        <v>0</v>
      </c>
      <c r="W55">
        <v>0</v>
      </c>
      <c r="X55">
        <v>0</v>
      </c>
      <c r="Y55">
        <v>0</v>
      </c>
    </row>
    <row r="56" spans="1:25" x14ac:dyDescent="0.25">
      <c r="A56">
        <v>479</v>
      </c>
      <c r="B56">
        <v>278</v>
      </c>
      <c r="C56" t="s">
        <v>167</v>
      </c>
      <c r="D56" t="s">
        <v>171</v>
      </c>
      <c r="E56" t="s">
        <v>172</v>
      </c>
      <c r="F56" t="s">
        <v>173</v>
      </c>
      <c r="G56">
        <v>5</v>
      </c>
      <c r="H56">
        <v>7</v>
      </c>
      <c r="I56">
        <v>120</v>
      </c>
      <c r="J56">
        <v>0</v>
      </c>
      <c r="K56">
        <v>120</v>
      </c>
      <c r="L56">
        <v>62.5</v>
      </c>
      <c r="M56">
        <v>7500</v>
      </c>
      <c r="N56">
        <v>2000</v>
      </c>
      <c r="O56">
        <v>2000</v>
      </c>
      <c r="P56">
        <v>1500</v>
      </c>
      <c r="Q56">
        <v>0</v>
      </c>
      <c r="R56">
        <v>0</v>
      </c>
      <c r="S56">
        <v>0</v>
      </c>
      <c r="T56">
        <v>20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5">
      <c r="A57">
        <v>584</v>
      </c>
      <c r="B57">
        <v>286</v>
      </c>
      <c r="C57" t="s">
        <v>176</v>
      </c>
      <c r="D57" t="s">
        <v>177</v>
      </c>
      <c r="E57" t="s">
        <v>178</v>
      </c>
      <c r="F57" t="s">
        <v>179</v>
      </c>
      <c r="G57">
        <v>2</v>
      </c>
      <c r="H57">
        <v>1</v>
      </c>
      <c r="I57">
        <v>771</v>
      </c>
      <c r="J57">
        <v>0</v>
      </c>
      <c r="K57">
        <v>771</v>
      </c>
      <c r="L57">
        <v>50.830090791180297</v>
      </c>
      <c r="M57">
        <v>39190</v>
      </c>
      <c r="N57">
        <v>7500</v>
      </c>
      <c r="O57">
        <v>7500</v>
      </c>
      <c r="P57">
        <v>7200</v>
      </c>
      <c r="Q57">
        <v>0</v>
      </c>
      <c r="R57">
        <v>0</v>
      </c>
      <c r="S57">
        <v>0</v>
      </c>
      <c r="T57">
        <v>66</v>
      </c>
      <c r="U57">
        <v>0</v>
      </c>
      <c r="V57">
        <v>0</v>
      </c>
      <c r="W57">
        <v>0</v>
      </c>
      <c r="X57">
        <v>500</v>
      </c>
      <c r="Y57">
        <v>19</v>
      </c>
    </row>
    <row r="58" spans="1:25" x14ac:dyDescent="0.25">
      <c r="A58">
        <v>587</v>
      </c>
      <c r="B58">
        <v>287</v>
      </c>
      <c r="C58" t="s">
        <v>176</v>
      </c>
      <c r="D58" t="s">
        <v>180</v>
      </c>
      <c r="E58" t="s">
        <v>181</v>
      </c>
      <c r="F58" t="s">
        <v>182</v>
      </c>
      <c r="G58">
        <v>3</v>
      </c>
      <c r="H58">
        <v>1</v>
      </c>
      <c r="I58">
        <v>2049</v>
      </c>
      <c r="J58">
        <v>0</v>
      </c>
      <c r="K58">
        <v>2049</v>
      </c>
      <c r="L58">
        <v>2.2938018545632</v>
      </c>
      <c r="M58">
        <v>4700</v>
      </c>
      <c r="N58">
        <v>5003</v>
      </c>
      <c r="O58">
        <v>5000</v>
      </c>
      <c r="P58">
        <v>5000</v>
      </c>
      <c r="Q58">
        <v>3</v>
      </c>
      <c r="R58">
        <v>0</v>
      </c>
      <c r="S58">
        <v>0</v>
      </c>
      <c r="T58">
        <v>126</v>
      </c>
      <c r="U58">
        <v>0</v>
      </c>
      <c r="V58">
        <v>0</v>
      </c>
      <c r="W58">
        <v>0</v>
      </c>
      <c r="X58">
        <v>50</v>
      </c>
      <c r="Y58">
        <v>10</v>
      </c>
    </row>
    <row r="59" spans="1:25" x14ac:dyDescent="0.25">
      <c r="A59">
        <v>569</v>
      </c>
      <c r="B59">
        <v>291</v>
      </c>
      <c r="C59" t="s">
        <v>176</v>
      </c>
      <c r="D59" t="s">
        <v>183</v>
      </c>
      <c r="E59" t="s">
        <v>184</v>
      </c>
      <c r="F59" t="s">
        <v>185</v>
      </c>
      <c r="G59">
        <v>3</v>
      </c>
      <c r="H59">
        <v>1</v>
      </c>
      <c r="I59">
        <v>6</v>
      </c>
      <c r="J59">
        <v>111</v>
      </c>
      <c r="K59">
        <v>117</v>
      </c>
      <c r="M59">
        <v>0</v>
      </c>
      <c r="N59">
        <v>7919</v>
      </c>
      <c r="O59">
        <v>7013</v>
      </c>
      <c r="P59">
        <v>6970</v>
      </c>
      <c r="Q59">
        <v>906</v>
      </c>
      <c r="R59">
        <v>0</v>
      </c>
      <c r="S59">
        <v>0</v>
      </c>
      <c r="T59">
        <v>42</v>
      </c>
      <c r="U59">
        <v>0</v>
      </c>
      <c r="V59">
        <v>0</v>
      </c>
      <c r="W59">
        <v>0</v>
      </c>
      <c r="X59">
        <v>152</v>
      </c>
      <c r="Y59">
        <v>7</v>
      </c>
    </row>
    <row r="60" spans="1:25" x14ac:dyDescent="0.25">
      <c r="A60">
        <v>653</v>
      </c>
      <c r="B60">
        <v>297</v>
      </c>
      <c r="C60" t="s">
        <v>186</v>
      </c>
      <c r="D60" t="s">
        <v>187</v>
      </c>
      <c r="E60" t="s">
        <v>188</v>
      </c>
      <c r="F60" t="s">
        <v>189</v>
      </c>
      <c r="G60">
        <v>2</v>
      </c>
      <c r="H60">
        <v>4</v>
      </c>
      <c r="I60">
        <v>4128</v>
      </c>
      <c r="J60">
        <v>0</v>
      </c>
      <c r="K60">
        <v>4128</v>
      </c>
      <c r="M60">
        <v>0</v>
      </c>
      <c r="N60">
        <v>1000</v>
      </c>
      <c r="O60">
        <v>1000</v>
      </c>
      <c r="P60">
        <v>1000</v>
      </c>
      <c r="Q60">
        <v>0</v>
      </c>
      <c r="R60">
        <v>0</v>
      </c>
      <c r="S60">
        <v>0</v>
      </c>
      <c r="T60">
        <v>60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5">
      <c r="A61">
        <v>629</v>
      </c>
      <c r="B61">
        <v>299</v>
      </c>
      <c r="C61" t="s">
        <v>186</v>
      </c>
      <c r="D61" t="s">
        <v>190</v>
      </c>
      <c r="E61" t="s">
        <v>191</v>
      </c>
      <c r="F61" t="s">
        <v>192</v>
      </c>
      <c r="G61">
        <v>4</v>
      </c>
      <c r="H61">
        <v>1</v>
      </c>
      <c r="I61">
        <v>670</v>
      </c>
      <c r="J61">
        <v>0</v>
      </c>
      <c r="K61">
        <v>670</v>
      </c>
      <c r="L61">
        <v>23.237313432835801</v>
      </c>
      <c r="M61">
        <v>15569</v>
      </c>
      <c r="N61">
        <v>5956</v>
      </c>
      <c r="O61">
        <v>5956</v>
      </c>
      <c r="P61">
        <v>5930</v>
      </c>
      <c r="Q61">
        <v>0</v>
      </c>
      <c r="R61">
        <v>0</v>
      </c>
      <c r="S61">
        <v>0</v>
      </c>
      <c r="T61">
        <v>77</v>
      </c>
      <c r="U61">
        <v>0</v>
      </c>
      <c r="V61">
        <v>0</v>
      </c>
      <c r="W61">
        <v>0</v>
      </c>
      <c r="X61">
        <v>300</v>
      </c>
      <c r="Y61">
        <v>9</v>
      </c>
    </row>
    <row r="62" spans="1:25" x14ac:dyDescent="0.25">
      <c r="A62">
        <v>632</v>
      </c>
      <c r="B62">
        <v>300</v>
      </c>
      <c r="C62" t="s">
        <v>186</v>
      </c>
      <c r="D62" t="s">
        <v>193</v>
      </c>
      <c r="E62" t="s">
        <v>194</v>
      </c>
      <c r="F62" t="s">
        <v>195</v>
      </c>
      <c r="G62">
        <v>3</v>
      </c>
      <c r="H62">
        <v>1</v>
      </c>
      <c r="I62">
        <v>0</v>
      </c>
      <c r="J62">
        <v>220</v>
      </c>
      <c r="K62">
        <v>220</v>
      </c>
      <c r="L62">
        <v>8.6363636363636402</v>
      </c>
      <c r="M62">
        <v>1900</v>
      </c>
      <c r="N62">
        <v>2221</v>
      </c>
      <c r="O62">
        <v>2000</v>
      </c>
      <c r="P62">
        <v>1980</v>
      </c>
      <c r="Q62">
        <v>8</v>
      </c>
      <c r="R62">
        <v>0</v>
      </c>
      <c r="S62">
        <v>0</v>
      </c>
      <c r="T62">
        <v>25</v>
      </c>
      <c r="U62">
        <v>213</v>
      </c>
      <c r="V62">
        <v>0</v>
      </c>
      <c r="W62">
        <v>0</v>
      </c>
      <c r="X62">
        <v>0</v>
      </c>
      <c r="Y62">
        <v>0</v>
      </c>
    </row>
    <row r="63" spans="1:25" x14ac:dyDescent="0.25">
      <c r="A63">
        <v>680</v>
      </c>
      <c r="B63">
        <v>305</v>
      </c>
      <c r="C63" t="s">
        <v>196</v>
      </c>
      <c r="D63" t="s">
        <v>197</v>
      </c>
      <c r="E63" t="s">
        <v>198</v>
      </c>
      <c r="F63" t="s">
        <v>199</v>
      </c>
      <c r="G63">
        <v>3</v>
      </c>
      <c r="H63">
        <v>1</v>
      </c>
      <c r="I63">
        <v>187</v>
      </c>
      <c r="J63">
        <v>19</v>
      </c>
      <c r="K63">
        <v>206</v>
      </c>
      <c r="L63">
        <v>11.6504854368932</v>
      </c>
      <c r="M63">
        <v>2400</v>
      </c>
      <c r="N63">
        <v>3050</v>
      </c>
      <c r="O63">
        <v>3050</v>
      </c>
      <c r="P63">
        <v>2900</v>
      </c>
      <c r="Q63">
        <v>0</v>
      </c>
      <c r="R63">
        <v>0</v>
      </c>
      <c r="S63">
        <v>0</v>
      </c>
      <c r="T63">
        <v>10</v>
      </c>
      <c r="U63">
        <v>0</v>
      </c>
      <c r="V63">
        <v>0</v>
      </c>
      <c r="W63">
        <v>0</v>
      </c>
      <c r="X63">
        <v>265</v>
      </c>
      <c r="Y63">
        <v>60</v>
      </c>
    </row>
    <row r="64" spans="1:25" x14ac:dyDescent="0.25">
      <c r="A64">
        <v>549</v>
      </c>
      <c r="B64">
        <v>335</v>
      </c>
      <c r="C64" t="s">
        <v>200</v>
      </c>
      <c r="D64" t="s">
        <v>201</v>
      </c>
      <c r="E64" t="s">
        <v>202</v>
      </c>
      <c r="F64" t="s">
        <v>203</v>
      </c>
      <c r="G64">
        <v>3</v>
      </c>
      <c r="H64">
        <v>0</v>
      </c>
      <c r="I64">
        <v>221</v>
      </c>
      <c r="J64">
        <v>0</v>
      </c>
      <c r="K64">
        <v>221</v>
      </c>
      <c r="L64">
        <v>38.552036199094999</v>
      </c>
      <c r="M64">
        <v>8520</v>
      </c>
      <c r="N64">
        <v>12135</v>
      </c>
      <c r="O64">
        <v>12054</v>
      </c>
      <c r="P64">
        <v>8081</v>
      </c>
      <c r="Q64">
        <v>54</v>
      </c>
      <c r="R64">
        <v>0</v>
      </c>
      <c r="S64">
        <v>0</v>
      </c>
      <c r="T64">
        <v>26</v>
      </c>
      <c r="U64">
        <v>27</v>
      </c>
      <c r="V64">
        <v>0</v>
      </c>
      <c r="W64">
        <v>0</v>
      </c>
      <c r="X64">
        <v>1148</v>
      </c>
      <c r="Y64">
        <v>64</v>
      </c>
    </row>
    <row r="65" spans="1:25" x14ac:dyDescent="0.25">
      <c r="A65">
        <v>552</v>
      </c>
      <c r="B65">
        <v>329</v>
      </c>
      <c r="C65" t="s">
        <v>200</v>
      </c>
      <c r="D65" t="s">
        <v>204</v>
      </c>
      <c r="E65" t="s">
        <v>205</v>
      </c>
      <c r="F65" t="s">
        <v>206</v>
      </c>
      <c r="G65">
        <v>3</v>
      </c>
      <c r="H65">
        <v>0</v>
      </c>
      <c r="I65">
        <v>218</v>
      </c>
      <c r="J65">
        <v>0</v>
      </c>
      <c r="K65">
        <v>218</v>
      </c>
      <c r="L65">
        <v>11.417431192660599</v>
      </c>
      <c r="M65">
        <v>2489</v>
      </c>
      <c r="N65">
        <v>2873</v>
      </c>
      <c r="O65">
        <v>2723</v>
      </c>
      <c r="P65">
        <v>2053</v>
      </c>
      <c r="Q65">
        <v>0</v>
      </c>
      <c r="R65">
        <v>0</v>
      </c>
      <c r="S65">
        <v>0</v>
      </c>
      <c r="T65">
        <v>59</v>
      </c>
      <c r="U65">
        <v>150</v>
      </c>
      <c r="V65">
        <v>0</v>
      </c>
      <c r="W65">
        <v>0</v>
      </c>
      <c r="X65">
        <v>201</v>
      </c>
      <c r="Y65">
        <v>6</v>
      </c>
    </row>
    <row r="66" spans="1:25" x14ac:dyDescent="0.25">
      <c r="A66">
        <v>555</v>
      </c>
      <c r="B66">
        <v>326</v>
      </c>
      <c r="C66" t="s">
        <v>200</v>
      </c>
      <c r="D66" t="s">
        <v>207</v>
      </c>
      <c r="E66" t="s">
        <v>208</v>
      </c>
      <c r="F66" t="s">
        <v>209</v>
      </c>
      <c r="G66">
        <v>4</v>
      </c>
      <c r="H66">
        <v>0</v>
      </c>
      <c r="I66">
        <v>21</v>
      </c>
      <c r="J66">
        <v>94</v>
      </c>
      <c r="K66">
        <v>115</v>
      </c>
      <c r="L66">
        <v>36.521739130434803</v>
      </c>
      <c r="M66">
        <v>4200</v>
      </c>
      <c r="N66">
        <v>8552</v>
      </c>
      <c r="O66">
        <v>8492</v>
      </c>
      <c r="P66">
        <v>8243</v>
      </c>
      <c r="Q66">
        <v>60</v>
      </c>
      <c r="R66">
        <v>0</v>
      </c>
      <c r="S66">
        <v>0</v>
      </c>
      <c r="T66">
        <v>60</v>
      </c>
      <c r="U66">
        <v>0</v>
      </c>
      <c r="V66">
        <v>0</v>
      </c>
      <c r="W66">
        <v>0</v>
      </c>
      <c r="X66">
        <v>14</v>
      </c>
      <c r="Y66">
        <v>10</v>
      </c>
    </row>
    <row r="67" spans="1:25" x14ac:dyDescent="0.25">
      <c r="A67">
        <v>564</v>
      </c>
      <c r="B67">
        <v>332</v>
      </c>
      <c r="C67" t="s">
        <v>200</v>
      </c>
      <c r="D67" t="s">
        <v>210</v>
      </c>
      <c r="E67" t="s">
        <v>211</v>
      </c>
      <c r="F67" t="s">
        <v>206</v>
      </c>
      <c r="G67">
        <v>3</v>
      </c>
      <c r="H67">
        <v>0</v>
      </c>
      <c r="I67">
        <v>754</v>
      </c>
      <c r="J67">
        <v>0</v>
      </c>
      <c r="K67">
        <v>754</v>
      </c>
      <c r="L67">
        <v>1.3262599469495999</v>
      </c>
      <c r="M67">
        <v>1000</v>
      </c>
      <c r="N67">
        <v>9296</v>
      </c>
      <c r="O67">
        <v>9296</v>
      </c>
      <c r="P67">
        <v>2145</v>
      </c>
      <c r="Q67">
        <v>0</v>
      </c>
      <c r="R67">
        <v>0</v>
      </c>
      <c r="S67">
        <v>0</v>
      </c>
      <c r="T67">
        <v>23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5">
      <c r="A68">
        <v>728</v>
      </c>
      <c r="B68">
        <v>388</v>
      </c>
      <c r="C68" t="s">
        <v>212</v>
      </c>
      <c r="D68" t="s">
        <v>213</v>
      </c>
      <c r="E68" t="s">
        <v>214</v>
      </c>
      <c r="F68" t="s">
        <v>215</v>
      </c>
      <c r="G68">
        <v>4</v>
      </c>
      <c r="H68">
        <v>1</v>
      </c>
      <c r="I68">
        <v>0</v>
      </c>
      <c r="J68">
        <v>61</v>
      </c>
      <c r="K68">
        <v>61</v>
      </c>
      <c r="L68">
        <v>39.344262295081997</v>
      </c>
      <c r="M68">
        <v>2400</v>
      </c>
      <c r="N68">
        <v>5406</v>
      </c>
      <c r="O68">
        <v>5400</v>
      </c>
      <c r="P68">
        <v>5400</v>
      </c>
      <c r="Q68">
        <v>0</v>
      </c>
      <c r="R68">
        <v>0</v>
      </c>
      <c r="S68">
        <v>0</v>
      </c>
      <c r="T68">
        <v>38</v>
      </c>
      <c r="U68">
        <v>6</v>
      </c>
      <c r="V68">
        <v>0</v>
      </c>
      <c r="W68">
        <v>0</v>
      </c>
      <c r="X68">
        <v>33</v>
      </c>
      <c r="Y68">
        <v>0</v>
      </c>
    </row>
    <row r="69" spans="1:25" x14ac:dyDescent="0.25">
      <c r="A69">
        <v>815</v>
      </c>
      <c r="B69">
        <v>387</v>
      </c>
      <c r="C69" t="s">
        <v>212</v>
      </c>
      <c r="D69" t="s">
        <v>216</v>
      </c>
      <c r="E69" t="s">
        <v>217</v>
      </c>
      <c r="F69" t="s">
        <v>218</v>
      </c>
      <c r="G69">
        <v>2</v>
      </c>
      <c r="H69">
        <v>1</v>
      </c>
      <c r="I69">
        <v>625</v>
      </c>
      <c r="J69">
        <v>0</v>
      </c>
      <c r="K69">
        <v>625</v>
      </c>
      <c r="L69">
        <v>7.68</v>
      </c>
      <c r="M69">
        <v>4800</v>
      </c>
      <c r="N69">
        <v>10700</v>
      </c>
      <c r="O69">
        <v>10000</v>
      </c>
      <c r="P69">
        <v>9980</v>
      </c>
      <c r="Q69">
        <v>0</v>
      </c>
      <c r="R69">
        <v>0</v>
      </c>
      <c r="S69">
        <v>0</v>
      </c>
      <c r="T69">
        <v>74</v>
      </c>
      <c r="U69">
        <v>700</v>
      </c>
      <c r="V69">
        <v>0</v>
      </c>
      <c r="W69">
        <v>0</v>
      </c>
      <c r="X69">
        <v>250</v>
      </c>
      <c r="Y69">
        <v>100</v>
      </c>
    </row>
    <row r="70" spans="1:25" x14ac:dyDescent="0.25">
      <c r="A70">
        <v>40</v>
      </c>
      <c r="B70">
        <v>392</v>
      </c>
      <c r="C70" t="s">
        <v>219</v>
      </c>
      <c r="D70" t="s">
        <v>220</v>
      </c>
      <c r="E70" t="s">
        <v>179</v>
      </c>
      <c r="F70" t="s">
        <v>221</v>
      </c>
      <c r="G70">
        <v>2</v>
      </c>
      <c r="H70">
        <v>1</v>
      </c>
      <c r="I70">
        <v>2004</v>
      </c>
      <c r="J70">
        <v>101</v>
      </c>
      <c r="K70">
        <v>2105</v>
      </c>
      <c r="L70">
        <v>4.2869358669833701</v>
      </c>
      <c r="M70">
        <v>9024</v>
      </c>
      <c r="N70">
        <v>4500</v>
      </c>
      <c r="O70">
        <v>4500</v>
      </c>
      <c r="P70">
        <v>4200</v>
      </c>
      <c r="Q70">
        <v>0</v>
      </c>
      <c r="R70">
        <v>0</v>
      </c>
      <c r="S70">
        <v>0</v>
      </c>
      <c r="T70">
        <v>54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5">
      <c r="A71">
        <v>914</v>
      </c>
      <c r="B71">
        <v>405</v>
      </c>
      <c r="C71" t="s">
        <v>222</v>
      </c>
      <c r="D71" t="s">
        <v>223</v>
      </c>
      <c r="E71" t="s">
        <v>224</v>
      </c>
      <c r="F71" t="s">
        <v>225</v>
      </c>
      <c r="G71">
        <v>2</v>
      </c>
      <c r="H71">
        <v>6</v>
      </c>
      <c r="I71">
        <v>47</v>
      </c>
      <c r="J71">
        <v>165</v>
      </c>
      <c r="K71">
        <v>212</v>
      </c>
      <c r="L71">
        <v>0.47169811320754701</v>
      </c>
      <c r="M71">
        <v>100</v>
      </c>
      <c r="N71">
        <v>630</v>
      </c>
      <c r="O71">
        <v>500</v>
      </c>
      <c r="P71">
        <v>500</v>
      </c>
      <c r="Q71">
        <v>100</v>
      </c>
      <c r="R71">
        <v>20</v>
      </c>
      <c r="S71">
        <v>20</v>
      </c>
      <c r="T71">
        <v>0</v>
      </c>
      <c r="U71">
        <v>10</v>
      </c>
      <c r="V71">
        <v>0</v>
      </c>
      <c r="W71">
        <v>0</v>
      </c>
      <c r="X71">
        <v>0</v>
      </c>
      <c r="Y71">
        <v>5</v>
      </c>
    </row>
    <row r="72" spans="1:25" x14ac:dyDescent="0.25">
      <c r="A72">
        <v>845</v>
      </c>
      <c r="B72">
        <v>406</v>
      </c>
      <c r="C72" t="s">
        <v>222</v>
      </c>
      <c r="D72" t="s">
        <v>226</v>
      </c>
      <c r="E72" t="s">
        <v>227</v>
      </c>
      <c r="F72" t="s">
        <v>227</v>
      </c>
      <c r="G72">
        <v>4</v>
      </c>
      <c r="H72">
        <v>2</v>
      </c>
      <c r="I72">
        <v>175</v>
      </c>
      <c r="J72">
        <v>0</v>
      </c>
      <c r="K72">
        <v>175</v>
      </c>
      <c r="L72">
        <v>2.8571428571428599</v>
      </c>
      <c r="M72">
        <v>500</v>
      </c>
      <c r="N72">
        <v>1100</v>
      </c>
      <c r="O72">
        <v>1000</v>
      </c>
      <c r="P72">
        <v>1000</v>
      </c>
      <c r="Q72">
        <v>100</v>
      </c>
      <c r="R72">
        <v>0</v>
      </c>
      <c r="S72">
        <v>0</v>
      </c>
      <c r="T72">
        <v>15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5">
      <c r="A73">
        <v>833</v>
      </c>
      <c r="B73">
        <v>407</v>
      </c>
      <c r="C73" t="s">
        <v>222</v>
      </c>
      <c r="D73" t="s">
        <v>228</v>
      </c>
      <c r="E73" t="s">
        <v>231</v>
      </c>
      <c r="F73" t="s">
        <v>232</v>
      </c>
      <c r="G73">
        <v>4</v>
      </c>
      <c r="H73">
        <v>4</v>
      </c>
      <c r="I73">
        <v>459</v>
      </c>
      <c r="J73">
        <v>0</v>
      </c>
      <c r="K73">
        <v>459</v>
      </c>
      <c r="L73">
        <v>3.9215686274509798</v>
      </c>
      <c r="M73">
        <v>1800</v>
      </c>
      <c r="N73">
        <v>1600</v>
      </c>
      <c r="O73">
        <v>1200</v>
      </c>
      <c r="P73">
        <v>0</v>
      </c>
      <c r="Q73">
        <v>0</v>
      </c>
      <c r="R73">
        <v>400</v>
      </c>
      <c r="S73">
        <v>0</v>
      </c>
      <c r="T73">
        <v>3</v>
      </c>
      <c r="U73">
        <v>0</v>
      </c>
      <c r="V73">
        <v>0</v>
      </c>
      <c r="W73">
        <v>0</v>
      </c>
      <c r="X73">
        <v>1</v>
      </c>
      <c r="Y73">
        <v>401</v>
      </c>
    </row>
    <row r="74" spans="1:25" x14ac:dyDescent="0.25">
      <c r="A74">
        <v>857</v>
      </c>
      <c r="B74">
        <v>404</v>
      </c>
      <c r="C74" t="s">
        <v>222</v>
      </c>
      <c r="D74" t="s">
        <v>228</v>
      </c>
      <c r="E74" t="s">
        <v>233</v>
      </c>
      <c r="F74" t="s">
        <v>234</v>
      </c>
      <c r="G74">
        <v>4</v>
      </c>
      <c r="H74">
        <v>2</v>
      </c>
      <c r="I74">
        <v>548</v>
      </c>
      <c r="J74">
        <v>0</v>
      </c>
      <c r="K74">
        <v>548</v>
      </c>
      <c r="M74">
        <v>0</v>
      </c>
      <c r="N74">
        <v>1500</v>
      </c>
      <c r="O74">
        <v>1500</v>
      </c>
      <c r="P74">
        <v>1500</v>
      </c>
      <c r="Q74">
        <v>0</v>
      </c>
      <c r="R74">
        <v>0</v>
      </c>
      <c r="S74">
        <v>0</v>
      </c>
      <c r="T74">
        <v>67</v>
      </c>
      <c r="U74">
        <v>0</v>
      </c>
      <c r="V74">
        <v>0</v>
      </c>
      <c r="W74">
        <v>0</v>
      </c>
      <c r="X74">
        <v>16</v>
      </c>
      <c r="Y74">
        <v>25</v>
      </c>
    </row>
    <row r="75" spans="1:25" x14ac:dyDescent="0.25">
      <c r="A75">
        <v>890</v>
      </c>
      <c r="B75">
        <v>402</v>
      </c>
      <c r="C75" t="s">
        <v>222</v>
      </c>
      <c r="D75" t="s">
        <v>228</v>
      </c>
      <c r="E75" t="s">
        <v>229</v>
      </c>
      <c r="F75" t="s">
        <v>230</v>
      </c>
      <c r="G75">
        <v>2</v>
      </c>
      <c r="H75">
        <v>1</v>
      </c>
      <c r="I75">
        <v>2390</v>
      </c>
      <c r="J75">
        <v>0</v>
      </c>
      <c r="K75">
        <v>2390</v>
      </c>
      <c r="L75">
        <v>45.687447698744798</v>
      </c>
      <c r="M75">
        <v>109193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5">
      <c r="A76">
        <v>896</v>
      </c>
      <c r="B76">
        <v>403</v>
      </c>
      <c r="C76" t="s">
        <v>222</v>
      </c>
      <c r="D76" t="s">
        <v>235</v>
      </c>
      <c r="E76" t="s">
        <v>236</v>
      </c>
      <c r="F76" t="s">
        <v>237</v>
      </c>
      <c r="G76">
        <v>3</v>
      </c>
      <c r="H76">
        <v>2</v>
      </c>
      <c r="I76">
        <v>1088</v>
      </c>
      <c r="J76">
        <v>0</v>
      </c>
      <c r="K76">
        <v>1088</v>
      </c>
      <c r="L76">
        <v>0.25735294117647101</v>
      </c>
      <c r="M76">
        <v>280</v>
      </c>
      <c r="N76">
        <v>7990</v>
      </c>
      <c r="O76">
        <v>7990</v>
      </c>
      <c r="P76">
        <v>6789</v>
      </c>
      <c r="Q76">
        <v>0</v>
      </c>
      <c r="R76">
        <v>0</v>
      </c>
      <c r="S76">
        <v>0</v>
      </c>
      <c r="T76">
        <v>15</v>
      </c>
      <c r="U76">
        <v>0</v>
      </c>
      <c r="V76">
        <v>0</v>
      </c>
      <c r="W76">
        <v>0</v>
      </c>
      <c r="X76">
        <v>89</v>
      </c>
      <c r="Y76">
        <v>0</v>
      </c>
    </row>
    <row r="77" spans="1:25" x14ac:dyDescent="0.25">
      <c r="A77">
        <v>938</v>
      </c>
      <c r="B77">
        <v>408</v>
      </c>
      <c r="C77" t="s">
        <v>222</v>
      </c>
      <c r="D77" t="s">
        <v>238</v>
      </c>
      <c r="E77" t="s">
        <v>239</v>
      </c>
      <c r="F77" t="s">
        <v>240</v>
      </c>
      <c r="G77">
        <v>4</v>
      </c>
      <c r="H77">
        <v>0</v>
      </c>
      <c r="I77">
        <v>140</v>
      </c>
      <c r="J77">
        <v>0</v>
      </c>
      <c r="K77">
        <v>140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5">
      <c r="A78">
        <v>76</v>
      </c>
      <c r="B78">
        <v>411</v>
      </c>
      <c r="C78" t="s">
        <v>241</v>
      </c>
      <c r="D78" t="s">
        <v>242</v>
      </c>
      <c r="E78" t="s">
        <v>243</v>
      </c>
      <c r="F78" t="s">
        <v>243</v>
      </c>
      <c r="G78">
        <v>2</v>
      </c>
      <c r="H78">
        <v>1</v>
      </c>
      <c r="I78">
        <v>654</v>
      </c>
      <c r="J78">
        <v>0</v>
      </c>
      <c r="K78">
        <v>654</v>
      </c>
      <c r="L78">
        <v>91.743119266055004</v>
      </c>
      <c r="M78">
        <v>60000</v>
      </c>
      <c r="N78">
        <v>8012</v>
      </c>
      <c r="O78">
        <v>8000</v>
      </c>
      <c r="P78">
        <v>5</v>
      </c>
      <c r="Q78">
        <v>0</v>
      </c>
      <c r="R78">
        <v>2</v>
      </c>
      <c r="S78">
        <v>2</v>
      </c>
      <c r="T78">
        <v>32</v>
      </c>
      <c r="U78">
        <v>10</v>
      </c>
      <c r="V78">
        <v>0</v>
      </c>
      <c r="W78">
        <v>0</v>
      </c>
      <c r="X78">
        <v>1</v>
      </c>
      <c r="Y78">
        <v>0</v>
      </c>
    </row>
    <row r="79" spans="1:25" x14ac:dyDescent="0.25">
      <c r="A79">
        <v>349</v>
      </c>
      <c r="B79">
        <v>416</v>
      </c>
      <c r="C79" t="s">
        <v>244</v>
      </c>
      <c r="D79" t="s">
        <v>245</v>
      </c>
      <c r="E79" t="s">
        <v>246</v>
      </c>
      <c r="F79" t="s">
        <v>247</v>
      </c>
      <c r="G79">
        <v>3</v>
      </c>
      <c r="H79">
        <v>2</v>
      </c>
      <c r="I79">
        <v>0</v>
      </c>
      <c r="J79">
        <v>50</v>
      </c>
      <c r="K79">
        <v>50</v>
      </c>
      <c r="M79">
        <v>0</v>
      </c>
      <c r="N79">
        <v>3485</v>
      </c>
      <c r="O79">
        <v>3378</v>
      </c>
      <c r="P79">
        <v>0</v>
      </c>
      <c r="Q79">
        <v>107</v>
      </c>
      <c r="R79">
        <v>0</v>
      </c>
      <c r="S79">
        <v>0</v>
      </c>
      <c r="T79">
        <v>16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5">
      <c r="A80">
        <v>556</v>
      </c>
      <c r="B80">
        <v>421</v>
      </c>
      <c r="C80" t="s">
        <v>248</v>
      </c>
      <c r="D80" t="s">
        <v>249</v>
      </c>
      <c r="E80" t="s">
        <v>250</v>
      </c>
      <c r="F80" t="s">
        <v>251</v>
      </c>
      <c r="G80">
        <v>2</v>
      </c>
      <c r="H80">
        <v>1</v>
      </c>
      <c r="I80">
        <v>302</v>
      </c>
      <c r="J80">
        <v>0</v>
      </c>
      <c r="K80">
        <v>302</v>
      </c>
      <c r="M80">
        <v>0</v>
      </c>
      <c r="N80">
        <v>7000</v>
      </c>
      <c r="O80">
        <v>7000</v>
      </c>
      <c r="P80">
        <v>6000</v>
      </c>
      <c r="Q80">
        <v>0</v>
      </c>
      <c r="R80">
        <v>0</v>
      </c>
      <c r="S80">
        <v>0</v>
      </c>
      <c r="T80">
        <v>120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5">
      <c r="A81">
        <v>427</v>
      </c>
      <c r="B81">
        <v>427</v>
      </c>
      <c r="C81" t="s">
        <v>252</v>
      </c>
      <c r="D81" t="s">
        <v>204</v>
      </c>
      <c r="E81" t="s">
        <v>253</v>
      </c>
      <c r="F81" t="s">
        <v>254</v>
      </c>
      <c r="G81">
        <v>2</v>
      </c>
      <c r="H81">
        <v>1</v>
      </c>
      <c r="I81">
        <v>281</v>
      </c>
      <c r="J81">
        <v>0</v>
      </c>
      <c r="K81">
        <v>281</v>
      </c>
      <c r="L81">
        <v>21.352313167259801</v>
      </c>
      <c r="M81">
        <v>6000</v>
      </c>
      <c r="N81">
        <v>1457</v>
      </c>
      <c r="O81">
        <v>1457</v>
      </c>
      <c r="P81">
        <v>487</v>
      </c>
      <c r="Q81">
        <v>0</v>
      </c>
      <c r="R81">
        <v>0</v>
      </c>
      <c r="S81">
        <v>0</v>
      </c>
      <c r="T81">
        <v>40</v>
      </c>
      <c r="U81">
        <v>0</v>
      </c>
      <c r="V81">
        <v>0</v>
      </c>
      <c r="W81">
        <v>0</v>
      </c>
      <c r="X81">
        <v>45</v>
      </c>
      <c r="Y81">
        <v>0</v>
      </c>
    </row>
    <row r="82" spans="1:25" x14ac:dyDescent="0.25">
      <c r="A82">
        <v>639</v>
      </c>
      <c r="B82">
        <v>434</v>
      </c>
      <c r="C82" t="s">
        <v>255</v>
      </c>
      <c r="D82" t="s">
        <v>256</v>
      </c>
      <c r="E82" t="s">
        <v>257</v>
      </c>
      <c r="F82" t="s">
        <v>258</v>
      </c>
      <c r="G82">
        <v>5</v>
      </c>
      <c r="H82">
        <v>0</v>
      </c>
      <c r="I82">
        <v>192</v>
      </c>
      <c r="J82">
        <v>0</v>
      </c>
      <c r="K82">
        <v>192</v>
      </c>
      <c r="L82">
        <v>11.59375</v>
      </c>
      <c r="M82">
        <v>2226</v>
      </c>
      <c r="N82">
        <v>2700</v>
      </c>
      <c r="O82">
        <v>2100</v>
      </c>
      <c r="P82">
        <v>0</v>
      </c>
      <c r="Q82">
        <v>0</v>
      </c>
      <c r="R82">
        <v>0</v>
      </c>
      <c r="S82">
        <v>0</v>
      </c>
      <c r="T82">
        <v>26</v>
      </c>
      <c r="U82">
        <v>600</v>
      </c>
      <c r="V82">
        <v>0</v>
      </c>
      <c r="W82">
        <v>0</v>
      </c>
      <c r="X82">
        <v>0</v>
      </c>
      <c r="Y82">
        <v>0</v>
      </c>
    </row>
    <row r="83" spans="1:25" x14ac:dyDescent="0.25">
      <c r="A83">
        <v>699</v>
      </c>
      <c r="B83">
        <v>430</v>
      </c>
      <c r="C83" t="s">
        <v>255</v>
      </c>
      <c r="D83" t="s">
        <v>259</v>
      </c>
      <c r="E83" t="s">
        <v>260</v>
      </c>
      <c r="F83" t="s">
        <v>261</v>
      </c>
      <c r="G83">
        <v>2</v>
      </c>
      <c r="H83">
        <v>1</v>
      </c>
      <c r="I83">
        <v>1105</v>
      </c>
      <c r="J83">
        <v>0</v>
      </c>
      <c r="K83">
        <v>1105</v>
      </c>
      <c r="L83">
        <v>0.56199095022624401</v>
      </c>
      <c r="M83">
        <v>621</v>
      </c>
      <c r="N83">
        <v>3555</v>
      </c>
      <c r="O83">
        <v>3555</v>
      </c>
      <c r="P83">
        <v>10</v>
      </c>
      <c r="Q83">
        <v>0</v>
      </c>
      <c r="R83">
        <v>0</v>
      </c>
      <c r="S83">
        <v>0</v>
      </c>
      <c r="T83">
        <v>18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5">
      <c r="A84">
        <v>565</v>
      </c>
      <c r="B84">
        <v>446</v>
      </c>
      <c r="C84" t="s">
        <v>262</v>
      </c>
      <c r="D84" t="s">
        <v>147</v>
      </c>
      <c r="E84" t="s">
        <v>263</v>
      </c>
      <c r="F84" t="s">
        <v>264</v>
      </c>
      <c r="G84">
        <v>3</v>
      </c>
      <c r="H84">
        <v>2</v>
      </c>
      <c r="I84">
        <v>239</v>
      </c>
      <c r="J84">
        <v>59</v>
      </c>
      <c r="K84">
        <v>298</v>
      </c>
      <c r="L84">
        <v>8.1375838926174495</v>
      </c>
      <c r="M84">
        <v>2425</v>
      </c>
      <c r="N84">
        <v>7472</v>
      </c>
      <c r="O84">
        <v>7172</v>
      </c>
      <c r="P84">
        <v>6511</v>
      </c>
      <c r="Q84">
        <v>100</v>
      </c>
      <c r="R84">
        <v>0</v>
      </c>
      <c r="S84">
        <v>0</v>
      </c>
      <c r="T84">
        <v>47</v>
      </c>
      <c r="U84">
        <v>200</v>
      </c>
      <c r="V84">
        <v>0</v>
      </c>
      <c r="W84">
        <v>0</v>
      </c>
      <c r="X84">
        <v>0</v>
      </c>
      <c r="Y84">
        <v>0</v>
      </c>
    </row>
    <row r="85" spans="1:25" x14ac:dyDescent="0.25">
      <c r="A85">
        <v>571</v>
      </c>
      <c r="B85">
        <v>445</v>
      </c>
      <c r="C85" t="s">
        <v>262</v>
      </c>
      <c r="D85" t="s">
        <v>265</v>
      </c>
      <c r="E85" t="s">
        <v>266</v>
      </c>
      <c r="F85" t="s">
        <v>267</v>
      </c>
      <c r="G85">
        <v>2</v>
      </c>
      <c r="H85">
        <v>1</v>
      </c>
      <c r="I85">
        <v>1733</v>
      </c>
      <c r="J85">
        <v>0</v>
      </c>
      <c r="K85">
        <v>1733</v>
      </c>
      <c r="L85">
        <v>9.23254472013849</v>
      </c>
      <c r="M85">
        <v>16000</v>
      </c>
      <c r="N85">
        <v>17529</v>
      </c>
      <c r="O85">
        <v>17524</v>
      </c>
      <c r="P85">
        <v>15311</v>
      </c>
      <c r="Q85">
        <v>0</v>
      </c>
      <c r="R85">
        <v>5</v>
      </c>
      <c r="S85">
        <v>1</v>
      </c>
      <c r="T85">
        <v>59</v>
      </c>
      <c r="U85">
        <v>0</v>
      </c>
      <c r="V85">
        <v>0</v>
      </c>
      <c r="W85">
        <v>0</v>
      </c>
      <c r="X85">
        <v>125</v>
      </c>
      <c r="Y85">
        <v>0</v>
      </c>
    </row>
    <row r="86" spans="1:25" x14ac:dyDescent="0.25">
      <c r="A86">
        <v>574</v>
      </c>
      <c r="B86">
        <v>447</v>
      </c>
      <c r="C86" t="s">
        <v>262</v>
      </c>
      <c r="D86" t="s">
        <v>268</v>
      </c>
      <c r="E86" t="s">
        <v>269</v>
      </c>
      <c r="F86" t="s">
        <v>270</v>
      </c>
      <c r="G86">
        <v>2</v>
      </c>
      <c r="H86">
        <v>1</v>
      </c>
      <c r="I86">
        <v>1581</v>
      </c>
      <c r="J86">
        <v>0</v>
      </c>
      <c r="K86">
        <v>1581</v>
      </c>
      <c r="M86">
        <v>0</v>
      </c>
      <c r="N86">
        <v>26228</v>
      </c>
      <c r="O86">
        <v>26228</v>
      </c>
      <c r="P86">
        <v>21300</v>
      </c>
      <c r="Q86">
        <v>0</v>
      </c>
      <c r="R86">
        <v>0</v>
      </c>
      <c r="S86">
        <v>0</v>
      </c>
      <c r="T86">
        <v>52</v>
      </c>
      <c r="U86">
        <v>0</v>
      </c>
      <c r="V86">
        <v>0</v>
      </c>
      <c r="W86">
        <v>0</v>
      </c>
      <c r="X86">
        <v>1365</v>
      </c>
      <c r="Y86">
        <v>0</v>
      </c>
    </row>
    <row r="87" spans="1:25" x14ac:dyDescent="0.25">
      <c r="A87">
        <v>577</v>
      </c>
      <c r="B87">
        <v>460</v>
      </c>
      <c r="C87" t="s">
        <v>262</v>
      </c>
      <c r="D87" t="s">
        <v>271</v>
      </c>
      <c r="E87" t="s">
        <v>272</v>
      </c>
      <c r="F87" t="s">
        <v>273</v>
      </c>
      <c r="G87">
        <v>3</v>
      </c>
      <c r="H87">
        <v>1</v>
      </c>
      <c r="I87">
        <v>0</v>
      </c>
      <c r="J87">
        <v>404</v>
      </c>
      <c r="K87">
        <v>404</v>
      </c>
      <c r="L87">
        <v>62.559405940594097</v>
      </c>
      <c r="M87">
        <v>25274</v>
      </c>
      <c r="N87">
        <v>27684</v>
      </c>
      <c r="O87">
        <v>26068</v>
      </c>
      <c r="P87">
        <v>27668</v>
      </c>
      <c r="Q87">
        <v>0</v>
      </c>
      <c r="R87">
        <v>0</v>
      </c>
      <c r="S87">
        <v>0</v>
      </c>
      <c r="T87">
        <v>41</v>
      </c>
      <c r="U87">
        <v>1616</v>
      </c>
      <c r="V87">
        <v>0</v>
      </c>
      <c r="W87">
        <v>0</v>
      </c>
      <c r="X87">
        <v>0</v>
      </c>
      <c r="Y87">
        <v>1600</v>
      </c>
    </row>
    <row r="88" spans="1:25" x14ac:dyDescent="0.25">
      <c r="A88">
        <v>715</v>
      </c>
      <c r="B88">
        <v>449</v>
      </c>
      <c r="C88" t="s">
        <v>262</v>
      </c>
      <c r="D88" t="s">
        <v>274</v>
      </c>
      <c r="E88" t="s">
        <v>275</v>
      </c>
      <c r="F88" t="s">
        <v>276</v>
      </c>
      <c r="G88">
        <v>2</v>
      </c>
      <c r="H88">
        <v>1</v>
      </c>
      <c r="I88">
        <v>1153</v>
      </c>
      <c r="J88">
        <v>0</v>
      </c>
      <c r="K88">
        <v>1153</v>
      </c>
      <c r="L88">
        <v>9.9739809193408497</v>
      </c>
      <c r="M88">
        <v>11500</v>
      </c>
      <c r="N88">
        <v>27050</v>
      </c>
      <c r="O88">
        <v>27050</v>
      </c>
      <c r="P88">
        <v>25000</v>
      </c>
      <c r="Q88">
        <v>0</v>
      </c>
      <c r="R88">
        <v>0</v>
      </c>
      <c r="S88">
        <v>0</v>
      </c>
      <c r="T88">
        <v>97</v>
      </c>
      <c r="U88">
        <v>0</v>
      </c>
      <c r="V88">
        <v>0</v>
      </c>
      <c r="W88">
        <v>0</v>
      </c>
      <c r="X88">
        <v>31</v>
      </c>
      <c r="Y88">
        <v>31</v>
      </c>
    </row>
    <row r="89" spans="1:25" x14ac:dyDescent="0.25">
      <c r="A89">
        <v>595</v>
      </c>
      <c r="B89">
        <v>475</v>
      </c>
      <c r="C89" t="s">
        <v>262</v>
      </c>
      <c r="D89" t="s">
        <v>277</v>
      </c>
      <c r="E89" t="s">
        <v>278</v>
      </c>
      <c r="F89" t="s">
        <v>279</v>
      </c>
      <c r="G89">
        <v>2</v>
      </c>
      <c r="H89">
        <v>1</v>
      </c>
      <c r="I89">
        <v>1304</v>
      </c>
      <c r="J89">
        <v>0</v>
      </c>
      <c r="K89">
        <v>1304</v>
      </c>
      <c r="L89">
        <v>5.9723926380368102</v>
      </c>
      <c r="M89">
        <v>7788</v>
      </c>
      <c r="N89">
        <v>11525</v>
      </c>
      <c r="O89">
        <v>11525</v>
      </c>
      <c r="P89">
        <v>10930</v>
      </c>
      <c r="Q89">
        <v>0</v>
      </c>
      <c r="R89">
        <v>0</v>
      </c>
      <c r="S89">
        <v>0</v>
      </c>
      <c r="T89">
        <v>46</v>
      </c>
      <c r="U89">
        <v>0</v>
      </c>
      <c r="V89">
        <v>0</v>
      </c>
      <c r="W89">
        <v>0</v>
      </c>
      <c r="X89">
        <v>130</v>
      </c>
      <c r="Y89">
        <v>0</v>
      </c>
    </row>
    <row r="90" spans="1:25" x14ac:dyDescent="0.25">
      <c r="A90">
        <v>703</v>
      </c>
      <c r="B90">
        <v>474</v>
      </c>
      <c r="C90" t="s">
        <v>262</v>
      </c>
      <c r="D90" t="s">
        <v>280</v>
      </c>
      <c r="E90" t="s">
        <v>281</v>
      </c>
      <c r="F90" t="s">
        <v>282</v>
      </c>
      <c r="G90">
        <v>3</v>
      </c>
      <c r="H90">
        <v>1</v>
      </c>
      <c r="I90">
        <v>1535</v>
      </c>
      <c r="J90">
        <v>0</v>
      </c>
      <c r="K90">
        <v>1535</v>
      </c>
      <c r="L90">
        <v>10.586319218241</v>
      </c>
      <c r="M90">
        <v>16250</v>
      </c>
      <c r="N90">
        <v>16745</v>
      </c>
      <c r="O90">
        <v>16500</v>
      </c>
      <c r="P90">
        <v>15300</v>
      </c>
      <c r="Q90">
        <v>175</v>
      </c>
      <c r="R90">
        <v>7</v>
      </c>
      <c r="S90">
        <v>2</v>
      </c>
      <c r="T90">
        <v>65</v>
      </c>
      <c r="U90">
        <v>63</v>
      </c>
      <c r="V90">
        <v>0</v>
      </c>
      <c r="W90">
        <v>0</v>
      </c>
      <c r="X90">
        <v>0</v>
      </c>
      <c r="Y90">
        <v>150</v>
      </c>
    </row>
    <row r="91" spans="1:25" x14ac:dyDescent="0.25">
      <c r="A91">
        <v>790</v>
      </c>
      <c r="B91">
        <v>452</v>
      </c>
      <c r="C91" t="s">
        <v>262</v>
      </c>
      <c r="D91" t="s">
        <v>283</v>
      </c>
      <c r="E91" t="s">
        <v>284</v>
      </c>
      <c r="F91" t="s">
        <v>285</v>
      </c>
      <c r="G91">
        <v>3</v>
      </c>
      <c r="H91">
        <v>1</v>
      </c>
      <c r="I91">
        <v>1142</v>
      </c>
      <c r="J91">
        <v>0</v>
      </c>
      <c r="K91">
        <v>1142</v>
      </c>
      <c r="L91">
        <v>51.505253940455297</v>
      </c>
      <c r="M91">
        <v>58819</v>
      </c>
      <c r="N91">
        <v>17926</v>
      </c>
      <c r="O91">
        <v>17811</v>
      </c>
      <c r="P91">
        <v>17811</v>
      </c>
      <c r="Q91">
        <v>0</v>
      </c>
      <c r="R91">
        <v>115</v>
      </c>
      <c r="S91">
        <v>3</v>
      </c>
      <c r="T91">
        <v>77</v>
      </c>
      <c r="U91">
        <v>0</v>
      </c>
      <c r="V91">
        <v>0</v>
      </c>
      <c r="W91">
        <v>0</v>
      </c>
      <c r="X91">
        <v>843</v>
      </c>
      <c r="Y91">
        <v>1613</v>
      </c>
    </row>
    <row r="92" spans="1:25" x14ac:dyDescent="0.25">
      <c r="A92">
        <v>568</v>
      </c>
      <c r="B92">
        <v>455</v>
      </c>
      <c r="C92" t="s">
        <v>262</v>
      </c>
      <c r="D92" t="s">
        <v>286</v>
      </c>
      <c r="E92" t="s">
        <v>287</v>
      </c>
      <c r="F92" t="s">
        <v>288</v>
      </c>
      <c r="G92">
        <v>3</v>
      </c>
      <c r="H92">
        <v>0</v>
      </c>
      <c r="I92">
        <v>733</v>
      </c>
      <c r="J92">
        <v>0</v>
      </c>
      <c r="K92">
        <v>733</v>
      </c>
      <c r="L92">
        <v>6.5402455661664396</v>
      </c>
      <c r="M92">
        <v>4794</v>
      </c>
      <c r="N92">
        <v>6651</v>
      </c>
      <c r="O92">
        <v>6651</v>
      </c>
      <c r="P92">
        <v>7000</v>
      </c>
      <c r="Q92">
        <v>0</v>
      </c>
      <c r="R92">
        <v>0</v>
      </c>
      <c r="S92">
        <v>0</v>
      </c>
      <c r="T92">
        <v>76</v>
      </c>
      <c r="U92">
        <v>0</v>
      </c>
      <c r="V92">
        <v>0</v>
      </c>
      <c r="W92">
        <v>0</v>
      </c>
      <c r="X92">
        <v>560</v>
      </c>
      <c r="Y92">
        <v>954</v>
      </c>
    </row>
    <row r="93" spans="1:25" x14ac:dyDescent="0.25">
      <c r="A93">
        <v>718</v>
      </c>
      <c r="B93">
        <v>453</v>
      </c>
      <c r="C93" t="s">
        <v>262</v>
      </c>
      <c r="D93" t="s">
        <v>289</v>
      </c>
      <c r="E93" t="s">
        <v>290</v>
      </c>
      <c r="F93" t="s">
        <v>291</v>
      </c>
      <c r="G93">
        <v>2</v>
      </c>
      <c r="H93">
        <v>1</v>
      </c>
      <c r="I93">
        <v>1831</v>
      </c>
      <c r="J93">
        <v>0</v>
      </c>
      <c r="K93">
        <v>1831</v>
      </c>
      <c r="L93">
        <v>6.7673402512288403</v>
      </c>
      <c r="M93">
        <v>12391</v>
      </c>
      <c r="N93">
        <v>8351</v>
      </c>
      <c r="O93">
        <v>8351</v>
      </c>
      <c r="P93">
        <v>5500</v>
      </c>
      <c r="Q93">
        <v>0</v>
      </c>
      <c r="R93">
        <v>0</v>
      </c>
      <c r="S93">
        <v>0</v>
      </c>
      <c r="T93">
        <v>50</v>
      </c>
      <c r="U93">
        <v>0</v>
      </c>
      <c r="V93">
        <v>0</v>
      </c>
      <c r="W93">
        <v>0</v>
      </c>
      <c r="X93">
        <v>288</v>
      </c>
      <c r="Y93">
        <v>0</v>
      </c>
    </row>
    <row r="94" spans="1:25" x14ac:dyDescent="0.25">
      <c r="A94">
        <v>841</v>
      </c>
      <c r="B94">
        <v>451</v>
      </c>
      <c r="C94" t="s">
        <v>262</v>
      </c>
      <c r="D94" t="s">
        <v>292</v>
      </c>
      <c r="E94" t="s">
        <v>293</v>
      </c>
      <c r="F94" t="s">
        <v>294</v>
      </c>
      <c r="G94">
        <v>3</v>
      </c>
      <c r="H94">
        <v>1</v>
      </c>
      <c r="I94">
        <v>503</v>
      </c>
      <c r="J94">
        <v>0</v>
      </c>
      <c r="K94">
        <v>503</v>
      </c>
      <c r="L94">
        <v>23.856858846918499</v>
      </c>
      <c r="M94">
        <v>12000</v>
      </c>
      <c r="N94">
        <v>11000</v>
      </c>
      <c r="O94">
        <v>11000</v>
      </c>
      <c r="P94">
        <v>0</v>
      </c>
      <c r="Q94">
        <v>0</v>
      </c>
      <c r="R94">
        <v>0</v>
      </c>
      <c r="S94">
        <v>0</v>
      </c>
      <c r="T94">
        <v>24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5">
      <c r="A95">
        <v>601</v>
      </c>
      <c r="B95">
        <v>459</v>
      </c>
      <c r="C95" t="s">
        <v>262</v>
      </c>
      <c r="D95" t="s">
        <v>295</v>
      </c>
      <c r="E95" t="s">
        <v>296</v>
      </c>
      <c r="F95" t="s">
        <v>297</v>
      </c>
      <c r="G95">
        <v>2</v>
      </c>
      <c r="H95">
        <v>2</v>
      </c>
      <c r="I95">
        <v>712</v>
      </c>
      <c r="J95">
        <v>0</v>
      </c>
      <c r="K95">
        <v>712</v>
      </c>
      <c r="L95">
        <v>14.044943820224701</v>
      </c>
      <c r="M95">
        <v>10000</v>
      </c>
      <c r="N95">
        <v>250</v>
      </c>
      <c r="O95">
        <v>250</v>
      </c>
      <c r="P95">
        <v>0</v>
      </c>
      <c r="Q95">
        <v>0</v>
      </c>
      <c r="R95">
        <v>0</v>
      </c>
      <c r="S95">
        <v>40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5">
      <c r="A96">
        <v>223</v>
      </c>
      <c r="B96">
        <v>561</v>
      </c>
      <c r="C96" t="s">
        <v>298</v>
      </c>
      <c r="D96" t="s">
        <v>299</v>
      </c>
      <c r="E96" t="s">
        <v>300</v>
      </c>
      <c r="F96" t="s">
        <v>301</v>
      </c>
      <c r="G96">
        <v>2</v>
      </c>
      <c r="H96">
        <v>1</v>
      </c>
      <c r="I96">
        <v>193</v>
      </c>
      <c r="J96">
        <v>2</v>
      </c>
      <c r="K96">
        <v>195</v>
      </c>
      <c r="L96">
        <v>9.8256410256410298</v>
      </c>
      <c r="M96">
        <v>1916</v>
      </c>
      <c r="N96">
        <v>0</v>
      </c>
      <c r="O96">
        <v>0</v>
      </c>
      <c r="P96">
        <v>8039</v>
      </c>
      <c r="Q96">
        <v>0</v>
      </c>
      <c r="R96">
        <v>0</v>
      </c>
      <c r="S96">
        <v>0</v>
      </c>
      <c r="T96">
        <v>97</v>
      </c>
      <c r="U96">
        <v>0</v>
      </c>
      <c r="V96">
        <v>0</v>
      </c>
      <c r="W96">
        <v>0</v>
      </c>
      <c r="X96">
        <v>241</v>
      </c>
      <c r="Y96">
        <v>0</v>
      </c>
    </row>
    <row r="97" spans="1:25" x14ac:dyDescent="0.25">
      <c r="A97">
        <v>877</v>
      </c>
      <c r="B97">
        <v>570</v>
      </c>
      <c r="C97" t="s">
        <v>302</v>
      </c>
      <c r="D97" t="s">
        <v>303</v>
      </c>
      <c r="E97" t="s">
        <v>304</v>
      </c>
      <c r="F97" t="s">
        <v>305</v>
      </c>
      <c r="G97">
        <v>3</v>
      </c>
      <c r="H97">
        <v>1</v>
      </c>
      <c r="I97">
        <v>1771</v>
      </c>
      <c r="J97">
        <v>0</v>
      </c>
      <c r="K97">
        <v>1771</v>
      </c>
      <c r="L97">
        <v>14.6809712027103</v>
      </c>
      <c r="M97">
        <v>26000</v>
      </c>
      <c r="N97">
        <v>3503</v>
      </c>
      <c r="O97">
        <v>3500</v>
      </c>
      <c r="P97">
        <v>5000</v>
      </c>
      <c r="Q97">
        <v>0</v>
      </c>
      <c r="R97">
        <v>0</v>
      </c>
      <c r="S97">
        <v>0</v>
      </c>
      <c r="T97">
        <v>35</v>
      </c>
      <c r="U97">
        <v>3</v>
      </c>
      <c r="V97">
        <v>0</v>
      </c>
      <c r="W97">
        <v>0</v>
      </c>
      <c r="X97">
        <v>150</v>
      </c>
      <c r="Y97">
        <v>0</v>
      </c>
    </row>
    <row r="98" spans="1:25" x14ac:dyDescent="0.25">
      <c r="A98">
        <v>946</v>
      </c>
      <c r="B98">
        <v>565</v>
      </c>
      <c r="C98" t="s">
        <v>302</v>
      </c>
      <c r="D98" t="s">
        <v>306</v>
      </c>
      <c r="E98" t="s">
        <v>307</v>
      </c>
      <c r="F98" t="s">
        <v>308</v>
      </c>
      <c r="G98">
        <v>8</v>
      </c>
      <c r="H98">
        <v>1</v>
      </c>
      <c r="I98">
        <v>2064</v>
      </c>
      <c r="J98">
        <v>0</v>
      </c>
      <c r="K98">
        <v>2064</v>
      </c>
      <c r="M98">
        <v>0</v>
      </c>
      <c r="N98">
        <v>18464</v>
      </c>
      <c r="O98">
        <v>17837</v>
      </c>
      <c r="P98">
        <v>0</v>
      </c>
      <c r="Q98">
        <v>87</v>
      </c>
      <c r="R98">
        <v>200</v>
      </c>
      <c r="S98">
        <v>3</v>
      </c>
      <c r="T98">
        <v>69</v>
      </c>
      <c r="U98">
        <v>340</v>
      </c>
      <c r="V98">
        <v>0</v>
      </c>
      <c r="W98">
        <v>0</v>
      </c>
      <c r="X98">
        <v>3514</v>
      </c>
      <c r="Y98">
        <v>274</v>
      </c>
    </row>
    <row r="99" spans="1:25" x14ac:dyDescent="0.25">
      <c r="A99">
        <v>961</v>
      </c>
      <c r="B99">
        <v>566</v>
      </c>
      <c r="C99" t="s">
        <v>302</v>
      </c>
      <c r="D99" t="s">
        <v>309</v>
      </c>
      <c r="E99" t="s">
        <v>310</v>
      </c>
      <c r="F99" t="s">
        <v>311</v>
      </c>
      <c r="G99">
        <v>3</v>
      </c>
      <c r="H99">
        <v>1</v>
      </c>
      <c r="I99">
        <v>1779</v>
      </c>
      <c r="J99">
        <v>0</v>
      </c>
      <c r="K99">
        <v>1779</v>
      </c>
      <c r="L99">
        <v>5.6211354693648099</v>
      </c>
      <c r="M99">
        <v>10000</v>
      </c>
      <c r="N99">
        <v>19100</v>
      </c>
      <c r="O99">
        <v>19000</v>
      </c>
      <c r="P99">
        <v>12000</v>
      </c>
      <c r="Q99">
        <v>0</v>
      </c>
      <c r="R99">
        <v>100</v>
      </c>
      <c r="S99">
        <v>78</v>
      </c>
      <c r="T99">
        <v>45</v>
      </c>
      <c r="U99">
        <v>0</v>
      </c>
      <c r="V99">
        <v>0</v>
      </c>
      <c r="W99">
        <v>0</v>
      </c>
      <c r="X99">
        <v>255</v>
      </c>
      <c r="Y99">
        <v>0</v>
      </c>
    </row>
    <row r="100" spans="1:25" x14ac:dyDescent="0.25">
      <c r="A100">
        <v>45</v>
      </c>
      <c r="B100">
        <v>564</v>
      </c>
      <c r="C100" t="s">
        <v>302</v>
      </c>
      <c r="D100" t="s">
        <v>312</v>
      </c>
      <c r="E100" t="s">
        <v>313</v>
      </c>
      <c r="F100" t="s">
        <v>314</v>
      </c>
      <c r="G100">
        <v>2</v>
      </c>
      <c r="H100">
        <v>1</v>
      </c>
      <c r="I100">
        <v>1625</v>
      </c>
      <c r="J100">
        <v>0</v>
      </c>
      <c r="K100">
        <v>1625</v>
      </c>
      <c r="M100">
        <v>0</v>
      </c>
      <c r="N100">
        <v>16000</v>
      </c>
      <c r="O100">
        <v>16000</v>
      </c>
      <c r="P100">
        <v>14000</v>
      </c>
      <c r="Q100">
        <v>0</v>
      </c>
      <c r="R100">
        <v>0</v>
      </c>
      <c r="S100">
        <v>0</v>
      </c>
      <c r="T100">
        <v>63</v>
      </c>
      <c r="U100">
        <v>0</v>
      </c>
      <c r="V100">
        <v>1012</v>
      </c>
      <c r="W100">
        <v>0</v>
      </c>
      <c r="X100">
        <v>0</v>
      </c>
      <c r="Y100">
        <v>0</v>
      </c>
    </row>
    <row r="101" spans="1:25" x14ac:dyDescent="0.25">
      <c r="A101">
        <v>3</v>
      </c>
      <c r="B101">
        <v>574</v>
      </c>
      <c r="C101" t="s">
        <v>302</v>
      </c>
      <c r="D101" t="s">
        <v>315</v>
      </c>
      <c r="E101" t="s">
        <v>316</v>
      </c>
      <c r="F101" t="s">
        <v>317</v>
      </c>
      <c r="G101">
        <v>8</v>
      </c>
      <c r="H101">
        <v>1</v>
      </c>
      <c r="I101">
        <v>2005</v>
      </c>
      <c r="J101">
        <v>0</v>
      </c>
      <c r="K101">
        <v>2005</v>
      </c>
      <c r="L101">
        <v>0.99750623441396502</v>
      </c>
      <c r="M101">
        <v>2000</v>
      </c>
      <c r="N101">
        <v>6344</v>
      </c>
      <c r="O101">
        <v>6000</v>
      </c>
      <c r="P101">
        <v>4800</v>
      </c>
      <c r="Q101">
        <v>0</v>
      </c>
      <c r="R101">
        <v>0</v>
      </c>
      <c r="S101">
        <v>0</v>
      </c>
      <c r="T101">
        <v>86</v>
      </c>
      <c r="U101">
        <v>344</v>
      </c>
      <c r="V101">
        <v>0</v>
      </c>
      <c r="W101">
        <v>0</v>
      </c>
      <c r="X101">
        <v>0</v>
      </c>
      <c r="Y101">
        <v>0</v>
      </c>
    </row>
    <row r="102" spans="1:25" x14ac:dyDescent="0.25">
      <c r="A102">
        <v>970</v>
      </c>
      <c r="B102">
        <v>567</v>
      </c>
      <c r="C102" t="s">
        <v>302</v>
      </c>
      <c r="D102" t="s">
        <v>318</v>
      </c>
      <c r="E102" t="s">
        <v>110</v>
      </c>
      <c r="F102" t="s">
        <v>111</v>
      </c>
      <c r="G102">
        <v>3</v>
      </c>
      <c r="H102">
        <v>1</v>
      </c>
      <c r="I102">
        <v>1496</v>
      </c>
      <c r="J102">
        <v>0</v>
      </c>
      <c r="K102">
        <v>1496</v>
      </c>
      <c r="L102">
        <v>8.4679144385026692</v>
      </c>
      <c r="M102">
        <v>12668</v>
      </c>
      <c r="N102">
        <v>9450</v>
      </c>
      <c r="O102">
        <v>9450</v>
      </c>
      <c r="P102">
        <v>9400</v>
      </c>
      <c r="Q102">
        <v>0</v>
      </c>
      <c r="R102">
        <v>0</v>
      </c>
      <c r="S102">
        <v>0</v>
      </c>
      <c r="T102">
        <v>38</v>
      </c>
      <c r="U102">
        <v>0</v>
      </c>
      <c r="V102">
        <v>0</v>
      </c>
      <c r="W102">
        <v>0</v>
      </c>
      <c r="X102">
        <v>350</v>
      </c>
      <c r="Y102">
        <v>0</v>
      </c>
    </row>
    <row r="103" spans="1:25" x14ac:dyDescent="0.25">
      <c r="A103">
        <v>156</v>
      </c>
      <c r="B103">
        <v>576</v>
      </c>
      <c r="C103" t="s">
        <v>319</v>
      </c>
      <c r="D103" t="s">
        <v>320</v>
      </c>
      <c r="E103" t="s">
        <v>321</v>
      </c>
      <c r="F103" t="s">
        <v>322</v>
      </c>
      <c r="G103">
        <v>2</v>
      </c>
      <c r="H103">
        <v>1</v>
      </c>
      <c r="I103">
        <v>345</v>
      </c>
      <c r="J103">
        <v>0</v>
      </c>
      <c r="K103">
        <v>345</v>
      </c>
      <c r="L103">
        <v>36.646376811594202</v>
      </c>
      <c r="M103">
        <v>12643</v>
      </c>
      <c r="N103">
        <v>8445</v>
      </c>
      <c r="O103">
        <v>8245</v>
      </c>
      <c r="P103">
        <v>8252</v>
      </c>
      <c r="Q103">
        <v>200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25">
      <c r="A104">
        <v>120</v>
      </c>
      <c r="B104">
        <v>579</v>
      </c>
      <c r="C104" t="s">
        <v>319</v>
      </c>
      <c r="D104" t="s">
        <v>323</v>
      </c>
      <c r="E104" t="s">
        <v>324</v>
      </c>
      <c r="F104" t="s">
        <v>325</v>
      </c>
      <c r="G104">
        <v>5</v>
      </c>
      <c r="H104">
        <v>0</v>
      </c>
      <c r="I104">
        <v>512</v>
      </c>
      <c r="J104">
        <v>18</v>
      </c>
      <c r="K104">
        <v>530</v>
      </c>
      <c r="M104">
        <v>0</v>
      </c>
      <c r="N104">
        <v>2000</v>
      </c>
      <c r="O104">
        <v>2000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25">
      <c r="A105">
        <v>153</v>
      </c>
      <c r="B105">
        <v>593</v>
      </c>
      <c r="C105" t="s">
        <v>319</v>
      </c>
      <c r="D105" t="s">
        <v>326</v>
      </c>
      <c r="E105" t="s">
        <v>327</v>
      </c>
      <c r="F105" t="s">
        <v>328</v>
      </c>
      <c r="G105">
        <v>2</v>
      </c>
      <c r="H105">
        <v>1</v>
      </c>
      <c r="I105">
        <v>773</v>
      </c>
      <c r="J105">
        <v>0</v>
      </c>
      <c r="K105">
        <v>773</v>
      </c>
      <c r="L105">
        <v>8.9262613195342801</v>
      </c>
      <c r="M105">
        <v>6900</v>
      </c>
      <c r="N105">
        <v>2690</v>
      </c>
      <c r="O105">
        <v>2690</v>
      </c>
      <c r="P105">
        <v>2690</v>
      </c>
      <c r="Q105">
        <v>0</v>
      </c>
      <c r="R105">
        <v>0</v>
      </c>
      <c r="S105">
        <v>0</v>
      </c>
      <c r="T105">
        <v>15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5">
      <c r="A106">
        <v>180</v>
      </c>
      <c r="B106">
        <v>578</v>
      </c>
      <c r="C106" t="s">
        <v>319</v>
      </c>
      <c r="D106" t="s">
        <v>329</v>
      </c>
      <c r="E106" t="s">
        <v>330</v>
      </c>
      <c r="F106" t="s">
        <v>331</v>
      </c>
      <c r="G106">
        <v>3</v>
      </c>
      <c r="H106">
        <v>2</v>
      </c>
      <c r="I106">
        <v>470</v>
      </c>
      <c r="J106">
        <v>0</v>
      </c>
      <c r="K106">
        <v>470</v>
      </c>
      <c r="M106">
        <v>0</v>
      </c>
      <c r="N106">
        <v>7000</v>
      </c>
      <c r="O106">
        <v>7000</v>
      </c>
      <c r="P106">
        <v>7000</v>
      </c>
      <c r="Q106">
        <v>0</v>
      </c>
      <c r="R106">
        <v>0</v>
      </c>
      <c r="S106">
        <v>0</v>
      </c>
      <c r="T106">
        <v>12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25">
      <c r="A107">
        <v>219</v>
      </c>
      <c r="B107">
        <v>597</v>
      </c>
      <c r="C107" t="s">
        <v>332</v>
      </c>
      <c r="D107" t="s">
        <v>333</v>
      </c>
      <c r="E107" t="s">
        <v>336</v>
      </c>
      <c r="F107" t="s">
        <v>337</v>
      </c>
      <c r="G107">
        <v>2</v>
      </c>
      <c r="H107">
        <v>1</v>
      </c>
      <c r="I107">
        <v>761</v>
      </c>
      <c r="J107">
        <v>0</v>
      </c>
      <c r="K107">
        <v>761</v>
      </c>
      <c r="L107">
        <v>0.88699080157687205</v>
      </c>
      <c r="M107">
        <v>675</v>
      </c>
      <c r="N107">
        <v>15006</v>
      </c>
      <c r="O107">
        <v>15000</v>
      </c>
      <c r="P107">
        <v>14000</v>
      </c>
      <c r="Q107">
        <v>0</v>
      </c>
      <c r="R107">
        <v>3</v>
      </c>
      <c r="S107">
        <v>3</v>
      </c>
      <c r="T107">
        <v>110</v>
      </c>
      <c r="U107">
        <v>3</v>
      </c>
      <c r="V107">
        <v>0</v>
      </c>
      <c r="W107">
        <v>0</v>
      </c>
      <c r="X107">
        <v>0</v>
      </c>
      <c r="Y107">
        <v>0</v>
      </c>
    </row>
    <row r="108" spans="1:25" x14ac:dyDescent="0.25">
      <c r="A108">
        <v>243</v>
      </c>
      <c r="B108">
        <v>599</v>
      </c>
      <c r="C108" t="s">
        <v>332</v>
      </c>
      <c r="D108" t="s">
        <v>333</v>
      </c>
      <c r="E108" t="s">
        <v>179</v>
      </c>
      <c r="F108" t="s">
        <v>179</v>
      </c>
      <c r="G108">
        <v>2</v>
      </c>
      <c r="H108">
        <v>1</v>
      </c>
      <c r="I108">
        <v>1441</v>
      </c>
      <c r="J108">
        <v>0</v>
      </c>
      <c r="K108">
        <v>1441</v>
      </c>
      <c r="L108">
        <v>15.440666204025</v>
      </c>
      <c r="M108">
        <v>22250</v>
      </c>
      <c r="N108">
        <v>26000</v>
      </c>
      <c r="O108">
        <v>26000</v>
      </c>
      <c r="P108">
        <v>823</v>
      </c>
      <c r="Q108">
        <v>0</v>
      </c>
      <c r="R108">
        <v>0</v>
      </c>
      <c r="S108">
        <v>0</v>
      </c>
      <c r="T108">
        <v>235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5">
      <c r="A109">
        <v>258</v>
      </c>
      <c r="B109">
        <v>598</v>
      </c>
      <c r="C109" t="s">
        <v>332</v>
      </c>
      <c r="D109" t="s">
        <v>333</v>
      </c>
      <c r="E109" t="s">
        <v>334</v>
      </c>
      <c r="F109" t="s">
        <v>335</v>
      </c>
      <c r="G109">
        <v>3</v>
      </c>
      <c r="H109">
        <v>1</v>
      </c>
      <c r="I109">
        <v>0</v>
      </c>
      <c r="J109">
        <v>74</v>
      </c>
      <c r="K109">
        <v>74</v>
      </c>
      <c r="L109">
        <v>35.135135135135101</v>
      </c>
      <c r="M109">
        <v>2600</v>
      </c>
      <c r="N109">
        <v>3374</v>
      </c>
      <c r="O109">
        <v>3363</v>
      </c>
      <c r="P109">
        <v>0</v>
      </c>
      <c r="Q109">
        <v>11</v>
      </c>
      <c r="R109">
        <v>0</v>
      </c>
      <c r="S109">
        <v>0</v>
      </c>
      <c r="T109">
        <v>20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5">
      <c r="A110">
        <v>546</v>
      </c>
      <c r="B110">
        <v>614</v>
      </c>
      <c r="C110" t="s">
        <v>338</v>
      </c>
      <c r="D110" t="s">
        <v>339</v>
      </c>
      <c r="E110" t="s">
        <v>340</v>
      </c>
      <c r="F110" t="s">
        <v>341</v>
      </c>
      <c r="G110">
        <v>3</v>
      </c>
      <c r="H110">
        <v>2</v>
      </c>
      <c r="I110">
        <v>874</v>
      </c>
      <c r="J110">
        <v>0</v>
      </c>
      <c r="K110">
        <v>874</v>
      </c>
      <c r="L110">
        <v>12.0137299771167</v>
      </c>
      <c r="M110">
        <v>10500</v>
      </c>
      <c r="N110">
        <v>8250</v>
      </c>
      <c r="O110">
        <v>8250</v>
      </c>
      <c r="P110">
        <v>7445</v>
      </c>
      <c r="Q110">
        <v>0</v>
      </c>
      <c r="R110">
        <v>0</v>
      </c>
      <c r="S110">
        <v>0</v>
      </c>
      <c r="T110">
        <v>10</v>
      </c>
      <c r="U110">
        <v>0</v>
      </c>
      <c r="V110">
        <v>0</v>
      </c>
      <c r="W110">
        <v>0</v>
      </c>
      <c r="X110">
        <v>425</v>
      </c>
      <c r="Y110">
        <v>135</v>
      </c>
    </row>
    <row r="111" spans="1:25" x14ac:dyDescent="0.25">
      <c r="A111">
        <v>528</v>
      </c>
      <c r="B111">
        <v>607</v>
      </c>
      <c r="C111" t="s">
        <v>338</v>
      </c>
      <c r="D111" t="s">
        <v>342</v>
      </c>
      <c r="E111" t="s">
        <v>343</v>
      </c>
      <c r="F111" t="s">
        <v>337</v>
      </c>
      <c r="G111">
        <v>3</v>
      </c>
      <c r="H111">
        <v>1</v>
      </c>
      <c r="I111">
        <v>1169</v>
      </c>
      <c r="J111">
        <v>0</v>
      </c>
      <c r="K111">
        <v>1169</v>
      </c>
      <c r="L111">
        <v>9.2343883661248896</v>
      </c>
      <c r="M111">
        <v>10795</v>
      </c>
      <c r="N111">
        <v>10458</v>
      </c>
      <c r="O111">
        <v>10458</v>
      </c>
      <c r="P111">
        <v>8967</v>
      </c>
      <c r="Q111">
        <v>0</v>
      </c>
      <c r="R111">
        <v>0</v>
      </c>
      <c r="S111">
        <v>0</v>
      </c>
      <c r="T111">
        <v>78</v>
      </c>
      <c r="U111">
        <v>0</v>
      </c>
      <c r="V111">
        <v>0</v>
      </c>
      <c r="W111">
        <v>0</v>
      </c>
      <c r="X111">
        <v>534</v>
      </c>
      <c r="Y111">
        <v>120</v>
      </c>
    </row>
    <row r="112" spans="1:25" x14ac:dyDescent="0.25">
      <c r="A112">
        <v>273</v>
      </c>
      <c r="B112">
        <v>625</v>
      </c>
      <c r="C112" t="s">
        <v>338</v>
      </c>
      <c r="D112" t="s">
        <v>344</v>
      </c>
      <c r="E112" t="s">
        <v>345</v>
      </c>
      <c r="F112" t="s">
        <v>346</v>
      </c>
      <c r="G112">
        <v>7</v>
      </c>
      <c r="H112">
        <v>6</v>
      </c>
      <c r="I112">
        <v>23</v>
      </c>
      <c r="J112">
        <v>0</v>
      </c>
      <c r="K112">
        <v>23</v>
      </c>
      <c r="L112">
        <v>14.695652173913</v>
      </c>
      <c r="M112">
        <v>338</v>
      </c>
      <c r="N112">
        <v>338</v>
      </c>
      <c r="O112">
        <v>338</v>
      </c>
      <c r="P112">
        <v>260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10</v>
      </c>
      <c r="Y112">
        <v>0</v>
      </c>
    </row>
    <row r="113" spans="1:25" x14ac:dyDescent="0.25">
      <c r="A113">
        <v>543</v>
      </c>
      <c r="B113">
        <v>613</v>
      </c>
      <c r="C113" t="s">
        <v>338</v>
      </c>
      <c r="D113" t="s">
        <v>347</v>
      </c>
      <c r="E113" t="s">
        <v>343</v>
      </c>
      <c r="F113" t="s">
        <v>337</v>
      </c>
      <c r="G113">
        <v>2</v>
      </c>
      <c r="H113">
        <v>1</v>
      </c>
      <c r="I113">
        <v>992</v>
      </c>
      <c r="J113">
        <v>0</v>
      </c>
      <c r="K113">
        <v>992</v>
      </c>
      <c r="L113">
        <v>9.07258064516129</v>
      </c>
      <c r="M113">
        <v>9000</v>
      </c>
      <c r="N113">
        <v>11500</v>
      </c>
      <c r="O113">
        <v>11500</v>
      </c>
      <c r="P113">
        <v>11000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500</v>
      </c>
      <c r="Y113">
        <v>100</v>
      </c>
    </row>
    <row r="114" spans="1:25" x14ac:dyDescent="0.25">
      <c r="A114">
        <v>687</v>
      </c>
      <c r="C114" t="s">
        <v>1</v>
      </c>
      <c r="D114" t="s">
        <v>2</v>
      </c>
      <c r="E114" t="s">
        <v>3</v>
      </c>
      <c r="F114" t="s">
        <v>4</v>
      </c>
      <c r="G114">
        <v>10</v>
      </c>
      <c r="H114">
        <v>10</v>
      </c>
      <c r="I114">
        <v>3610</v>
      </c>
      <c r="J114">
        <v>255</v>
      </c>
      <c r="K114">
        <v>3865</v>
      </c>
      <c r="L114">
        <v>2.58732212160414</v>
      </c>
      <c r="M114">
        <v>10000</v>
      </c>
      <c r="N114">
        <v>16216</v>
      </c>
      <c r="O114">
        <v>16000</v>
      </c>
      <c r="P114">
        <v>4000</v>
      </c>
      <c r="Q114">
        <v>0</v>
      </c>
      <c r="R114">
        <v>0</v>
      </c>
      <c r="S114">
        <v>0</v>
      </c>
      <c r="T114">
        <v>27</v>
      </c>
      <c r="U114">
        <v>216</v>
      </c>
      <c r="V114">
        <v>0</v>
      </c>
      <c r="W114">
        <v>0</v>
      </c>
      <c r="X114">
        <v>200</v>
      </c>
      <c r="Y114">
        <v>65</v>
      </c>
    </row>
    <row r="115" spans="1:25" x14ac:dyDescent="0.25">
      <c r="A115">
        <v>789</v>
      </c>
      <c r="B115">
        <v>669</v>
      </c>
      <c r="C115" t="s">
        <v>348</v>
      </c>
      <c r="D115" t="s">
        <v>349</v>
      </c>
      <c r="E115" t="s">
        <v>179</v>
      </c>
      <c r="F115" t="s">
        <v>350</v>
      </c>
      <c r="G115">
        <v>2</v>
      </c>
      <c r="H115">
        <v>1</v>
      </c>
      <c r="I115">
        <v>563</v>
      </c>
      <c r="J115">
        <v>0</v>
      </c>
      <c r="K115">
        <v>563</v>
      </c>
      <c r="M115">
        <v>0</v>
      </c>
      <c r="N115">
        <v>9292</v>
      </c>
      <c r="O115">
        <v>9292</v>
      </c>
      <c r="P115">
        <v>0</v>
      </c>
      <c r="Q115">
        <v>0</v>
      </c>
      <c r="R115">
        <v>0</v>
      </c>
      <c r="S115">
        <v>0</v>
      </c>
      <c r="T115">
        <v>43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25">
      <c r="A116">
        <v>864</v>
      </c>
      <c r="C116" t="s">
        <v>5</v>
      </c>
      <c r="D116" t="s">
        <v>6</v>
      </c>
      <c r="E116" t="s">
        <v>7</v>
      </c>
      <c r="F116" t="s">
        <v>8</v>
      </c>
      <c r="G116">
        <v>10</v>
      </c>
      <c r="H116">
        <v>10</v>
      </c>
      <c r="I116">
        <v>7751</v>
      </c>
      <c r="J116">
        <v>677</v>
      </c>
      <c r="K116">
        <v>8428</v>
      </c>
      <c r="L116">
        <v>33.332463217845302</v>
      </c>
      <c r="M116">
        <v>280926</v>
      </c>
      <c r="N116">
        <v>117927</v>
      </c>
      <c r="O116">
        <v>117427</v>
      </c>
      <c r="P116">
        <v>77427</v>
      </c>
      <c r="Q116">
        <v>0</v>
      </c>
      <c r="R116">
        <v>0</v>
      </c>
      <c r="S116">
        <v>0</v>
      </c>
      <c r="T116">
        <v>14</v>
      </c>
      <c r="U116">
        <v>500</v>
      </c>
      <c r="V116">
        <v>0</v>
      </c>
      <c r="W116">
        <v>0</v>
      </c>
      <c r="X116">
        <v>0</v>
      </c>
      <c r="Y116">
        <v>0</v>
      </c>
    </row>
    <row r="117" spans="1:25" x14ac:dyDescent="0.25">
      <c r="A117">
        <v>897</v>
      </c>
      <c r="B117">
        <v>705</v>
      </c>
      <c r="C117" t="s">
        <v>351</v>
      </c>
      <c r="D117" t="s">
        <v>352</v>
      </c>
      <c r="E117" t="s">
        <v>353</v>
      </c>
      <c r="F117" t="s">
        <v>354</v>
      </c>
      <c r="G117">
        <v>2</v>
      </c>
      <c r="H117">
        <v>1</v>
      </c>
      <c r="I117">
        <v>820</v>
      </c>
      <c r="J117">
        <v>22</v>
      </c>
      <c r="K117">
        <v>842</v>
      </c>
      <c r="L117">
        <v>21.971496437054601</v>
      </c>
      <c r="M117">
        <v>18500</v>
      </c>
      <c r="N117">
        <v>11100</v>
      </c>
      <c r="O117">
        <v>11100</v>
      </c>
      <c r="P117">
        <v>7300</v>
      </c>
      <c r="Q117">
        <v>0</v>
      </c>
      <c r="R117">
        <v>0</v>
      </c>
      <c r="S117">
        <v>0</v>
      </c>
      <c r="T117">
        <v>44</v>
      </c>
      <c r="U117">
        <v>0</v>
      </c>
      <c r="V117">
        <v>0</v>
      </c>
      <c r="W117">
        <v>0</v>
      </c>
      <c r="X117">
        <v>457</v>
      </c>
      <c r="Y117">
        <v>0</v>
      </c>
    </row>
    <row r="118" spans="1:25" x14ac:dyDescent="0.25">
      <c r="A118">
        <v>822</v>
      </c>
      <c r="B118">
        <v>703</v>
      </c>
      <c r="C118" t="s">
        <v>351</v>
      </c>
      <c r="D118" t="s">
        <v>355</v>
      </c>
      <c r="E118" t="s">
        <v>356</v>
      </c>
      <c r="F118" t="s">
        <v>357</v>
      </c>
      <c r="G118">
        <v>7</v>
      </c>
      <c r="H118">
        <v>6</v>
      </c>
      <c r="I118">
        <v>39</v>
      </c>
      <c r="J118">
        <v>0</v>
      </c>
      <c r="K118">
        <v>39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5">
      <c r="A119">
        <v>915</v>
      </c>
      <c r="C119" t="s">
        <v>9</v>
      </c>
      <c r="D119" t="s">
        <v>10</v>
      </c>
      <c r="E119" t="s">
        <v>11</v>
      </c>
      <c r="F119" t="s">
        <v>12</v>
      </c>
      <c r="G119">
        <v>10</v>
      </c>
      <c r="H119">
        <v>10</v>
      </c>
      <c r="I119">
        <v>259</v>
      </c>
      <c r="J119">
        <v>6</v>
      </c>
      <c r="K119">
        <v>265</v>
      </c>
      <c r="L119">
        <v>17.3471698113208</v>
      </c>
      <c r="M119">
        <v>4597</v>
      </c>
      <c r="N119">
        <v>2175</v>
      </c>
      <c r="O119">
        <v>2175</v>
      </c>
      <c r="P119">
        <v>2004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178</v>
      </c>
      <c r="W119">
        <v>0</v>
      </c>
      <c r="X119">
        <v>0</v>
      </c>
      <c r="Y119">
        <v>0</v>
      </c>
    </row>
    <row r="120" spans="1:25" x14ac:dyDescent="0.25">
      <c r="A120">
        <v>5</v>
      </c>
      <c r="B120">
        <v>749</v>
      </c>
      <c r="C120" t="s">
        <v>358</v>
      </c>
      <c r="D120" t="s">
        <v>359</v>
      </c>
      <c r="E120" t="s">
        <v>360</v>
      </c>
      <c r="F120" t="s">
        <v>361</v>
      </c>
      <c r="G120">
        <v>3</v>
      </c>
      <c r="H120">
        <v>4</v>
      </c>
      <c r="I120">
        <v>441</v>
      </c>
      <c r="J120">
        <v>0</v>
      </c>
      <c r="K120">
        <v>441</v>
      </c>
      <c r="L120">
        <v>72.192743764172306</v>
      </c>
      <c r="M120">
        <v>31837</v>
      </c>
      <c r="N120">
        <v>9973</v>
      </c>
      <c r="O120">
        <v>2751</v>
      </c>
      <c r="P120">
        <v>1376</v>
      </c>
      <c r="Q120">
        <v>13</v>
      </c>
      <c r="R120">
        <v>7207</v>
      </c>
      <c r="S120">
        <v>7207</v>
      </c>
      <c r="T120">
        <v>63</v>
      </c>
      <c r="U120">
        <v>2</v>
      </c>
      <c r="V120">
        <v>0</v>
      </c>
      <c r="W120">
        <v>0</v>
      </c>
      <c r="X120">
        <v>490</v>
      </c>
      <c r="Y120">
        <v>160</v>
      </c>
    </row>
    <row r="121" spans="1:25" x14ac:dyDescent="0.25">
      <c r="A121">
        <v>86</v>
      </c>
      <c r="B121">
        <v>743</v>
      </c>
      <c r="C121" t="s">
        <v>358</v>
      </c>
      <c r="D121" t="s">
        <v>362</v>
      </c>
      <c r="E121" t="s">
        <v>364</v>
      </c>
      <c r="F121" t="s">
        <v>365</v>
      </c>
      <c r="G121">
        <v>2</v>
      </c>
      <c r="H121">
        <v>2</v>
      </c>
      <c r="I121">
        <v>251</v>
      </c>
      <c r="J121">
        <v>0</v>
      </c>
      <c r="K121">
        <v>251</v>
      </c>
      <c r="L121">
        <v>1.57370517928287</v>
      </c>
      <c r="M121">
        <v>395</v>
      </c>
      <c r="N121">
        <v>1691</v>
      </c>
      <c r="O121">
        <v>1658</v>
      </c>
      <c r="P121">
        <v>0</v>
      </c>
      <c r="Q121">
        <v>0</v>
      </c>
      <c r="R121">
        <v>33</v>
      </c>
      <c r="S121">
        <v>0</v>
      </c>
      <c r="T121">
        <v>15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5">
      <c r="A122">
        <v>116</v>
      </c>
      <c r="B122">
        <v>739</v>
      </c>
      <c r="C122" t="s">
        <v>358</v>
      </c>
      <c r="D122" t="s">
        <v>366</v>
      </c>
      <c r="E122" t="s">
        <v>367</v>
      </c>
      <c r="F122" t="s">
        <v>368</v>
      </c>
      <c r="G122">
        <v>3</v>
      </c>
      <c r="H122">
        <v>2</v>
      </c>
      <c r="I122">
        <v>421</v>
      </c>
      <c r="J122">
        <v>0</v>
      </c>
      <c r="K122">
        <v>421</v>
      </c>
      <c r="L122">
        <v>28.878859857482201</v>
      </c>
      <c r="M122">
        <v>12158</v>
      </c>
      <c r="N122">
        <v>8056</v>
      </c>
      <c r="O122">
        <v>8056</v>
      </c>
      <c r="P122">
        <v>7500</v>
      </c>
      <c r="Q122">
        <v>0</v>
      </c>
      <c r="R122">
        <v>0</v>
      </c>
      <c r="S122">
        <v>0</v>
      </c>
      <c r="T122">
        <v>71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5">
      <c r="A123">
        <v>131</v>
      </c>
      <c r="B123">
        <v>742</v>
      </c>
      <c r="C123" t="s">
        <v>358</v>
      </c>
      <c r="D123" t="s">
        <v>369</v>
      </c>
      <c r="E123" t="s">
        <v>370</v>
      </c>
      <c r="F123" t="s">
        <v>371</v>
      </c>
      <c r="G123">
        <v>2</v>
      </c>
      <c r="H123">
        <v>1</v>
      </c>
      <c r="I123">
        <v>0</v>
      </c>
      <c r="J123">
        <v>287</v>
      </c>
      <c r="K123">
        <v>287</v>
      </c>
      <c r="L123">
        <v>8.5296167247386805</v>
      </c>
      <c r="M123">
        <v>2448</v>
      </c>
      <c r="N123">
        <v>8064</v>
      </c>
      <c r="O123">
        <v>8064</v>
      </c>
      <c r="P123">
        <v>8064</v>
      </c>
      <c r="Q123">
        <v>0</v>
      </c>
      <c r="R123">
        <v>0</v>
      </c>
      <c r="S123">
        <v>0</v>
      </c>
      <c r="T123">
        <v>14</v>
      </c>
      <c r="U123">
        <v>0</v>
      </c>
      <c r="V123">
        <v>0</v>
      </c>
      <c r="W123">
        <v>0</v>
      </c>
      <c r="X123">
        <v>0</v>
      </c>
      <c r="Y123">
        <v>1200</v>
      </c>
    </row>
    <row r="124" spans="1:25" x14ac:dyDescent="0.25">
      <c r="A124">
        <v>137</v>
      </c>
      <c r="B124">
        <v>745</v>
      </c>
      <c r="C124" t="s">
        <v>358</v>
      </c>
      <c r="D124" t="s">
        <v>372</v>
      </c>
      <c r="E124" t="s">
        <v>373</v>
      </c>
      <c r="F124" t="s">
        <v>179</v>
      </c>
      <c r="G124">
        <v>2</v>
      </c>
      <c r="H124">
        <v>1</v>
      </c>
      <c r="I124">
        <v>880</v>
      </c>
      <c r="J124">
        <v>0</v>
      </c>
      <c r="K124">
        <v>880</v>
      </c>
      <c r="L124">
        <v>0.53977272727272696</v>
      </c>
      <c r="M124">
        <v>475</v>
      </c>
      <c r="N124">
        <v>1500</v>
      </c>
      <c r="O124">
        <v>1500</v>
      </c>
      <c r="P124">
        <v>1250</v>
      </c>
      <c r="Q124">
        <v>0</v>
      </c>
      <c r="R124">
        <v>0</v>
      </c>
      <c r="S124">
        <v>0</v>
      </c>
      <c r="T124">
        <v>140</v>
      </c>
      <c r="U124">
        <v>0</v>
      </c>
      <c r="V124">
        <v>0</v>
      </c>
      <c r="W124">
        <v>0</v>
      </c>
      <c r="X124">
        <v>0</v>
      </c>
      <c r="Y124">
        <v>25</v>
      </c>
    </row>
    <row r="125" spans="1:25" x14ac:dyDescent="0.25">
      <c r="A125">
        <v>101</v>
      </c>
      <c r="B125">
        <v>744</v>
      </c>
      <c r="C125" t="s">
        <v>358</v>
      </c>
      <c r="D125" t="s">
        <v>374</v>
      </c>
      <c r="E125" t="s">
        <v>375</v>
      </c>
      <c r="F125" t="s">
        <v>376</v>
      </c>
      <c r="G125">
        <v>2</v>
      </c>
      <c r="H125">
        <v>1</v>
      </c>
      <c r="I125">
        <v>1164</v>
      </c>
      <c r="J125">
        <v>0</v>
      </c>
      <c r="K125">
        <v>1164</v>
      </c>
      <c r="M125">
        <v>0</v>
      </c>
      <c r="N125">
        <v>8500</v>
      </c>
      <c r="O125">
        <v>8500</v>
      </c>
      <c r="P125">
        <v>8500</v>
      </c>
      <c r="Q125">
        <v>0</v>
      </c>
      <c r="R125">
        <v>0</v>
      </c>
      <c r="S125">
        <v>0</v>
      </c>
      <c r="T125">
        <v>345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5">
      <c r="A126">
        <v>122</v>
      </c>
      <c r="B126">
        <v>740</v>
      </c>
      <c r="C126" t="s">
        <v>358</v>
      </c>
      <c r="D126" t="s">
        <v>377</v>
      </c>
      <c r="E126" t="s">
        <v>378</v>
      </c>
      <c r="F126" t="s">
        <v>379</v>
      </c>
      <c r="G126">
        <v>3</v>
      </c>
      <c r="H126">
        <v>0</v>
      </c>
      <c r="I126">
        <v>314</v>
      </c>
      <c r="J126">
        <v>0</v>
      </c>
      <c r="K126">
        <v>314</v>
      </c>
      <c r="L126">
        <v>25.4777070063694</v>
      </c>
      <c r="M126">
        <v>8000</v>
      </c>
      <c r="N126">
        <v>4500</v>
      </c>
      <c r="O126">
        <v>3500</v>
      </c>
      <c r="P126">
        <v>0</v>
      </c>
      <c r="Q126">
        <v>0</v>
      </c>
      <c r="R126">
        <v>0</v>
      </c>
      <c r="S126">
        <v>0</v>
      </c>
      <c r="T126">
        <v>62</v>
      </c>
      <c r="U126">
        <v>1000</v>
      </c>
      <c r="V126">
        <v>0</v>
      </c>
      <c r="W126">
        <v>0</v>
      </c>
      <c r="X126">
        <v>0</v>
      </c>
      <c r="Y126">
        <v>1500</v>
      </c>
    </row>
    <row r="127" spans="1:25" x14ac:dyDescent="0.25">
      <c r="A127">
        <v>948</v>
      </c>
      <c r="B127">
        <v>758</v>
      </c>
      <c r="C127" t="s">
        <v>380</v>
      </c>
      <c r="D127" t="s">
        <v>381</v>
      </c>
      <c r="E127" t="s">
        <v>382</v>
      </c>
      <c r="F127" t="s">
        <v>383</v>
      </c>
      <c r="G127">
        <v>3</v>
      </c>
      <c r="H127">
        <v>1</v>
      </c>
      <c r="I127">
        <v>0</v>
      </c>
      <c r="J127">
        <v>160</v>
      </c>
      <c r="K127">
        <v>160</v>
      </c>
      <c r="L127">
        <v>149.02500000000001</v>
      </c>
      <c r="M127">
        <v>23844</v>
      </c>
      <c r="N127">
        <v>5921</v>
      </c>
      <c r="O127">
        <v>4728</v>
      </c>
      <c r="P127">
        <v>5070</v>
      </c>
      <c r="Q127">
        <v>300</v>
      </c>
      <c r="R127">
        <v>0</v>
      </c>
      <c r="S127">
        <v>0</v>
      </c>
      <c r="T127">
        <v>48</v>
      </c>
      <c r="U127">
        <v>893</v>
      </c>
      <c r="V127">
        <v>0</v>
      </c>
      <c r="W127">
        <v>1</v>
      </c>
      <c r="X127">
        <v>0</v>
      </c>
      <c r="Y127">
        <v>2</v>
      </c>
    </row>
    <row r="128" spans="1:25" x14ac:dyDescent="0.25">
      <c r="A128">
        <v>972</v>
      </c>
      <c r="B128">
        <v>754</v>
      </c>
      <c r="C128" t="s">
        <v>380</v>
      </c>
      <c r="D128" t="s">
        <v>384</v>
      </c>
      <c r="E128" t="s">
        <v>385</v>
      </c>
      <c r="F128" t="s">
        <v>182</v>
      </c>
      <c r="G128">
        <v>2</v>
      </c>
      <c r="H128">
        <v>1</v>
      </c>
      <c r="I128">
        <v>966</v>
      </c>
      <c r="J128">
        <v>0</v>
      </c>
      <c r="K128">
        <v>966</v>
      </c>
      <c r="L128">
        <v>24.527950310559</v>
      </c>
      <c r="M128">
        <v>23694</v>
      </c>
      <c r="N128">
        <v>9051</v>
      </c>
      <c r="O128">
        <v>9051</v>
      </c>
      <c r="P128">
        <v>9001</v>
      </c>
      <c r="Q128">
        <v>0</v>
      </c>
      <c r="R128">
        <v>0</v>
      </c>
      <c r="S128">
        <v>0</v>
      </c>
      <c r="T128">
        <v>52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5">
      <c r="A129">
        <v>954</v>
      </c>
      <c r="B129">
        <v>756</v>
      </c>
      <c r="C129" t="s">
        <v>380</v>
      </c>
      <c r="D129" t="s">
        <v>386</v>
      </c>
      <c r="E129" t="s">
        <v>387</v>
      </c>
      <c r="F129" t="s">
        <v>388</v>
      </c>
      <c r="G129">
        <v>2</v>
      </c>
      <c r="H129">
        <v>1</v>
      </c>
      <c r="I129">
        <v>774</v>
      </c>
      <c r="J129">
        <v>0</v>
      </c>
      <c r="K129">
        <v>774</v>
      </c>
      <c r="L129">
        <v>7.0322997416020696</v>
      </c>
      <c r="M129">
        <v>5443</v>
      </c>
      <c r="N129">
        <v>2593</v>
      </c>
      <c r="O129">
        <v>381</v>
      </c>
      <c r="P129">
        <v>0</v>
      </c>
      <c r="Q129">
        <v>0</v>
      </c>
      <c r="R129">
        <v>0</v>
      </c>
      <c r="S129">
        <v>0</v>
      </c>
      <c r="T129">
        <v>83</v>
      </c>
      <c r="U129">
        <v>2212</v>
      </c>
      <c r="V129">
        <v>0</v>
      </c>
      <c r="W129">
        <v>0</v>
      </c>
      <c r="X129">
        <v>0</v>
      </c>
      <c r="Y129">
        <v>0</v>
      </c>
    </row>
    <row r="130" spans="1:25" x14ac:dyDescent="0.25">
      <c r="A130">
        <v>969</v>
      </c>
      <c r="B130">
        <v>755</v>
      </c>
      <c r="C130" t="s">
        <v>380</v>
      </c>
      <c r="D130" t="s">
        <v>389</v>
      </c>
      <c r="E130" t="s">
        <v>390</v>
      </c>
      <c r="F130" t="s">
        <v>179</v>
      </c>
      <c r="G130">
        <v>2</v>
      </c>
      <c r="H130">
        <v>1</v>
      </c>
      <c r="I130">
        <v>1463</v>
      </c>
      <c r="J130">
        <v>0</v>
      </c>
      <c r="K130">
        <v>1463</v>
      </c>
      <c r="L130">
        <v>69.036226930963807</v>
      </c>
      <c r="M130">
        <v>101000</v>
      </c>
      <c r="N130">
        <v>18040</v>
      </c>
      <c r="O130">
        <v>14000</v>
      </c>
      <c r="P130">
        <v>14000</v>
      </c>
      <c r="Q130">
        <v>0</v>
      </c>
      <c r="R130">
        <v>3730</v>
      </c>
      <c r="S130">
        <v>15</v>
      </c>
      <c r="T130">
        <v>77</v>
      </c>
      <c r="U130">
        <v>310</v>
      </c>
      <c r="V130">
        <v>0</v>
      </c>
      <c r="W130">
        <v>0</v>
      </c>
      <c r="X130">
        <v>15</v>
      </c>
      <c r="Y130">
        <v>25</v>
      </c>
    </row>
    <row r="131" spans="1:25" x14ac:dyDescent="0.25">
      <c r="A131">
        <v>194</v>
      </c>
      <c r="B131">
        <v>775</v>
      </c>
      <c r="C131" t="s">
        <v>391</v>
      </c>
      <c r="D131" t="s">
        <v>392</v>
      </c>
      <c r="E131" t="s">
        <v>393</v>
      </c>
      <c r="F131" t="s">
        <v>337</v>
      </c>
      <c r="G131">
        <v>3</v>
      </c>
      <c r="H131">
        <v>1</v>
      </c>
      <c r="I131">
        <v>569</v>
      </c>
      <c r="J131">
        <v>0</v>
      </c>
      <c r="K131">
        <v>569</v>
      </c>
      <c r="L131">
        <v>41.945518453427098</v>
      </c>
      <c r="M131">
        <v>23867</v>
      </c>
      <c r="N131">
        <v>9104</v>
      </c>
      <c r="O131">
        <v>9104</v>
      </c>
      <c r="P131">
        <v>9104</v>
      </c>
      <c r="Q131">
        <v>0</v>
      </c>
      <c r="R131">
        <v>0</v>
      </c>
      <c r="S131">
        <v>0</v>
      </c>
      <c r="T131">
        <v>88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5">
      <c r="A132">
        <v>290</v>
      </c>
      <c r="B132">
        <v>774</v>
      </c>
      <c r="C132" t="s">
        <v>391</v>
      </c>
      <c r="D132" t="s">
        <v>394</v>
      </c>
      <c r="E132" t="s">
        <v>182</v>
      </c>
      <c r="F132" t="s">
        <v>182</v>
      </c>
      <c r="G132">
        <v>2</v>
      </c>
      <c r="H132">
        <v>1</v>
      </c>
      <c r="I132">
        <v>664</v>
      </c>
      <c r="J132">
        <v>0</v>
      </c>
      <c r="K132">
        <v>664</v>
      </c>
      <c r="M132">
        <v>0</v>
      </c>
      <c r="N132">
        <v>6000</v>
      </c>
      <c r="O132">
        <v>6000</v>
      </c>
      <c r="P132">
        <v>6000</v>
      </c>
      <c r="Q132">
        <v>0</v>
      </c>
      <c r="R132">
        <v>0</v>
      </c>
      <c r="S132">
        <v>0</v>
      </c>
      <c r="T132">
        <v>100</v>
      </c>
      <c r="U132">
        <v>0</v>
      </c>
      <c r="V132">
        <v>0</v>
      </c>
      <c r="W132">
        <v>0</v>
      </c>
      <c r="X132">
        <v>150</v>
      </c>
      <c r="Y132">
        <v>0</v>
      </c>
    </row>
    <row r="133" spans="1:25" x14ac:dyDescent="0.25">
      <c r="A133">
        <v>311</v>
      </c>
      <c r="B133">
        <v>786</v>
      </c>
      <c r="C133" t="s">
        <v>391</v>
      </c>
      <c r="D133" t="s">
        <v>395</v>
      </c>
      <c r="E133" t="s">
        <v>396</v>
      </c>
      <c r="F133" t="s">
        <v>397</v>
      </c>
      <c r="G133">
        <v>7</v>
      </c>
      <c r="H133">
        <v>0</v>
      </c>
      <c r="I133">
        <v>0</v>
      </c>
      <c r="J133">
        <v>17</v>
      </c>
      <c r="K133">
        <v>17</v>
      </c>
      <c r="M133">
        <v>0</v>
      </c>
      <c r="N133">
        <v>500</v>
      </c>
      <c r="O133">
        <v>500</v>
      </c>
      <c r="P133">
        <v>475</v>
      </c>
      <c r="Q133">
        <v>0</v>
      </c>
      <c r="R133">
        <v>0</v>
      </c>
      <c r="S133">
        <v>0</v>
      </c>
      <c r="T133">
        <v>10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25">
      <c r="A134">
        <v>309</v>
      </c>
      <c r="B134">
        <v>778</v>
      </c>
      <c r="C134" t="s">
        <v>391</v>
      </c>
      <c r="D134" t="s">
        <v>332</v>
      </c>
      <c r="E134" t="s">
        <v>398</v>
      </c>
      <c r="F134" t="s">
        <v>399</v>
      </c>
      <c r="G134">
        <v>4</v>
      </c>
      <c r="H134">
        <v>0</v>
      </c>
      <c r="I134">
        <v>200</v>
      </c>
      <c r="J134">
        <v>0</v>
      </c>
      <c r="K134">
        <v>200</v>
      </c>
      <c r="M134">
        <v>0</v>
      </c>
      <c r="N134">
        <v>500</v>
      </c>
      <c r="O134">
        <v>500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200</v>
      </c>
      <c r="Y134">
        <v>0</v>
      </c>
    </row>
    <row r="135" spans="1:25" x14ac:dyDescent="0.25">
      <c r="A135">
        <v>239</v>
      </c>
      <c r="B135">
        <v>777</v>
      </c>
      <c r="C135" t="s">
        <v>391</v>
      </c>
      <c r="D135" t="s">
        <v>400</v>
      </c>
      <c r="E135" t="s">
        <v>401</v>
      </c>
      <c r="F135" t="s">
        <v>402</v>
      </c>
      <c r="G135">
        <v>3</v>
      </c>
      <c r="H135">
        <v>0</v>
      </c>
      <c r="I135">
        <v>373</v>
      </c>
      <c r="J135">
        <v>0</v>
      </c>
      <c r="K135">
        <v>373</v>
      </c>
      <c r="L135">
        <v>11.7962466487936</v>
      </c>
      <c r="M135">
        <v>4400</v>
      </c>
      <c r="N135">
        <v>7992</v>
      </c>
      <c r="O135">
        <v>7500</v>
      </c>
      <c r="P135">
        <v>7450</v>
      </c>
      <c r="Q135">
        <v>0</v>
      </c>
      <c r="R135">
        <v>42</v>
      </c>
      <c r="S135">
        <v>0</v>
      </c>
      <c r="T135">
        <v>0</v>
      </c>
      <c r="U135">
        <v>450</v>
      </c>
      <c r="V135">
        <v>0</v>
      </c>
      <c r="W135">
        <v>0</v>
      </c>
      <c r="X135">
        <v>750</v>
      </c>
      <c r="Y135">
        <v>0</v>
      </c>
    </row>
    <row r="136" spans="1:25" x14ac:dyDescent="0.25">
      <c r="A136">
        <v>293</v>
      </c>
      <c r="B136">
        <v>776</v>
      </c>
      <c r="C136" t="s">
        <v>391</v>
      </c>
      <c r="D136" t="s">
        <v>403</v>
      </c>
      <c r="E136" t="s">
        <v>404</v>
      </c>
      <c r="F136" t="s">
        <v>405</v>
      </c>
      <c r="G136">
        <v>2</v>
      </c>
      <c r="H136">
        <v>1</v>
      </c>
      <c r="I136">
        <v>0</v>
      </c>
      <c r="J136">
        <v>122</v>
      </c>
      <c r="K136">
        <v>122</v>
      </c>
      <c r="L136">
        <v>49.180327868852501</v>
      </c>
      <c r="M136">
        <v>6000</v>
      </c>
      <c r="N136">
        <v>5600</v>
      </c>
      <c r="O136">
        <v>5600</v>
      </c>
      <c r="P136">
        <v>5500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1380</v>
      </c>
      <c r="Y136">
        <v>0</v>
      </c>
    </row>
    <row r="137" spans="1:25" x14ac:dyDescent="0.25">
      <c r="A137">
        <v>287</v>
      </c>
      <c r="B137">
        <v>773</v>
      </c>
      <c r="C137" t="s">
        <v>391</v>
      </c>
      <c r="D137" t="s">
        <v>406</v>
      </c>
      <c r="E137" t="s">
        <v>16</v>
      </c>
      <c r="F137" t="s">
        <v>407</v>
      </c>
      <c r="G137">
        <v>2</v>
      </c>
      <c r="H137">
        <v>1</v>
      </c>
      <c r="I137">
        <v>1066</v>
      </c>
      <c r="J137">
        <v>0</v>
      </c>
      <c r="K137">
        <v>1066</v>
      </c>
      <c r="M137">
        <v>0</v>
      </c>
      <c r="N137">
        <v>22200</v>
      </c>
      <c r="O137">
        <v>22000</v>
      </c>
      <c r="P137">
        <v>21800</v>
      </c>
      <c r="Q137">
        <v>0</v>
      </c>
      <c r="R137">
        <v>200</v>
      </c>
      <c r="S137">
        <v>1</v>
      </c>
      <c r="T137">
        <v>50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5">
      <c r="A138">
        <v>440</v>
      </c>
      <c r="B138">
        <v>789</v>
      </c>
      <c r="C138" t="s">
        <v>408</v>
      </c>
      <c r="D138" t="s">
        <v>409</v>
      </c>
      <c r="E138" t="s">
        <v>410</v>
      </c>
      <c r="F138" t="s">
        <v>411</v>
      </c>
      <c r="G138">
        <v>2</v>
      </c>
      <c r="H138">
        <v>1</v>
      </c>
      <c r="I138">
        <v>429</v>
      </c>
      <c r="J138">
        <v>0</v>
      </c>
      <c r="K138">
        <v>429</v>
      </c>
      <c r="L138">
        <v>12.1212121212121</v>
      </c>
      <c r="M138">
        <v>5200</v>
      </c>
      <c r="N138">
        <v>11500</v>
      </c>
      <c r="O138">
        <v>11500</v>
      </c>
      <c r="P138">
        <v>10500</v>
      </c>
      <c r="Q138">
        <v>0</v>
      </c>
      <c r="R138">
        <v>0</v>
      </c>
      <c r="S138">
        <v>0</v>
      </c>
      <c r="T138">
        <v>30</v>
      </c>
      <c r="U138">
        <v>0</v>
      </c>
      <c r="V138">
        <v>0</v>
      </c>
      <c r="W138">
        <v>0</v>
      </c>
      <c r="X138">
        <v>0</v>
      </c>
      <c r="Y138">
        <v>0</v>
      </c>
    </row>
  </sheetData>
  <sortState ref="A5:Y138">
    <sortCondition ref="C5:C138"/>
    <sortCondition ref="D5:D138"/>
    <sortCondition ref="E5:E138"/>
  </sortState>
  <mergeCells count="2">
    <mergeCell ref="A1:E1"/>
    <mergeCell ref="A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D1" sqref="D1:D3"/>
    </sheetView>
  </sheetViews>
  <sheetFormatPr defaultRowHeight="15" x14ac:dyDescent="0.25"/>
  <cols>
    <col min="2" max="2" width="106.28515625" customWidth="1"/>
    <col min="3" max="3" width="2.7109375" customWidth="1"/>
    <col min="4" max="4" width="36.42578125" customWidth="1"/>
  </cols>
  <sheetData>
    <row r="1" spans="1:4" x14ac:dyDescent="0.25">
      <c r="A1" s="46" t="s">
        <v>446</v>
      </c>
      <c r="B1" s="46"/>
      <c r="D1" t="s">
        <v>822</v>
      </c>
    </row>
    <row r="2" spans="1:4" x14ac:dyDescent="0.25">
      <c r="D2" t="s">
        <v>823</v>
      </c>
    </row>
    <row r="3" spans="1:4" x14ac:dyDescent="0.25">
      <c r="D3" t="s">
        <v>824</v>
      </c>
    </row>
    <row r="4" spans="1:4" x14ac:dyDescent="0.25">
      <c r="B4" t="s">
        <v>428</v>
      </c>
    </row>
    <row r="5" spans="1:4" x14ac:dyDescent="0.25">
      <c r="B5" t="s">
        <v>429</v>
      </c>
    </row>
    <row r="6" spans="1:4" x14ac:dyDescent="0.25">
      <c r="B6" t="s">
        <v>483</v>
      </c>
    </row>
    <row r="8" spans="1:4" x14ac:dyDescent="0.25">
      <c r="B8" t="s">
        <v>458</v>
      </c>
    </row>
    <row r="9" spans="1:4" x14ac:dyDescent="0.25">
      <c r="B9" t="s">
        <v>459</v>
      </c>
    </row>
    <row r="11" spans="1:4" x14ac:dyDescent="0.25">
      <c r="B11" t="s">
        <v>427</v>
      </c>
    </row>
    <row r="13" spans="1:4" x14ac:dyDescent="0.25">
      <c r="B13" t="s">
        <v>484</v>
      </c>
    </row>
    <row r="14" spans="1:4" x14ac:dyDescent="0.25">
      <c r="B14" t="s">
        <v>430</v>
      </c>
    </row>
    <row r="15" spans="1:4" x14ac:dyDescent="0.25">
      <c r="B15" t="s">
        <v>482</v>
      </c>
    </row>
    <row r="16" spans="1:4" x14ac:dyDescent="0.25">
      <c r="B16" t="s">
        <v>431</v>
      </c>
    </row>
    <row r="18" spans="1:2" x14ac:dyDescent="0.25">
      <c r="B18" t="s">
        <v>443</v>
      </c>
    </row>
    <row r="19" spans="1:2" x14ac:dyDescent="0.25">
      <c r="B19" t="s">
        <v>445</v>
      </c>
    </row>
    <row r="20" spans="1:2" x14ac:dyDescent="0.25">
      <c r="A20" t="s">
        <v>420</v>
      </c>
      <c r="B20" t="s">
        <v>439</v>
      </c>
    </row>
    <row r="21" spans="1:2" x14ac:dyDescent="0.25">
      <c r="A21">
        <v>2</v>
      </c>
      <c r="B21" t="s">
        <v>432</v>
      </c>
    </row>
    <row r="22" spans="1:2" x14ac:dyDescent="0.25">
      <c r="A22">
        <v>3</v>
      </c>
      <c r="B22" t="s">
        <v>433</v>
      </c>
    </row>
    <row r="23" spans="1:2" x14ac:dyDescent="0.25">
      <c r="A23">
        <v>4</v>
      </c>
      <c r="B23" t="s">
        <v>435</v>
      </c>
    </row>
    <row r="24" spans="1:2" x14ac:dyDescent="0.25">
      <c r="A24">
        <v>5</v>
      </c>
      <c r="B24" t="s">
        <v>436</v>
      </c>
    </row>
    <row r="25" spans="1:2" x14ac:dyDescent="0.25">
      <c r="A25">
        <v>6</v>
      </c>
      <c r="B25" t="s">
        <v>437</v>
      </c>
    </row>
    <row r="26" spans="1:2" x14ac:dyDescent="0.25">
      <c r="A26">
        <v>7</v>
      </c>
      <c r="B26" t="s">
        <v>438</v>
      </c>
    </row>
    <row r="27" spans="1:2" x14ac:dyDescent="0.25">
      <c r="A27">
        <v>8</v>
      </c>
      <c r="B27" t="s">
        <v>434</v>
      </c>
    </row>
    <row r="28" spans="1:2" x14ac:dyDescent="0.25">
      <c r="A28">
        <v>10</v>
      </c>
      <c r="B28" t="s">
        <v>533</v>
      </c>
    </row>
    <row r="29" spans="1:2" x14ac:dyDescent="0.25">
      <c r="A29">
        <v>11</v>
      </c>
      <c r="B29" t="s">
        <v>534</v>
      </c>
    </row>
    <row r="31" spans="1:2" x14ac:dyDescent="0.25">
      <c r="B31" t="s">
        <v>442</v>
      </c>
    </row>
    <row r="32" spans="1:2" x14ac:dyDescent="0.25">
      <c r="B32" t="s">
        <v>444</v>
      </c>
    </row>
    <row r="33" spans="1:2" x14ac:dyDescent="0.25">
      <c r="A33" t="s">
        <v>421</v>
      </c>
      <c r="B33" t="s">
        <v>439</v>
      </c>
    </row>
    <row r="34" spans="1:2" x14ac:dyDescent="0.25">
      <c r="A34">
        <v>0</v>
      </c>
      <c r="B34" s="12" t="s">
        <v>558</v>
      </c>
    </row>
    <row r="35" spans="1:2" x14ac:dyDescent="0.25">
      <c r="A35">
        <v>1</v>
      </c>
      <c r="B35" t="s">
        <v>15</v>
      </c>
    </row>
    <row r="36" spans="1:2" x14ac:dyDescent="0.25">
      <c r="A36">
        <v>2</v>
      </c>
      <c r="B36" t="s">
        <v>363</v>
      </c>
    </row>
    <row r="37" spans="1:2" x14ac:dyDescent="0.25">
      <c r="A37">
        <v>3</v>
      </c>
      <c r="B37" t="s">
        <v>65</v>
      </c>
    </row>
    <row r="38" spans="1:2" x14ac:dyDescent="0.25">
      <c r="A38">
        <v>4</v>
      </c>
      <c r="B38" t="s">
        <v>24</v>
      </c>
    </row>
    <row r="39" spans="1:2" x14ac:dyDescent="0.25">
      <c r="A39">
        <v>5</v>
      </c>
      <c r="B39" t="s">
        <v>70</v>
      </c>
    </row>
    <row r="40" spans="1:2" x14ac:dyDescent="0.25">
      <c r="A40">
        <v>6</v>
      </c>
      <c r="B40" t="s">
        <v>19</v>
      </c>
    </row>
    <row r="41" spans="1:2" x14ac:dyDescent="0.25">
      <c r="A41">
        <v>7</v>
      </c>
      <c r="B41" t="s">
        <v>101</v>
      </c>
    </row>
    <row r="42" spans="1:2" x14ac:dyDescent="0.25">
      <c r="A42">
        <v>10</v>
      </c>
      <c r="B42" t="s">
        <v>533</v>
      </c>
    </row>
    <row r="43" spans="1:2" x14ac:dyDescent="0.25">
      <c r="A43">
        <v>11</v>
      </c>
      <c r="B43" t="s">
        <v>534</v>
      </c>
    </row>
    <row r="45" spans="1:2" x14ac:dyDescent="0.25">
      <c r="B45" t="s">
        <v>489</v>
      </c>
    </row>
    <row r="48" spans="1:2" x14ac:dyDescent="0.25">
      <c r="B48" t="s">
        <v>490</v>
      </c>
    </row>
    <row r="49" spans="1:2" x14ac:dyDescent="0.25">
      <c r="B49" t="s">
        <v>485</v>
      </c>
    </row>
    <row r="50" spans="1:2" x14ac:dyDescent="0.25">
      <c r="B50" t="s">
        <v>486</v>
      </c>
    </row>
    <row r="52" spans="1:2" x14ac:dyDescent="0.25">
      <c r="A52" t="s">
        <v>487</v>
      </c>
      <c r="B52" t="s">
        <v>488</v>
      </c>
    </row>
    <row r="53" spans="1:2" x14ac:dyDescent="0.25">
      <c r="A53" t="s">
        <v>460</v>
      </c>
      <c r="B53" t="s">
        <v>461</v>
      </c>
    </row>
    <row r="54" spans="1:2" x14ac:dyDescent="0.25">
      <c r="A54" t="s">
        <v>462</v>
      </c>
      <c r="B54" t="s">
        <v>463</v>
      </c>
    </row>
    <row r="55" spans="1:2" x14ac:dyDescent="0.25">
      <c r="A55" t="s">
        <v>464</v>
      </c>
      <c r="B55" t="s">
        <v>481</v>
      </c>
    </row>
    <row r="56" spans="1:2" x14ac:dyDescent="0.25">
      <c r="A56" t="s">
        <v>465</v>
      </c>
      <c r="B56" t="s">
        <v>474</v>
      </c>
    </row>
    <row r="57" spans="1:2" x14ac:dyDescent="0.25">
      <c r="A57" t="s">
        <v>466</v>
      </c>
      <c r="B57" t="s">
        <v>467</v>
      </c>
    </row>
    <row r="58" spans="1:2" x14ac:dyDescent="0.25">
      <c r="A58" t="s">
        <v>468</v>
      </c>
      <c r="B58" t="s">
        <v>475</v>
      </c>
    </row>
    <row r="59" spans="1:2" x14ac:dyDescent="0.25">
      <c r="A59" t="s">
        <v>469</v>
      </c>
      <c r="B59" t="s">
        <v>476</v>
      </c>
    </row>
    <row r="60" spans="1:2" x14ac:dyDescent="0.25">
      <c r="A60" t="s">
        <v>470</v>
      </c>
      <c r="B60" t="s">
        <v>477</v>
      </c>
    </row>
    <row r="61" spans="1:2" x14ac:dyDescent="0.25">
      <c r="A61" t="s">
        <v>471</v>
      </c>
      <c r="B61" t="s">
        <v>478</v>
      </c>
    </row>
    <row r="62" spans="1:2" x14ac:dyDescent="0.25">
      <c r="A62" t="s">
        <v>472</v>
      </c>
      <c r="B62" t="s">
        <v>479</v>
      </c>
    </row>
    <row r="63" spans="1:2" x14ac:dyDescent="0.25">
      <c r="A63" t="s">
        <v>473</v>
      </c>
      <c r="B63" t="s">
        <v>480</v>
      </c>
    </row>
    <row r="67" spans="2:2" x14ac:dyDescent="0.25">
      <c r="B67" t="s">
        <v>447</v>
      </c>
    </row>
    <row r="68" spans="2:2" x14ac:dyDescent="0.25">
      <c r="B68" t="s">
        <v>448</v>
      </c>
    </row>
    <row r="69" spans="2:2" x14ac:dyDescent="0.25">
      <c r="B69" t="s">
        <v>449</v>
      </c>
    </row>
    <row r="70" spans="2:2" x14ac:dyDescent="0.25">
      <c r="B70" t="s">
        <v>450</v>
      </c>
    </row>
    <row r="71" spans="2:2" x14ac:dyDescent="0.25">
      <c r="B71" t="s">
        <v>451</v>
      </c>
    </row>
    <row r="72" spans="2:2" x14ac:dyDescent="0.25">
      <c r="B72" t="s">
        <v>452</v>
      </c>
    </row>
    <row r="73" spans="2:2" x14ac:dyDescent="0.25">
      <c r="B73" t="s">
        <v>453</v>
      </c>
    </row>
    <row r="74" spans="2:2" x14ac:dyDescent="0.25">
      <c r="B74" t="s">
        <v>454</v>
      </c>
    </row>
    <row r="75" spans="2:2" x14ac:dyDescent="0.25">
      <c r="B75" t="s">
        <v>455</v>
      </c>
    </row>
    <row r="76" spans="2:2" x14ac:dyDescent="0.25">
      <c r="B76" t="s">
        <v>456</v>
      </c>
    </row>
    <row r="77" spans="2:2" x14ac:dyDescent="0.25">
      <c r="B77" t="s">
        <v>457</v>
      </c>
    </row>
    <row r="79" spans="2:2" x14ac:dyDescent="0.25">
      <c r="B79" t="s">
        <v>491</v>
      </c>
    </row>
    <row r="80" spans="2:2" x14ac:dyDescent="0.25">
      <c r="B80" t="s">
        <v>492</v>
      </c>
    </row>
    <row r="85" spans="2:2" x14ac:dyDescent="0.25">
      <c r="B85" t="s">
        <v>493</v>
      </c>
    </row>
    <row r="86" spans="2:2" x14ac:dyDescent="0.25">
      <c r="B86" t="s">
        <v>494</v>
      </c>
    </row>
    <row r="87" spans="2:2" x14ac:dyDescent="0.25">
      <c r="B87" t="s">
        <v>495</v>
      </c>
    </row>
    <row r="88" spans="2:2" x14ac:dyDescent="0.25">
      <c r="B88" t="s">
        <v>496</v>
      </c>
    </row>
    <row r="89" spans="2:2" x14ac:dyDescent="0.25">
      <c r="B89" t="s">
        <v>497</v>
      </c>
    </row>
    <row r="90" spans="2:2" x14ac:dyDescent="0.25">
      <c r="B90" t="s">
        <v>498</v>
      </c>
    </row>
    <row r="91" spans="2:2" x14ac:dyDescent="0.25">
      <c r="B91" t="s">
        <v>499</v>
      </c>
    </row>
    <row r="92" spans="2:2" x14ac:dyDescent="0.25">
      <c r="B92" t="s">
        <v>500</v>
      </c>
    </row>
    <row r="93" spans="2:2" x14ac:dyDescent="0.25">
      <c r="B93" t="s">
        <v>501</v>
      </c>
    </row>
    <row r="95" spans="2:2" x14ac:dyDescent="0.25">
      <c r="B95" t="s">
        <v>502</v>
      </c>
    </row>
    <row r="96" spans="2:2" x14ac:dyDescent="0.25">
      <c r="B96" t="s">
        <v>503</v>
      </c>
    </row>
    <row r="97" spans="2:2" x14ac:dyDescent="0.25">
      <c r="B97" t="s">
        <v>504</v>
      </c>
    </row>
    <row r="98" spans="2:2" x14ac:dyDescent="0.25">
      <c r="B98" t="s">
        <v>505</v>
      </c>
    </row>
    <row r="102" spans="2:2" x14ac:dyDescent="0.25">
      <c r="B102" t="s">
        <v>720</v>
      </c>
    </row>
    <row r="103" spans="2:2" x14ac:dyDescent="0.25">
      <c r="B103" t="s">
        <v>721</v>
      </c>
    </row>
  </sheetData>
  <sortState ref="A30:B38">
    <sortCondition ref="A30"/>
  </sortState>
  <mergeCells count="1"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sqref="A1:C1"/>
    </sheetView>
  </sheetViews>
  <sheetFormatPr defaultRowHeight="15" x14ac:dyDescent="0.25"/>
  <cols>
    <col min="1" max="1" width="5.140625" style="25" customWidth="1"/>
    <col min="2" max="2" width="15.28515625" style="25" customWidth="1"/>
    <col min="3" max="3" width="24.140625" style="25" customWidth="1"/>
    <col min="4" max="4" width="23.7109375" style="25" customWidth="1"/>
    <col min="5" max="5" width="23.140625" style="25" customWidth="1"/>
    <col min="6" max="6" width="7.85546875" style="25" customWidth="1"/>
    <col min="7" max="8" width="6.28515625" style="25" customWidth="1"/>
    <col min="9" max="10" width="11.42578125" style="26" customWidth="1"/>
    <col min="11" max="11" width="11.42578125" style="25" customWidth="1"/>
    <col min="12" max="12" width="11.42578125" style="26" customWidth="1"/>
    <col min="13" max="13" width="2.140625" style="25" customWidth="1"/>
    <col min="14" max="14" width="64.7109375" style="25" customWidth="1"/>
    <col min="15" max="16384" width="9.140625" style="25"/>
  </cols>
  <sheetData>
    <row r="1" spans="1:14" x14ac:dyDescent="0.25">
      <c r="A1" s="48" t="s">
        <v>719</v>
      </c>
      <c r="B1" s="48"/>
      <c r="C1" s="48"/>
      <c r="N1" s="25" t="s">
        <v>822</v>
      </c>
    </row>
    <row r="2" spans="1:14" x14ac:dyDescent="0.25">
      <c r="A2" s="28"/>
      <c r="B2" s="28"/>
      <c r="C2" s="28"/>
      <c r="N2" s="25" t="s">
        <v>823</v>
      </c>
    </row>
    <row r="3" spans="1:14" x14ac:dyDescent="0.25">
      <c r="A3" s="28"/>
      <c r="B3" s="28"/>
      <c r="C3" s="28"/>
      <c r="N3" s="25" t="s">
        <v>824</v>
      </c>
    </row>
    <row r="4" spans="1:14" x14ac:dyDescent="0.25">
      <c r="A4" s="28"/>
      <c r="B4" s="28"/>
      <c r="C4" s="25" t="s">
        <v>734</v>
      </c>
      <c r="D4" s="25" t="s">
        <v>735</v>
      </c>
      <c r="E4" s="25" t="s">
        <v>737</v>
      </c>
    </row>
    <row r="5" spans="1:14" x14ac:dyDescent="0.25">
      <c r="A5" s="28" t="s">
        <v>736</v>
      </c>
      <c r="B5" s="28"/>
      <c r="C5" s="16">
        <v>144997</v>
      </c>
      <c r="D5" s="16">
        <f>C5*D6/C6</f>
        <v>241639.40908742038</v>
      </c>
      <c r="E5" s="16">
        <f>D5*E6/D6</f>
        <v>318839.82270320057</v>
      </c>
    </row>
    <row r="6" spans="1:14" x14ac:dyDescent="0.25">
      <c r="A6" s="28" t="s">
        <v>728</v>
      </c>
      <c r="B6" s="28"/>
      <c r="C6" s="16">
        <v>13029</v>
      </c>
      <c r="D6" s="16">
        <v>21713</v>
      </c>
      <c r="E6" s="16">
        <v>28650</v>
      </c>
    </row>
    <row r="7" spans="1:14" x14ac:dyDescent="0.25">
      <c r="A7" s="28"/>
      <c r="B7" s="28"/>
      <c r="C7" s="16"/>
      <c r="D7" s="16"/>
      <c r="E7" s="16"/>
    </row>
    <row r="8" spans="1:14" x14ac:dyDescent="0.25">
      <c r="A8" s="48" t="s">
        <v>779</v>
      </c>
      <c r="B8" s="48"/>
      <c r="C8" s="48"/>
      <c r="D8" s="16"/>
      <c r="E8" s="16"/>
    </row>
    <row r="9" spans="1:14" x14ac:dyDescent="0.25">
      <c r="A9" s="28" t="s">
        <v>551</v>
      </c>
      <c r="B9" s="28"/>
      <c r="C9" s="29">
        <f>SUM(I14:I33)/SUM(H14:H33)</f>
        <v>11.128789623148361</v>
      </c>
      <c r="D9" s="16"/>
      <c r="E9" s="16"/>
    </row>
    <row r="10" spans="1:14" x14ac:dyDescent="0.25">
      <c r="A10" s="28" t="s">
        <v>828</v>
      </c>
      <c r="B10" s="28"/>
      <c r="C10" s="29">
        <f>SUM(J14:J27)/SUM(H14:H27)</f>
        <v>14.602699530516432</v>
      </c>
      <c r="D10" s="16"/>
      <c r="E10" s="16"/>
    </row>
    <row r="12" spans="1:14" x14ac:dyDescent="0.25">
      <c r="F12" s="25" t="s">
        <v>728</v>
      </c>
      <c r="I12" s="49" t="s">
        <v>729</v>
      </c>
      <c r="J12" s="49"/>
      <c r="K12" s="49"/>
      <c r="L12" s="26" t="s">
        <v>730</v>
      </c>
    </row>
    <row r="13" spans="1:14" x14ac:dyDescent="0.25">
      <c r="A13" s="25" t="s">
        <v>622</v>
      </c>
      <c r="B13" s="25" t="s">
        <v>0</v>
      </c>
      <c r="C13" s="25" t="s">
        <v>623</v>
      </c>
      <c r="D13" s="25" t="s">
        <v>624</v>
      </c>
      <c r="E13" s="25" t="s">
        <v>625</v>
      </c>
      <c r="F13" s="25" t="s">
        <v>726</v>
      </c>
      <c r="G13" s="25" t="s">
        <v>727</v>
      </c>
      <c r="H13" s="25" t="s">
        <v>523</v>
      </c>
      <c r="I13" s="26" t="s">
        <v>412</v>
      </c>
      <c r="J13" s="26" t="s">
        <v>413</v>
      </c>
      <c r="K13" s="25" t="s">
        <v>425</v>
      </c>
      <c r="L13" s="26" t="s">
        <v>412</v>
      </c>
      <c r="N13" s="25" t="s">
        <v>731</v>
      </c>
    </row>
    <row r="14" spans="1:14" x14ac:dyDescent="0.25">
      <c r="A14" s="25">
        <v>14</v>
      </c>
      <c r="B14" s="25" t="s">
        <v>626</v>
      </c>
      <c r="C14" s="25" t="s">
        <v>627</v>
      </c>
      <c r="D14" s="25" t="s">
        <v>628</v>
      </c>
      <c r="E14" s="25" t="s">
        <v>629</v>
      </c>
      <c r="F14" s="25">
        <v>952</v>
      </c>
      <c r="H14" s="25">
        <f t="shared" ref="H14:H43" si="0">F14+G14</f>
        <v>952</v>
      </c>
      <c r="I14" s="26">
        <v>12000</v>
      </c>
      <c r="J14" s="26">
        <v>35000</v>
      </c>
      <c r="K14" s="27">
        <f>J14/H14</f>
        <v>36.764705882352942</v>
      </c>
      <c r="L14" s="26">
        <v>19600</v>
      </c>
      <c r="N14" s="25" t="s">
        <v>723</v>
      </c>
    </row>
    <row r="15" spans="1:14" x14ac:dyDescent="0.25">
      <c r="A15" s="25">
        <v>21</v>
      </c>
      <c r="B15" s="25" t="s">
        <v>579</v>
      </c>
      <c r="C15" s="25" t="s">
        <v>630</v>
      </c>
      <c r="D15" s="25" t="s">
        <v>631</v>
      </c>
      <c r="F15" s="25">
        <v>956</v>
      </c>
      <c r="H15" s="25">
        <f t="shared" si="0"/>
        <v>956</v>
      </c>
      <c r="I15" s="26">
        <v>12414</v>
      </c>
      <c r="J15" s="26">
        <v>26100</v>
      </c>
      <c r="K15" s="27">
        <f t="shared" ref="K15:K28" si="1">J15/H15</f>
        <v>27.301255230125523</v>
      </c>
      <c r="N15" s="25" t="s">
        <v>722</v>
      </c>
    </row>
    <row r="16" spans="1:14" x14ac:dyDescent="0.25">
      <c r="A16" s="25">
        <v>15</v>
      </c>
      <c r="B16" s="25" t="s">
        <v>632</v>
      </c>
      <c r="C16" s="25" t="s">
        <v>633</v>
      </c>
      <c r="D16" s="25" t="s">
        <v>631</v>
      </c>
      <c r="E16" s="25" t="s">
        <v>634</v>
      </c>
      <c r="F16" s="25">
        <v>1496</v>
      </c>
      <c r="H16" s="25">
        <f t="shared" si="0"/>
        <v>1496</v>
      </c>
      <c r="I16" s="26">
        <v>10010</v>
      </c>
      <c r="J16" s="26">
        <v>26000</v>
      </c>
      <c r="K16" s="27">
        <f t="shared" si="1"/>
        <v>17.379679144385026</v>
      </c>
    </row>
    <row r="17" spans="1:14" x14ac:dyDescent="0.25">
      <c r="A17" s="25">
        <v>8</v>
      </c>
      <c r="B17" s="25" t="s">
        <v>635</v>
      </c>
      <c r="C17" s="25" t="s">
        <v>636</v>
      </c>
      <c r="D17" s="25" t="s">
        <v>631</v>
      </c>
      <c r="E17" s="25" t="s">
        <v>634</v>
      </c>
      <c r="F17" s="25">
        <v>2262</v>
      </c>
      <c r="H17" s="25">
        <f t="shared" si="0"/>
        <v>2262</v>
      </c>
      <c r="I17" s="26">
        <v>30000</v>
      </c>
      <c r="J17" s="26">
        <v>20000</v>
      </c>
      <c r="K17" s="27">
        <f t="shared" si="1"/>
        <v>8.8417329796640143</v>
      </c>
      <c r="L17" s="26">
        <v>1500</v>
      </c>
      <c r="N17" s="25" t="s">
        <v>725</v>
      </c>
    </row>
    <row r="18" spans="1:14" x14ac:dyDescent="0.25">
      <c r="A18" s="25">
        <v>12</v>
      </c>
      <c r="B18" s="25" t="s">
        <v>637</v>
      </c>
      <c r="C18" s="25" t="s">
        <v>638</v>
      </c>
      <c r="D18" s="25" t="s">
        <v>639</v>
      </c>
      <c r="E18" s="25" t="s">
        <v>640</v>
      </c>
      <c r="F18" s="25">
        <v>489</v>
      </c>
      <c r="H18" s="25">
        <f t="shared" si="0"/>
        <v>489</v>
      </c>
      <c r="I18" s="26">
        <v>7500</v>
      </c>
      <c r="J18" s="26">
        <v>6500</v>
      </c>
      <c r="K18" s="27">
        <f t="shared" si="1"/>
        <v>13.292433537832311</v>
      </c>
      <c r="N18" s="25" t="s">
        <v>724</v>
      </c>
    </row>
    <row r="19" spans="1:14" x14ac:dyDescent="0.25">
      <c r="A19" s="25">
        <v>19</v>
      </c>
      <c r="B19" s="25" t="s">
        <v>641</v>
      </c>
      <c r="C19" s="25" t="s">
        <v>642</v>
      </c>
      <c r="D19" s="25" t="s">
        <v>639</v>
      </c>
      <c r="E19" s="25" t="s">
        <v>640</v>
      </c>
      <c r="F19" s="25">
        <v>132</v>
      </c>
      <c r="G19" s="25">
        <v>28</v>
      </c>
      <c r="H19" s="25">
        <f t="shared" si="0"/>
        <v>160</v>
      </c>
      <c r="I19" s="26">
        <v>18350</v>
      </c>
      <c r="J19" s="26">
        <v>5500</v>
      </c>
      <c r="K19" s="27">
        <f t="shared" si="1"/>
        <v>34.375</v>
      </c>
    </row>
    <row r="20" spans="1:14" x14ac:dyDescent="0.25">
      <c r="A20" s="25">
        <v>3</v>
      </c>
      <c r="B20" s="25" t="s">
        <v>647</v>
      </c>
      <c r="C20" s="25" t="s">
        <v>648</v>
      </c>
      <c r="D20" s="25" t="s">
        <v>639</v>
      </c>
      <c r="E20" s="25" t="s">
        <v>629</v>
      </c>
      <c r="F20" s="25">
        <v>941</v>
      </c>
      <c r="H20" s="25">
        <f t="shared" si="0"/>
        <v>941</v>
      </c>
      <c r="I20" s="26">
        <v>4000</v>
      </c>
      <c r="J20" s="26">
        <v>5468</v>
      </c>
      <c r="K20" s="27">
        <f t="shared" si="1"/>
        <v>5.8108395324123272</v>
      </c>
      <c r="L20" s="26">
        <v>2587</v>
      </c>
      <c r="N20" s="25" t="s">
        <v>732</v>
      </c>
    </row>
    <row r="21" spans="1:14" x14ac:dyDescent="0.25">
      <c r="A21" s="25">
        <v>4</v>
      </c>
      <c r="B21" s="25" t="s">
        <v>643</v>
      </c>
      <c r="C21" s="25" t="s">
        <v>644</v>
      </c>
      <c r="D21" s="25" t="s">
        <v>645</v>
      </c>
      <c r="E21" s="25" t="s">
        <v>646</v>
      </c>
      <c r="F21" s="25">
        <v>316</v>
      </c>
      <c r="H21" s="25">
        <f t="shared" si="0"/>
        <v>316</v>
      </c>
      <c r="I21" s="26">
        <v>4000</v>
      </c>
      <c r="J21" s="26">
        <v>5468</v>
      </c>
      <c r="K21" s="27">
        <f t="shared" si="1"/>
        <v>17.303797468354432</v>
      </c>
      <c r="L21" s="26">
        <v>6221</v>
      </c>
      <c r="N21" s="25" t="s">
        <v>733</v>
      </c>
    </row>
    <row r="22" spans="1:14" x14ac:dyDescent="0.25">
      <c r="A22" s="25">
        <v>22</v>
      </c>
      <c r="B22" s="25" t="s">
        <v>579</v>
      </c>
      <c r="C22" s="25" t="s">
        <v>649</v>
      </c>
      <c r="D22" s="25" t="s">
        <v>650</v>
      </c>
      <c r="E22" s="25" t="s">
        <v>651</v>
      </c>
      <c r="F22" s="25">
        <v>266</v>
      </c>
      <c r="H22" s="25">
        <f t="shared" si="0"/>
        <v>266</v>
      </c>
      <c r="I22" s="26">
        <v>4950</v>
      </c>
      <c r="J22" s="26">
        <v>5300</v>
      </c>
      <c r="K22" s="27">
        <f t="shared" si="1"/>
        <v>19.924812030075188</v>
      </c>
    </row>
    <row r="23" spans="1:14" x14ac:dyDescent="0.25">
      <c r="A23" s="25">
        <v>5</v>
      </c>
      <c r="B23" s="25" t="s">
        <v>652</v>
      </c>
      <c r="C23" s="25" t="s">
        <v>653</v>
      </c>
      <c r="D23" s="25" t="s">
        <v>639</v>
      </c>
      <c r="E23" s="25" t="s">
        <v>640</v>
      </c>
      <c r="F23" s="25">
        <v>731</v>
      </c>
      <c r="H23" s="25">
        <f t="shared" si="0"/>
        <v>731</v>
      </c>
      <c r="I23" s="26">
        <v>6500</v>
      </c>
      <c r="J23" s="26">
        <v>4000</v>
      </c>
      <c r="K23" s="27">
        <f t="shared" si="1"/>
        <v>5.4719562243502056</v>
      </c>
      <c r="L23" s="26" t="s">
        <v>654</v>
      </c>
      <c r="N23" s="25" t="s">
        <v>739</v>
      </c>
    </row>
    <row r="24" spans="1:14" x14ac:dyDescent="0.25">
      <c r="A24" s="25">
        <v>16</v>
      </c>
      <c r="B24" s="25" t="s">
        <v>632</v>
      </c>
      <c r="C24" s="25" t="s">
        <v>655</v>
      </c>
      <c r="D24" s="25" t="s">
        <v>650</v>
      </c>
      <c r="E24" s="25" t="s">
        <v>651</v>
      </c>
      <c r="F24" s="25">
        <v>321</v>
      </c>
      <c r="H24" s="25">
        <f t="shared" si="0"/>
        <v>321</v>
      </c>
      <c r="I24" s="26">
        <v>7500</v>
      </c>
      <c r="J24" s="26">
        <v>3500</v>
      </c>
      <c r="K24" s="27">
        <f t="shared" si="1"/>
        <v>10.903426791277258</v>
      </c>
    </row>
    <row r="25" spans="1:14" x14ac:dyDescent="0.25">
      <c r="A25" s="25">
        <v>7</v>
      </c>
      <c r="B25" s="25" t="s">
        <v>656</v>
      </c>
      <c r="C25" s="25" t="s">
        <v>657</v>
      </c>
      <c r="D25" s="25" t="s">
        <v>650</v>
      </c>
      <c r="E25" s="25" t="s">
        <v>651</v>
      </c>
      <c r="F25" s="25">
        <v>434</v>
      </c>
      <c r="H25" s="25">
        <f t="shared" si="0"/>
        <v>434</v>
      </c>
      <c r="I25" s="26">
        <v>3000</v>
      </c>
      <c r="J25" s="26">
        <v>3210</v>
      </c>
      <c r="K25" s="27">
        <f t="shared" si="1"/>
        <v>7.3963133640552998</v>
      </c>
      <c r="L25" s="26">
        <v>2000</v>
      </c>
      <c r="N25" s="25" t="s">
        <v>827</v>
      </c>
    </row>
    <row r="26" spans="1:14" x14ac:dyDescent="0.25">
      <c r="A26" s="25">
        <v>13</v>
      </c>
      <c r="B26" s="25" t="s">
        <v>658</v>
      </c>
      <c r="C26" s="25" t="s">
        <v>659</v>
      </c>
      <c r="D26" s="25" t="s">
        <v>660</v>
      </c>
      <c r="F26" s="25">
        <v>338</v>
      </c>
      <c r="H26" s="25">
        <f t="shared" si="0"/>
        <v>338</v>
      </c>
      <c r="I26" s="26">
        <v>2575</v>
      </c>
      <c r="J26" s="26">
        <v>2452</v>
      </c>
      <c r="K26" s="27">
        <f t="shared" si="1"/>
        <v>7.2544378698224854</v>
      </c>
      <c r="L26" s="26">
        <v>2000</v>
      </c>
    </row>
    <row r="27" spans="1:14" x14ac:dyDescent="0.25">
      <c r="A27" s="25">
        <v>17</v>
      </c>
      <c r="B27" s="25" t="s">
        <v>641</v>
      </c>
      <c r="C27" s="25" t="s">
        <v>661</v>
      </c>
      <c r="D27" s="25" t="s">
        <v>639</v>
      </c>
      <c r="E27" s="25" t="s">
        <v>640</v>
      </c>
      <c r="F27" s="25">
        <v>562</v>
      </c>
      <c r="H27" s="25">
        <f t="shared" si="0"/>
        <v>562</v>
      </c>
      <c r="I27" s="26">
        <v>4212</v>
      </c>
      <c r="J27" s="26">
        <v>800</v>
      </c>
      <c r="K27" s="27">
        <f t="shared" si="1"/>
        <v>1.4234875444839858</v>
      </c>
      <c r="L27" s="26" t="s">
        <v>654</v>
      </c>
    </row>
    <row r="28" spans="1:14" x14ac:dyDescent="0.25">
      <c r="A28" s="25">
        <v>1</v>
      </c>
      <c r="B28" s="25" t="s">
        <v>672</v>
      </c>
      <c r="C28" s="25" t="s">
        <v>673</v>
      </c>
      <c r="D28" s="25" t="s">
        <v>650</v>
      </c>
      <c r="E28" s="25" t="s">
        <v>651</v>
      </c>
      <c r="F28" s="25">
        <v>251</v>
      </c>
      <c r="H28" s="25">
        <f t="shared" si="0"/>
        <v>251</v>
      </c>
      <c r="I28" s="26">
        <v>450</v>
      </c>
      <c r="J28" s="26">
        <v>0</v>
      </c>
      <c r="K28" s="27">
        <f t="shared" si="1"/>
        <v>0</v>
      </c>
    </row>
    <row r="29" spans="1:14" x14ac:dyDescent="0.25">
      <c r="A29" s="25">
        <v>24</v>
      </c>
      <c r="B29" s="25" t="s">
        <v>666</v>
      </c>
      <c r="C29" s="25" t="s">
        <v>667</v>
      </c>
      <c r="D29" s="25" t="s">
        <v>668</v>
      </c>
      <c r="E29" s="25" t="s">
        <v>646</v>
      </c>
      <c r="F29" s="25">
        <v>200</v>
      </c>
      <c r="G29" s="25">
        <v>32</v>
      </c>
      <c r="H29" s="25">
        <f t="shared" si="0"/>
        <v>232</v>
      </c>
      <c r="I29" s="26">
        <v>6666</v>
      </c>
    </row>
    <row r="30" spans="1:14" x14ac:dyDescent="0.25">
      <c r="A30" s="25">
        <v>10</v>
      </c>
      <c r="B30" s="25" t="s">
        <v>662</v>
      </c>
      <c r="C30" s="25" t="s">
        <v>663</v>
      </c>
      <c r="D30" s="25" t="s">
        <v>645</v>
      </c>
      <c r="E30" s="25" t="s">
        <v>646</v>
      </c>
      <c r="F30" s="25">
        <v>492</v>
      </c>
      <c r="H30" s="25">
        <f t="shared" si="0"/>
        <v>492</v>
      </c>
      <c r="I30" s="26">
        <v>5000</v>
      </c>
      <c r="L30" s="26" t="s">
        <v>654</v>
      </c>
    </row>
    <row r="31" spans="1:14" x14ac:dyDescent="0.25">
      <c r="A31" s="25">
        <v>11</v>
      </c>
      <c r="B31" s="25" t="s">
        <v>664</v>
      </c>
      <c r="C31" s="25" t="s">
        <v>665</v>
      </c>
      <c r="D31" s="25" t="s">
        <v>639</v>
      </c>
      <c r="E31" s="25" t="s">
        <v>629</v>
      </c>
      <c r="F31" s="25">
        <v>574</v>
      </c>
      <c r="H31" s="25">
        <f t="shared" si="0"/>
        <v>574</v>
      </c>
      <c r="I31" s="26">
        <v>3000</v>
      </c>
      <c r="L31" s="26" t="s">
        <v>654</v>
      </c>
    </row>
    <row r="32" spans="1:14" x14ac:dyDescent="0.25">
      <c r="A32" s="25">
        <v>20</v>
      </c>
      <c r="B32" s="25" t="s">
        <v>669</v>
      </c>
      <c r="C32" s="25" t="s">
        <v>670</v>
      </c>
      <c r="D32" s="25" t="s">
        <v>628</v>
      </c>
      <c r="E32" s="25" t="s">
        <v>629</v>
      </c>
      <c r="F32" s="25">
        <v>571</v>
      </c>
      <c r="H32" s="25">
        <f t="shared" si="0"/>
        <v>571</v>
      </c>
      <c r="I32" s="26">
        <v>1500</v>
      </c>
    </row>
    <row r="33" spans="1:12" x14ac:dyDescent="0.25">
      <c r="A33" s="25">
        <v>18</v>
      </c>
      <c r="B33" s="25" t="s">
        <v>641</v>
      </c>
      <c r="C33" s="25" t="s">
        <v>671</v>
      </c>
      <c r="D33" s="25" t="s">
        <v>639</v>
      </c>
      <c r="E33" s="25" t="s">
        <v>640</v>
      </c>
      <c r="F33" s="25">
        <v>685</v>
      </c>
      <c r="H33" s="25">
        <f t="shared" si="0"/>
        <v>685</v>
      </c>
      <c r="I33" s="26">
        <v>1370</v>
      </c>
    </row>
    <row r="34" spans="1:12" x14ac:dyDescent="0.25">
      <c r="A34" s="25">
        <v>2</v>
      </c>
      <c r="B34" s="25" t="s">
        <v>689</v>
      </c>
      <c r="C34" s="25" t="s">
        <v>690</v>
      </c>
      <c r="D34" s="25" t="s">
        <v>650</v>
      </c>
      <c r="E34" s="25" t="s">
        <v>651</v>
      </c>
      <c r="F34" s="25">
        <v>295</v>
      </c>
      <c r="H34" s="25">
        <f t="shared" si="0"/>
        <v>295</v>
      </c>
    </row>
    <row r="35" spans="1:12" x14ac:dyDescent="0.25">
      <c r="A35" s="25">
        <v>6</v>
      </c>
      <c r="B35" s="25" t="s">
        <v>656</v>
      </c>
      <c r="C35" s="25" t="s">
        <v>691</v>
      </c>
      <c r="D35" s="25" t="s">
        <v>639</v>
      </c>
      <c r="E35" s="25" t="s">
        <v>629</v>
      </c>
      <c r="F35" s="25">
        <v>540</v>
      </c>
      <c r="H35" s="25">
        <f t="shared" si="0"/>
        <v>540</v>
      </c>
    </row>
    <row r="36" spans="1:12" x14ac:dyDescent="0.25">
      <c r="A36" s="25">
        <v>9</v>
      </c>
      <c r="B36" s="25" t="s">
        <v>674</v>
      </c>
      <c r="C36" s="25" t="s">
        <v>675</v>
      </c>
      <c r="D36" s="25" t="s">
        <v>631</v>
      </c>
      <c r="E36" s="25" t="s">
        <v>634</v>
      </c>
      <c r="F36" s="25">
        <v>1382</v>
      </c>
      <c r="H36" s="25">
        <f t="shared" si="0"/>
        <v>1382</v>
      </c>
      <c r="L36" s="26" t="s">
        <v>654</v>
      </c>
    </row>
    <row r="37" spans="1:12" x14ac:dyDescent="0.25">
      <c r="A37" s="25">
        <v>23</v>
      </c>
      <c r="B37" s="25" t="s">
        <v>666</v>
      </c>
      <c r="C37" s="25" t="s">
        <v>676</v>
      </c>
      <c r="D37" s="25" t="s">
        <v>677</v>
      </c>
      <c r="G37" s="25">
        <v>555</v>
      </c>
      <c r="H37" s="25">
        <f t="shared" si="0"/>
        <v>555</v>
      </c>
      <c r="L37" s="26" t="s">
        <v>654</v>
      </c>
    </row>
    <row r="38" spans="1:12" x14ac:dyDescent="0.25">
      <c r="A38" s="25">
        <v>101</v>
      </c>
      <c r="B38" s="25" t="s">
        <v>656</v>
      </c>
      <c r="C38" s="25" t="s">
        <v>678</v>
      </c>
      <c r="D38" s="25" t="s">
        <v>639</v>
      </c>
      <c r="H38" s="25">
        <f t="shared" si="0"/>
        <v>0</v>
      </c>
      <c r="L38" s="26" t="s">
        <v>654</v>
      </c>
    </row>
    <row r="39" spans="1:12" x14ac:dyDescent="0.25">
      <c r="A39" s="25">
        <v>102</v>
      </c>
      <c r="B39" s="25" t="s">
        <v>679</v>
      </c>
      <c r="C39" s="25" t="s">
        <v>680</v>
      </c>
      <c r="D39" s="25" t="s">
        <v>681</v>
      </c>
      <c r="H39" s="25">
        <f t="shared" si="0"/>
        <v>0</v>
      </c>
      <c r="L39" s="26" t="s">
        <v>654</v>
      </c>
    </row>
    <row r="40" spans="1:12" x14ac:dyDescent="0.25">
      <c r="A40" s="25">
        <v>103</v>
      </c>
      <c r="B40" s="25" t="s">
        <v>682</v>
      </c>
      <c r="C40" s="25" t="s">
        <v>683</v>
      </c>
      <c r="D40" s="25" t="s">
        <v>639</v>
      </c>
      <c r="H40" s="25">
        <f t="shared" si="0"/>
        <v>0</v>
      </c>
      <c r="L40" s="26" t="s">
        <v>654</v>
      </c>
    </row>
    <row r="41" spans="1:12" x14ac:dyDescent="0.25">
      <c r="A41" s="25">
        <v>104</v>
      </c>
      <c r="B41" s="25" t="s">
        <v>684</v>
      </c>
      <c r="C41" s="25" t="s">
        <v>686</v>
      </c>
      <c r="D41" s="25" t="s">
        <v>687</v>
      </c>
      <c r="H41" s="25">
        <f t="shared" si="0"/>
        <v>0</v>
      </c>
      <c r="L41" s="26">
        <v>19947</v>
      </c>
    </row>
    <row r="42" spans="1:12" x14ac:dyDescent="0.25">
      <c r="A42" s="25">
        <v>105</v>
      </c>
      <c r="B42" s="25" t="s">
        <v>684</v>
      </c>
      <c r="C42" s="25" t="s">
        <v>685</v>
      </c>
      <c r="D42" s="25" t="s">
        <v>631</v>
      </c>
      <c r="E42" s="25" t="s">
        <v>634</v>
      </c>
      <c r="F42" s="25">
        <v>2128</v>
      </c>
      <c r="H42" s="25">
        <f t="shared" si="0"/>
        <v>2128</v>
      </c>
      <c r="L42" s="26" t="s">
        <v>654</v>
      </c>
    </row>
    <row r="43" spans="1:12" x14ac:dyDescent="0.25">
      <c r="A43" s="25">
        <v>106</v>
      </c>
      <c r="B43" s="25" t="s">
        <v>647</v>
      </c>
      <c r="C43" s="25" t="s">
        <v>688</v>
      </c>
      <c r="D43" s="25" t="s">
        <v>639</v>
      </c>
      <c r="E43" s="25" t="s">
        <v>640</v>
      </c>
      <c r="F43" s="25">
        <v>713</v>
      </c>
      <c r="G43" s="25">
        <v>165</v>
      </c>
      <c r="H43" s="25">
        <f t="shared" si="0"/>
        <v>878</v>
      </c>
      <c r="L43" s="26">
        <v>3156</v>
      </c>
    </row>
  </sheetData>
  <sortState ref="A13:L42">
    <sortCondition descending="1" ref="J13:J42"/>
  </sortState>
  <mergeCells count="3">
    <mergeCell ref="A1:C1"/>
    <mergeCell ref="A8:C8"/>
    <mergeCell ref="I12:K12"/>
  </mergeCell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sqref="A1:C1"/>
    </sheetView>
  </sheetViews>
  <sheetFormatPr defaultRowHeight="15" x14ac:dyDescent="0.25"/>
  <cols>
    <col min="1" max="1" width="28" customWidth="1"/>
    <col min="2" max="7" width="13.5703125" customWidth="1"/>
    <col min="8" max="8" width="2.42578125" customWidth="1"/>
    <col min="9" max="9" width="108" customWidth="1"/>
  </cols>
  <sheetData>
    <row r="1" spans="1:9" x14ac:dyDescent="0.25">
      <c r="A1" s="46" t="s">
        <v>778</v>
      </c>
      <c r="B1" s="46"/>
      <c r="C1" s="46"/>
      <c r="I1" t="s">
        <v>822</v>
      </c>
    </row>
    <row r="2" spans="1:9" x14ac:dyDescent="0.25">
      <c r="I2" t="s">
        <v>823</v>
      </c>
    </row>
    <row r="3" spans="1:9" x14ac:dyDescent="0.25">
      <c r="A3" t="s">
        <v>692</v>
      </c>
      <c r="I3" t="s">
        <v>824</v>
      </c>
    </row>
    <row r="4" spans="1:9" x14ac:dyDescent="0.25">
      <c r="B4" t="s">
        <v>702</v>
      </c>
      <c r="C4" t="s">
        <v>701</v>
      </c>
    </row>
    <row r="5" spans="1:9" x14ac:dyDescent="0.25">
      <c r="A5" t="s">
        <v>572</v>
      </c>
      <c r="B5">
        <v>14651</v>
      </c>
      <c r="C5" t="s">
        <v>700</v>
      </c>
      <c r="I5" t="s">
        <v>699</v>
      </c>
    </row>
    <row r="6" spans="1:9" x14ac:dyDescent="0.25">
      <c r="A6" t="s">
        <v>693</v>
      </c>
      <c r="B6">
        <v>130529</v>
      </c>
      <c r="I6" t="s">
        <v>698</v>
      </c>
    </row>
    <row r="7" spans="1:9" x14ac:dyDescent="0.25">
      <c r="A7" t="s">
        <v>694</v>
      </c>
      <c r="B7">
        <v>51.09</v>
      </c>
      <c r="C7" t="s">
        <v>695</v>
      </c>
    </row>
    <row r="8" spans="1:9" x14ac:dyDescent="0.25">
      <c r="A8" t="s">
        <v>696</v>
      </c>
      <c r="B8" t="s">
        <v>697</v>
      </c>
    </row>
    <row r="12" spans="1:9" x14ac:dyDescent="0.25">
      <c r="A12" t="s">
        <v>704</v>
      </c>
    </row>
    <row r="13" spans="1:9" x14ac:dyDescent="0.25">
      <c r="B13" t="s">
        <v>711</v>
      </c>
    </row>
    <row r="14" spans="1:9" x14ac:dyDescent="0.25">
      <c r="D14" t="s">
        <v>712</v>
      </c>
    </row>
    <row r="15" spans="1:9" x14ac:dyDescent="0.25">
      <c r="B15" t="s">
        <v>572</v>
      </c>
      <c r="C15" t="s">
        <v>706</v>
      </c>
      <c r="D15" t="s">
        <v>693</v>
      </c>
      <c r="E15" t="s">
        <v>703</v>
      </c>
      <c r="F15" t="s">
        <v>713</v>
      </c>
      <c r="G15" t="s">
        <v>714</v>
      </c>
    </row>
    <row r="16" spans="1:9" x14ac:dyDescent="0.25">
      <c r="A16" t="s">
        <v>705</v>
      </c>
      <c r="B16" s="23">
        <v>351</v>
      </c>
      <c r="C16" s="23">
        <v>948</v>
      </c>
      <c r="D16" s="23">
        <v>4011</v>
      </c>
      <c r="E16" s="23"/>
      <c r="F16" s="24">
        <f>(D16+E16)/B16</f>
        <v>11.427350427350428</v>
      </c>
      <c r="G16" s="24">
        <f>C16/B16</f>
        <v>2.700854700854701</v>
      </c>
      <c r="I16" t="s">
        <v>718</v>
      </c>
    </row>
    <row r="17" spans="1:7" x14ac:dyDescent="0.25">
      <c r="A17" t="s">
        <v>707</v>
      </c>
      <c r="B17" s="23">
        <v>1369</v>
      </c>
      <c r="C17" s="23">
        <v>2812</v>
      </c>
      <c r="D17" s="23">
        <v>17095</v>
      </c>
      <c r="E17" s="23">
        <v>53</v>
      </c>
      <c r="F17" s="24">
        <f t="shared" ref="F17:F21" si="0">(D17+E17)/B17</f>
        <v>12.525931336742147</v>
      </c>
      <c r="G17" s="24">
        <f t="shared" ref="G17:G21" si="1">C17/B17</f>
        <v>2.0540540540540539</v>
      </c>
    </row>
    <row r="18" spans="1:7" x14ac:dyDescent="0.25">
      <c r="A18" t="s">
        <v>708</v>
      </c>
      <c r="B18" s="23">
        <v>9920</v>
      </c>
      <c r="C18" s="23">
        <v>93445</v>
      </c>
      <c r="D18" s="23">
        <v>99449</v>
      </c>
      <c r="E18" s="23">
        <v>5460</v>
      </c>
      <c r="F18" s="24">
        <f t="shared" si="0"/>
        <v>10.575504032258065</v>
      </c>
      <c r="G18" s="24">
        <f t="shared" si="1"/>
        <v>9.419858870967742</v>
      </c>
    </row>
    <row r="19" spans="1:7" x14ac:dyDescent="0.25">
      <c r="A19" t="s">
        <v>709</v>
      </c>
      <c r="B19" s="23">
        <v>3494</v>
      </c>
      <c r="C19" s="23">
        <v>122248</v>
      </c>
      <c r="D19" s="23">
        <v>44293</v>
      </c>
      <c r="E19" s="23">
        <v>657</v>
      </c>
      <c r="F19" s="24">
        <f t="shared" si="0"/>
        <v>12.864911276473956</v>
      </c>
      <c r="G19" s="24">
        <f>C19/B19</f>
        <v>34.987979393245567</v>
      </c>
    </row>
    <row r="20" spans="1:7" x14ac:dyDescent="0.25">
      <c r="A20" t="s">
        <v>710</v>
      </c>
      <c r="B20" s="23">
        <v>240</v>
      </c>
      <c r="C20" s="23">
        <v>13504</v>
      </c>
      <c r="D20" s="23">
        <v>1900</v>
      </c>
      <c r="E20" s="23"/>
      <c r="F20" s="24">
        <f t="shared" si="0"/>
        <v>7.916666666666667</v>
      </c>
      <c r="G20" s="24">
        <f t="shared" si="1"/>
        <v>56.266666666666666</v>
      </c>
    </row>
    <row r="21" spans="1:7" x14ac:dyDescent="0.25">
      <c r="A21" t="s">
        <v>523</v>
      </c>
      <c r="B21" s="23">
        <v>15374</v>
      </c>
      <c r="C21" s="23">
        <v>232957</v>
      </c>
      <c r="D21" s="23">
        <v>166748</v>
      </c>
      <c r="E21" s="23">
        <v>6170</v>
      </c>
      <c r="F21" s="24">
        <f t="shared" si="0"/>
        <v>11.247430727201769</v>
      </c>
      <c r="G21" s="24">
        <f t="shared" si="1"/>
        <v>15.152660335631586</v>
      </c>
    </row>
    <row r="22" spans="1:7" x14ac:dyDescent="0.25">
      <c r="B22" s="23"/>
      <c r="C22" s="23"/>
      <c r="D22" s="23"/>
      <c r="E22" s="23"/>
    </row>
    <row r="23" spans="1:7" x14ac:dyDescent="0.25">
      <c r="B23" s="23" t="s">
        <v>715</v>
      </c>
      <c r="C23" s="23"/>
      <c r="D23" s="23"/>
      <c r="E23" s="23"/>
    </row>
    <row r="24" spans="1:7" x14ac:dyDescent="0.25">
      <c r="A24" t="s">
        <v>716</v>
      </c>
      <c r="B24" s="23">
        <v>18785</v>
      </c>
      <c r="C24" s="23">
        <v>270710</v>
      </c>
      <c r="D24" s="23">
        <v>247362</v>
      </c>
      <c r="E24" s="23">
        <v>4547</v>
      </c>
      <c r="F24" s="24">
        <f t="shared" ref="F24" si="2">(D24+E24)/B24</f>
        <v>13.410114453021027</v>
      </c>
      <c r="G24" s="24">
        <f t="shared" ref="G24" si="3">C24/B24</f>
        <v>14.410966196433325</v>
      </c>
    </row>
    <row r="25" spans="1:7" x14ac:dyDescent="0.25">
      <c r="B25" s="23" t="s">
        <v>717</v>
      </c>
      <c r="C25" s="23"/>
      <c r="D25" s="23"/>
      <c r="E25" s="23"/>
    </row>
    <row r="26" spans="1:7" x14ac:dyDescent="0.25">
      <c r="A26" t="s">
        <v>716</v>
      </c>
      <c r="B26" s="23">
        <v>35673</v>
      </c>
      <c r="C26" s="23">
        <v>651917</v>
      </c>
      <c r="D26" s="23">
        <v>284828</v>
      </c>
      <c r="E26" s="23">
        <v>15494</v>
      </c>
      <c r="F26" s="24">
        <f t="shared" ref="F26" si="4">(D26+E26)/B26</f>
        <v>8.4187480727721251</v>
      </c>
      <c r="G26" s="24">
        <f t="shared" ref="G26" si="5">C26/B26</f>
        <v>18.274801670731364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 1977</vt:lpstr>
      <vt:lpstr>summary 1977</vt:lpstr>
      <vt:lpstr>alt. prison volumes c. 1977</vt:lpstr>
      <vt:lpstr>survey prison libraries 1977</vt:lpstr>
      <vt:lpstr>survey 1977 describe</vt:lpstr>
      <vt:lpstr>fed libraries 1972-8</vt:lpstr>
      <vt:lpstr>additional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2014-10-19T21:34:59Z</dcterms:created>
  <dcterms:modified xsi:type="dcterms:W3CDTF">2014-10-19T21:35:06Z</dcterms:modified>
</cp:coreProperties>
</file>