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7500" windowHeight="6285"/>
  </bookViews>
  <sheets>
    <sheet name="Napoleonic Wars" sheetId="1" r:id="rId1"/>
    <sheet name="WWI+II" sheetId="2" r:id="rId2"/>
  </sheets>
  <calcPr calcId="145621"/>
</workbook>
</file>

<file path=xl/calcChain.xml><?xml version="1.0" encoding="utf-8"?>
<calcChain xmlns="http://schemas.openxmlformats.org/spreadsheetml/2006/main">
  <c r="D28" i="1" l="1"/>
  <c r="E28" i="1"/>
  <c r="B35" i="1"/>
  <c r="D17" i="1"/>
  <c r="E5" i="1"/>
  <c r="C18" i="2"/>
  <c r="C19" i="2"/>
  <c r="L24" i="2"/>
  <c r="L25" i="2"/>
  <c r="L26" i="2"/>
  <c r="E18" i="2"/>
  <c r="F18" i="2"/>
  <c r="M24" i="2"/>
  <c r="M25" i="2"/>
  <c r="M26" i="2"/>
  <c r="B22" i="2"/>
  <c r="C17" i="2"/>
  <c r="C22" i="2"/>
  <c r="D22" i="2"/>
  <c r="K24" i="2"/>
  <c r="K25" i="2"/>
  <c r="K26" i="2"/>
  <c r="E15" i="2"/>
  <c r="F15" i="2"/>
  <c r="E18" i="1"/>
  <c r="E7" i="1"/>
  <c r="F18" i="1"/>
  <c r="E19" i="1"/>
  <c r="E8" i="1"/>
  <c r="F19" i="1"/>
  <c r="D29" i="1"/>
  <c r="E29" i="1"/>
  <c r="E20" i="2"/>
  <c r="F20" i="2"/>
  <c r="E23" i="2"/>
  <c r="F23" i="2"/>
  <c r="G23" i="2"/>
  <c r="B31" i="1"/>
  <c r="B17" i="1"/>
  <c r="E17" i="1"/>
  <c r="F17" i="1"/>
  <c r="B33" i="1"/>
  <c r="C17" i="1"/>
  <c r="E19" i="2"/>
  <c r="F19" i="2"/>
  <c r="E17" i="2"/>
  <c r="F17" i="2"/>
  <c r="E16" i="2"/>
  <c r="F16" i="2"/>
  <c r="E22" i="2"/>
  <c r="F22" i="2"/>
  <c r="G22" i="2"/>
</calcChain>
</file>

<file path=xl/sharedStrings.xml><?xml version="1.0" encoding="utf-8"?>
<sst xmlns="http://schemas.openxmlformats.org/spreadsheetml/2006/main" count="69" uniqueCount="49">
  <si>
    <t>Army</t>
  </si>
  <si>
    <t>figures in thousands</t>
  </si>
  <si>
    <t>Navy and Marines</t>
  </si>
  <si>
    <t>total</t>
  </si>
  <si>
    <t>males</t>
  </si>
  <si>
    <t>females</t>
  </si>
  <si>
    <t>military age</t>
  </si>
  <si>
    <t>% in service</t>
  </si>
  <si>
    <t>1909-13</t>
  </si>
  <si>
    <t>1914-18 (World War I)</t>
  </si>
  <si>
    <t>1919-23</t>
  </si>
  <si>
    <t>1935-39</t>
  </si>
  <si>
    <t>1940-44 (World War II)</t>
  </si>
  <si>
    <t>1945-49</t>
  </si>
  <si>
    <t>service age</t>
  </si>
  <si>
    <t>Ireland (Rep., North)</t>
  </si>
  <si>
    <t>Ireland</t>
  </si>
  <si>
    <t>Scotland</t>
  </si>
  <si>
    <t>Northern Ireland</t>
  </si>
  <si>
    <t>from</t>
  </si>
  <si>
    <t>to</t>
  </si>
  <si>
    <t>years</t>
  </si>
  <si>
    <t>age structure, males</t>
  </si>
  <si>
    <t>U.K. men in military service about the Napoleonic Wars</t>
  </si>
  <si>
    <t>not available</t>
  </si>
  <si>
    <t>U.K. population comparison</t>
  </si>
  <si>
    <t>estimated population share of men ages 15 to 39 among all men</t>
  </si>
  <si>
    <t>year</t>
  </si>
  <si>
    <t>population in thousands</t>
  </si>
  <si>
    <t>England and Wales</t>
  </si>
  <si>
    <t>ages 15-39</t>
  </si>
  <si>
    <t>all ages</t>
  </si>
  <si>
    <t>early population estimates</t>
  </si>
  <si>
    <t>Men in U.K. armed forces</t>
  </si>
  <si>
    <t>men (ths)</t>
  </si>
  <si>
    <t>estimates</t>
  </si>
  <si>
    <t>from age</t>
  </si>
  <si>
    <t>to age</t>
  </si>
  <si>
    <t>UK</t>
  </si>
  <si>
    <t>Source: Floud, Roderick, Kenneth W. Wachter, et al. (1990). Height, health, and history : nutritional status in the United Kingdom, 1750-1980. Cambridge ; New York, Cambridge University Press, pp. 45, 70, Tables 2.1 and 2.6</t>
  </si>
  <si>
    <t>Source: Mitchell, B. R. (1988). British historical statistics. Cambridge [Cambridgeshire] ; New York, Cambridge University Press. See pp. 45, 70, Tables 2.1 and 2.6.</t>
  </si>
  <si>
    <t>England &amp; Wales</t>
  </si>
  <si>
    <t>male share</t>
  </si>
  <si>
    <t>Mitchell (1988), British Historical Statistics</t>
  </si>
  <si>
    <t>population-england-wales</t>
  </si>
  <si>
    <t>population-england-wales:"other pop stats"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</si>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</sst>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workbookViewId="0">
      <selection sqref="A1:E1"/>
    </sheetView>
  </sheetViews>
  <sheetFormatPr defaultRowHeight="12.75" x14ac:dyDescent="0.2"/>
  <cols>
    <col min="2" max="2" width="10.5703125" customWidth="1"/>
    <col min="5" max="5" width="11.42578125" customWidth="1"/>
    <col min="8" max="8" width="9.28515625" customWidth="1"/>
    <col min="9" max="9" width="3.28515625" customWidth="1"/>
    <col min="10" max="10" width="81.42578125" customWidth="1"/>
  </cols>
  <sheetData>
    <row r="1" spans="1:25" x14ac:dyDescent="0.2">
      <c r="A1" s="7" t="s">
        <v>23</v>
      </c>
      <c r="B1" s="7"/>
      <c r="C1" s="7"/>
      <c r="D1" s="7"/>
      <c r="E1" s="7"/>
      <c r="J1" t="s">
        <v>46</v>
      </c>
    </row>
    <row r="2" spans="1:25" x14ac:dyDescent="0.2">
      <c r="J2" t="s">
        <v>47</v>
      </c>
    </row>
    <row r="3" spans="1:25" x14ac:dyDescent="0.2">
      <c r="A3" s="8" t="s">
        <v>21</v>
      </c>
      <c r="B3" s="8"/>
      <c r="C3" t="s">
        <v>1</v>
      </c>
      <c r="J3" t="s">
        <v>48</v>
      </c>
    </row>
    <row r="4" spans="1:25" ht="25.5" x14ac:dyDescent="0.2">
      <c r="A4" s="5" t="s">
        <v>19</v>
      </c>
      <c r="B4" s="6" t="s">
        <v>20</v>
      </c>
      <c r="C4" s="6" t="s">
        <v>0</v>
      </c>
      <c r="D4" s="6" t="s">
        <v>2</v>
      </c>
      <c r="E4" s="6" t="s">
        <v>3</v>
      </c>
    </row>
    <row r="5" spans="1:25" x14ac:dyDescent="0.2">
      <c r="A5" s="5">
        <v>1787</v>
      </c>
      <c r="B5" s="5">
        <v>1793</v>
      </c>
      <c r="C5" s="5">
        <v>33</v>
      </c>
      <c r="D5" s="5">
        <v>30</v>
      </c>
      <c r="E5" s="5">
        <f>SUM(C5:D5)</f>
        <v>63</v>
      </c>
      <c r="J5" s="7" t="s">
        <v>39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">
      <c r="A6" s="5">
        <v>1793</v>
      </c>
      <c r="B6" s="5">
        <v>1815</v>
      </c>
      <c r="C6" s="8" t="s">
        <v>24</v>
      </c>
      <c r="D6" s="8"/>
      <c r="E6" s="8"/>
    </row>
    <row r="7" spans="1:25" x14ac:dyDescent="0.2">
      <c r="A7" s="5">
        <v>1805</v>
      </c>
      <c r="B7" s="5">
        <v>1815</v>
      </c>
      <c r="C7" s="5">
        <v>250</v>
      </c>
      <c r="D7" s="5">
        <v>130</v>
      </c>
      <c r="E7" s="5">
        <f>SUM(C7:D7)</f>
        <v>380</v>
      </c>
    </row>
    <row r="8" spans="1:25" x14ac:dyDescent="0.2">
      <c r="A8" s="5">
        <v>1816</v>
      </c>
      <c r="B8" s="5">
        <v>1820</v>
      </c>
      <c r="C8" s="5">
        <v>150</v>
      </c>
      <c r="D8" s="5">
        <v>25</v>
      </c>
      <c r="E8" s="5">
        <f>SUM(C8:D8)</f>
        <v>175</v>
      </c>
    </row>
    <row r="13" spans="1:25" x14ac:dyDescent="0.2">
      <c r="A13" t="s">
        <v>25</v>
      </c>
    </row>
    <row r="14" spans="1:25" x14ac:dyDescent="0.2">
      <c r="B14" t="s">
        <v>28</v>
      </c>
    </row>
    <row r="15" spans="1:25" x14ac:dyDescent="0.2">
      <c r="B15" t="s">
        <v>41</v>
      </c>
      <c r="C15" t="s">
        <v>16</v>
      </c>
      <c r="D15" t="s">
        <v>17</v>
      </c>
    </row>
    <row r="16" spans="1:25" x14ac:dyDescent="0.2">
      <c r="A16" t="s">
        <v>27</v>
      </c>
      <c r="B16" t="s">
        <v>4</v>
      </c>
      <c r="C16" t="s">
        <v>4</v>
      </c>
      <c r="D16" t="s">
        <v>4</v>
      </c>
      <c r="E16" t="s">
        <v>6</v>
      </c>
      <c r="F16" t="s">
        <v>7</v>
      </c>
    </row>
    <row r="17" spans="1:10" x14ac:dyDescent="0.2">
      <c r="A17">
        <v>1790</v>
      </c>
      <c r="B17" s="3">
        <f>B31</f>
        <v>3926.7721803665804</v>
      </c>
      <c r="C17" s="3">
        <f>B33</f>
        <v>2196.6383672551447</v>
      </c>
      <c r="D17" s="3">
        <f>B35</f>
        <v>661.16343825665865</v>
      </c>
      <c r="E17" s="3">
        <f>SUM(B17:D17)*A$21</f>
        <v>2449.2312089020966</v>
      </c>
      <c r="F17" s="4">
        <f>E5/E17</f>
        <v>2.572235719152079E-2</v>
      </c>
    </row>
    <row r="18" spans="1:10" x14ac:dyDescent="0.2">
      <c r="A18">
        <v>1813</v>
      </c>
      <c r="B18" s="3">
        <v>5191</v>
      </c>
      <c r="C18" s="3">
        <v>3019</v>
      </c>
      <c r="D18" s="3">
        <v>872</v>
      </c>
      <c r="E18" s="3">
        <f>SUM(B18:D18)*A$21</f>
        <v>3278.6019999999999</v>
      </c>
      <c r="F18" s="4">
        <f>E7/E18</f>
        <v>0.11590305868171862</v>
      </c>
    </row>
    <row r="19" spans="1:10" x14ac:dyDescent="0.2">
      <c r="A19">
        <v>1818</v>
      </c>
      <c r="B19" s="3">
        <v>5659</v>
      </c>
      <c r="C19">
        <v>3217</v>
      </c>
      <c r="D19" s="3">
        <v>944</v>
      </c>
      <c r="E19" s="3">
        <f>SUM(B19:D19)*A$21</f>
        <v>3545.02</v>
      </c>
      <c r="F19" s="4">
        <f>E8/E19</f>
        <v>4.9365024738929543E-2</v>
      </c>
    </row>
    <row r="21" spans="1:10" x14ac:dyDescent="0.2">
      <c r="A21" s="4">
        <v>0.36099999999999999</v>
      </c>
      <c r="B21" t="s">
        <v>26</v>
      </c>
      <c r="J21" t="s">
        <v>45</v>
      </c>
    </row>
    <row r="25" spans="1:10" x14ac:dyDescent="0.2">
      <c r="A25" t="s">
        <v>32</v>
      </c>
    </row>
    <row r="26" spans="1:10" x14ac:dyDescent="0.2">
      <c r="A26" t="s">
        <v>41</v>
      </c>
    </row>
    <row r="27" spans="1:10" x14ac:dyDescent="0.2">
      <c r="B27" t="s">
        <v>4</v>
      </c>
      <c r="C27" t="s">
        <v>5</v>
      </c>
      <c r="D27" t="s">
        <v>3</v>
      </c>
      <c r="E27" t="s">
        <v>42</v>
      </c>
    </row>
    <row r="28" spans="1:10" x14ac:dyDescent="0.2">
      <c r="A28">
        <v>1801</v>
      </c>
      <c r="B28" s="3">
        <v>4255</v>
      </c>
      <c r="C28" s="3">
        <v>4638</v>
      </c>
      <c r="D28" s="3">
        <f>SUM(B28:C28)</f>
        <v>8893</v>
      </c>
      <c r="E28" s="4">
        <f>B28/D28</f>
        <v>0.47846620937816259</v>
      </c>
      <c r="J28" t="s">
        <v>43</v>
      </c>
    </row>
    <row r="29" spans="1:10" x14ac:dyDescent="0.2">
      <c r="A29">
        <v>1811</v>
      </c>
      <c r="B29" s="3">
        <v>4874</v>
      </c>
      <c r="C29" s="3">
        <v>5291</v>
      </c>
      <c r="D29" s="3">
        <f>SUM(B29:C29)</f>
        <v>10165</v>
      </c>
      <c r="E29" s="4">
        <f>B29/D29</f>
        <v>0.47948844072798819</v>
      </c>
    </row>
    <row r="30" spans="1:10" x14ac:dyDescent="0.2">
      <c r="A30" s="3" t="s">
        <v>41</v>
      </c>
      <c r="B30" s="3"/>
      <c r="D30" s="3"/>
    </row>
    <row r="31" spans="1:10" x14ac:dyDescent="0.2">
      <c r="A31">
        <v>1790</v>
      </c>
      <c r="B31" s="3">
        <f>D31*E28</f>
        <v>3926.7721803665804</v>
      </c>
      <c r="C31" s="3"/>
      <c r="D31" s="3">
        <v>8207</v>
      </c>
      <c r="J31" t="s">
        <v>44</v>
      </c>
    </row>
    <row r="32" spans="1:10" x14ac:dyDescent="0.2">
      <c r="A32" s="3" t="s">
        <v>16</v>
      </c>
      <c r="B32" s="3"/>
      <c r="D32" s="3"/>
    </row>
    <row r="33" spans="1:9" x14ac:dyDescent="0.2">
      <c r="A33">
        <v>1790</v>
      </c>
      <c r="B33" s="3">
        <f>D33*E28</f>
        <v>2196.6383672551447</v>
      </c>
      <c r="C33" s="3"/>
      <c r="D33" s="3">
        <v>4591</v>
      </c>
    </row>
    <row r="34" spans="1:9" x14ac:dyDescent="0.2">
      <c r="A34" s="3" t="s">
        <v>17</v>
      </c>
      <c r="B34" s="3"/>
      <c r="D34" s="3"/>
    </row>
    <row r="35" spans="1:9" x14ac:dyDescent="0.2">
      <c r="A35">
        <v>1790</v>
      </c>
      <c r="B35" s="3">
        <f>B36*B36/B37</f>
        <v>661.16343825665865</v>
      </c>
      <c r="C35" s="3"/>
      <c r="D35" s="3"/>
    </row>
    <row r="36" spans="1:9" x14ac:dyDescent="0.2">
      <c r="A36">
        <v>1801</v>
      </c>
      <c r="B36" s="3">
        <v>739</v>
      </c>
      <c r="C36" s="3"/>
      <c r="D36" s="3"/>
    </row>
    <row r="37" spans="1:9" x14ac:dyDescent="0.2">
      <c r="A37">
        <v>1811</v>
      </c>
      <c r="B37" s="3">
        <v>826</v>
      </c>
      <c r="C37" s="3"/>
      <c r="D37" s="3"/>
    </row>
    <row r="42" spans="1:9" x14ac:dyDescent="0.2">
      <c r="C42" s="4"/>
    </row>
    <row r="47" spans="1:9" x14ac:dyDescent="0.2">
      <c r="C47" s="1"/>
      <c r="D47" s="1"/>
      <c r="E47" s="2"/>
      <c r="H47" s="2"/>
      <c r="I47" s="2"/>
    </row>
    <row r="48" spans="1:9" x14ac:dyDescent="0.2">
      <c r="C48" s="1"/>
      <c r="D48" s="1"/>
      <c r="E48" s="2"/>
      <c r="H48" s="2"/>
      <c r="I48" s="2"/>
    </row>
    <row r="49" spans="3:9" x14ac:dyDescent="0.2">
      <c r="C49" s="1"/>
      <c r="D49" s="1"/>
      <c r="E49" s="2"/>
      <c r="H49" s="2"/>
      <c r="I49" s="2"/>
    </row>
    <row r="50" spans="3:9" x14ac:dyDescent="0.2">
      <c r="C50" s="1"/>
      <c r="D50" s="1"/>
      <c r="E50" s="2"/>
      <c r="H50" s="2"/>
      <c r="I50" s="2"/>
    </row>
    <row r="51" spans="3:9" x14ac:dyDescent="0.2">
      <c r="C51" s="1"/>
      <c r="D51" s="1"/>
      <c r="E51" s="2"/>
      <c r="H51" s="2"/>
      <c r="I51" s="2"/>
    </row>
    <row r="52" spans="3:9" x14ac:dyDescent="0.2">
      <c r="C52" s="1"/>
      <c r="D52" s="1"/>
      <c r="E52" s="2"/>
      <c r="H52" s="2"/>
      <c r="I52" s="2"/>
    </row>
    <row r="53" spans="3:9" x14ac:dyDescent="0.2">
      <c r="C53" s="1"/>
      <c r="D53" s="1"/>
      <c r="E53" s="2"/>
      <c r="H53" s="2"/>
      <c r="I53" s="2"/>
    </row>
    <row r="54" spans="3:9" x14ac:dyDescent="0.2">
      <c r="C54" s="1"/>
      <c r="D54" s="1"/>
      <c r="E54" s="2"/>
      <c r="H54" s="2"/>
      <c r="I54" s="2"/>
    </row>
    <row r="56" spans="3:9" x14ac:dyDescent="0.2">
      <c r="C56" s="1"/>
      <c r="F56" s="1"/>
    </row>
  </sheetData>
  <mergeCells count="4">
    <mergeCell ref="J5:Y5"/>
    <mergeCell ref="A3:B3"/>
    <mergeCell ref="C6:E6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E14" sqref="E14"/>
    </sheetView>
  </sheetViews>
  <sheetFormatPr defaultRowHeight="12.75" x14ac:dyDescent="0.2"/>
  <cols>
    <col min="1" max="1" width="19.42578125" customWidth="1"/>
    <col min="14" max="14" width="9.140625" customWidth="1"/>
    <col min="15" max="15" width="2.42578125" customWidth="1"/>
    <col min="16" max="16" width="32.85546875" customWidth="1"/>
  </cols>
  <sheetData>
    <row r="1" spans="1:16" x14ac:dyDescent="0.2">
      <c r="A1" s="7" t="s">
        <v>33</v>
      </c>
      <c r="B1" s="7"/>
      <c r="P1" t="s">
        <v>46</v>
      </c>
    </row>
    <row r="2" spans="1:16" x14ac:dyDescent="0.2">
      <c r="A2" t="s">
        <v>21</v>
      </c>
      <c r="B2" t="s">
        <v>34</v>
      </c>
      <c r="P2" t="s">
        <v>47</v>
      </c>
    </row>
    <row r="3" spans="1:16" x14ac:dyDescent="0.2">
      <c r="A3" t="s">
        <v>8</v>
      </c>
      <c r="B3">
        <v>400</v>
      </c>
      <c r="P3" t="s">
        <v>48</v>
      </c>
    </row>
    <row r="4" spans="1:16" x14ac:dyDescent="0.2">
      <c r="A4" t="s">
        <v>9</v>
      </c>
      <c r="B4">
        <v>4000</v>
      </c>
    </row>
    <row r="5" spans="1:16" x14ac:dyDescent="0.2">
      <c r="A5" t="s">
        <v>10</v>
      </c>
      <c r="B5">
        <v>500</v>
      </c>
    </row>
    <row r="6" spans="1:16" x14ac:dyDescent="0.2">
      <c r="A6" t="s">
        <v>11</v>
      </c>
      <c r="B6">
        <v>400</v>
      </c>
    </row>
    <row r="7" spans="1:16" x14ac:dyDescent="0.2">
      <c r="A7" t="s">
        <v>12</v>
      </c>
      <c r="B7">
        <v>4700</v>
      </c>
    </row>
    <row r="8" spans="1:16" x14ac:dyDescent="0.2">
      <c r="A8" t="s">
        <v>13</v>
      </c>
      <c r="B8">
        <v>2000</v>
      </c>
    </row>
    <row r="10" spans="1:16" x14ac:dyDescent="0.2">
      <c r="A10" s="7" t="s">
        <v>40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2" spans="1:16" x14ac:dyDescent="0.2">
      <c r="A12" t="s">
        <v>25</v>
      </c>
      <c r="I12" t="s">
        <v>22</v>
      </c>
    </row>
    <row r="13" spans="1:16" x14ac:dyDescent="0.2">
      <c r="B13" t="s">
        <v>29</v>
      </c>
      <c r="C13" t="s">
        <v>15</v>
      </c>
      <c r="D13" t="s">
        <v>17</v>
      </c>
      <c r="F13" t="s">
        <v>38</v>
      </c>
    </row>
    <row r="14" spans="1:16" x14ac:dyDescent="0.2">
      <c r="A14" t="s">
        <v>27</v>
      </c>
      <c r="B14" t="s">
        <v>4</v>
      </c>
      <c r="C14" t="s">
        <v>4</v>
      </c>
      <c r="D14" t="s">
        <v>4</v>
      </c>
      <c r="E14" t="s">
        <v>30</v>
      </c>
      <c r="F14" t="s">
        <v>14</v>
      </c>
      <c r="I14" t="s">
        <v>36</v>
      </c>
      <c r="J14" t="s">
        <v>37</v>
      </c>
      <c r="K14">
        <v>1911</v>
      </c>
      <c r="L14">
        <v>1931</v>
      </c>
      <c r="M14">
        <v>1951</v>
      </c>
    </row>
    <row r="15" spans="1:16" x14ac:dyDescent="0.2">
      <c r="A15">
        <v>1901</v>
      </c>
      <c r="B15" s="3">
        <v>15729</v>
      </c>
      <c r="C15" s="3">
        <v>2200</v>
      </c>
      <c r="D15" s="3">
        <v>2174</v>
      </c>
      <c r="E15" s="4">
        <f>K26</f>
        <v>0.41558523443769352</v>
      </c>
      <c r="F15" s="3">
        <f>SUM(B15:D15)*E15</f>
        <v>8354.5099679009527</v>
      </c>
      <c r="I15">
        <v>0</v>
      </c>
      <c r="J15">
        <v>4</v>
      </c>
    </row>
    <row r="16" spans="1:16" x14ac:dyDescent="0.2">
      <c r="A16">
        <v>1911</v>
      </c>
      <c r="B16" s="3">
        <v>17446</v>
      </c>
      <c r="C16" s="3">
        <v>2192</v>
      </c>
      <c r="D16" s="3">
        <v>2309</v>
      </c>
      <c r="E16" s="4">
        <f>K26</f>
        <v>0.41558523443769352</v>
      </c>
      <c r="F16" s="3">
        <f t="shared" ref="F16:F23" si="0">SUM(B16:D16)*E16</f>
        <v>9120.8491402040599</v>
      </c>
      <c r="I16">
        <v>5</v>
      </c>
      <c r="J16">
        <v>9</v>
      </c>
    </row>
    <row r="17" spans="1:13" x14ac:dyDescent="0.2">
      <c r="A17">
        <v>1921</v>
      </c>
      <c r="B17" s="3">
        <v>18075</v>
      </c>
      <c r="C17" s="3">
        <f>C16</f>
        <v>2192</v>
      </c>
      <c r="D17" s="3">
        <v>2348</v>
      </c>
      <c r="E17" s="4">
        <f>(K26+L26)/2</f>
        <v>0.41040067659270341</v>
      </c>
      <c r="F17" s="3">
        <f t="shared" si="0"/>
        <v>9281.2113011439869</v>
      </c>
      <c r="I17">
        <v>10</v>
      </c>
      <c r="J17">
        <v>14</v>
      </c>
    </row>
    <row r="18" spans="1:13" x14ac:dyDescent="0.2">
      <c r="A18">
        <v>1931</v>
      </c>
      <c r="B18" s="3">
        <v>19133</v>
      </c>
      <c r="C18" s="3">
        <f>C28*(C29/C28)^(5/11)</f>
        <v>614.77287994955429</v>
      </c>
      <c r="D18" s="3">
        <v>2326</v>
      </c>
      <c r="E18" s="4">
        <f>L26</f>
        <v>0.40521611874771335</v>
      </c>
      <c r="F18" s="3">
        <f t="shared" si="0"/>
        <v>8944.6485725316925</v>
      </c>
      <c r="I18">
        <v>15</v>
      </c>
      <c r="J18">
        <v>19</v>
      </c>
      <c r="K18">
        <v>1654.9</v>
      </c>
      <c r="L18">
        <v>1709</v>
      </c>
      <c r="M18">
        <v>1335</v>
      </c>
    </row>
    <row r="19" spans="1:13" x14ac:dyDescent="0.2">
      <c r="A19">
        <v>1939</v>
      </c>
      <c r="B19" s="3">
        <v>19920</v>
      </c>
      <c r="C19" s="3">
        <f>C29*(C30/C29)^(2/14)</f>
        <v>629.23803071391251</v>
      </c>
      <c r="D19" s="3">
        <v>2412</v>
      </c>
      <c r="E19" s="4">
        <f>(L26+M26)/2</f>
        <v>0.38180486181009576</v>
      </c>
      <c r="F19" s="3">
        <f t="shared" si="0"/>
        <v>8766.7123133054411</v>
      </c>
      <c r="I19">
        <v>20</v>
      </c>
      <c r="J19">
        <v>24</v>
      </c>
      <c r="K19">
        <v>1502.7</v>
      </c>
      <c r="L19">
        <v>1699</v>
      </c>
      <c r="M19">
        <v>1427</v>
      </c>
    </row>
    <row r="20" spans="1:13" x14ac:dyDescent="0.2">
      <c r="A20">
        <v>1951</v>
      </c>
      <c r="B20" s="3">
        <v>21016</v>
      </c>
      <c r="C20" s="3">
        <v>668</v>
      </c>
      <c r="D20" s="3">
        <v>2434</v>
      </c>
      <c r="E20" s="4">
        <f>M26</f>
        <v>0.35839360487247812</v>
      </c>
      <c r="F20" s="3">
        <f t="shared" si="0"/>
        <v>8643.7369623144277</v>
      </c>
      <c r="I20">
        <v>25</v>
      </c>
      <c r="J20">
        <v>29</v>
      </c>
      <c r="K20">
        <v>1455.8</v>
      </c>
      <c r="L20">
        <v>1629</v>
      </c>
      <c r="M20">
        <v>1625</v>
      </c>
    </row>
    <row r="21" spans="1:13" x14ac:dyDescent="0.2">
      <c r="A21" t="s">
        <v>35</v>
      </c>
      <c r="B21" s="3"/>
      <c r="C21" s="3"/>
      <c r="D21" s="3"/>
      <c r="E21" s="3"/>
      <c r="I21">
        <v>30</v>
      </c>
      <c r="J21">
        <v>34</v>
      </c>
      <c r="K21">
        <v>1375.9</v>
      </c>
      <c r="L21">
        <v>1433</v>
      </c>
      <c r="M21">
        <v>1513</v>
      </c>
    </row>
    <row r="22" spans="1:13" x14ac:dyDescent="0.2">
      <c r="A22">
        <v>1916</v>
      </c>
      <c r="B22" s="3">
        <f>B16*(B17/B16)^0.5</f>
        <v>17757.715224656578</v>
      </c>
      <c r="C22" s="3">
        <f>C16*(C17/C16)^0.5</f>
        <v>2192</v>
      </c>
      <c r="D22" s="3">
        <f>D16*(D17/D16)^0.5</f>
        <v>2328.4183472907098</v>
      </c>
      <c r="E22" s="4">
        <f>K26</f>
        <v>0.41558523443769352</v>
      </c>
      <c r="F22" s="3">
        <f t="shared" si="0"/>
        <v>9258.4633633319645</v>
      </c>
      <c r="G22" s="4">
        <f>B4/F22</f>
        <v>0.43203713651251818</v>
      </c>
      <c r="I22">
        <v>35</v>
      </c>
      <c r="J22">
        <v>39</v>
      </c>
      <c r="K22">
        <v>1261</v>
      </c>
      <c r="L22">
        <v>1283</v>
      </c>
      <c r="M22">
        <v>1632</v>
      </c>
    </row>
    <row r="23" spans="1:13" x14ac:dyDescent="0.2">
      <c r="A23">
        <v>1942</v>
      </c>
      <c r="B23" s="3">
        <v>20180</v>
      </c>
      <c r="C23" s="3">
        <v>648</v>
      </c>
      <c r="D23" s="3">
        <v>2508</v>
      </c>
      <c r="E23" s="4">
        <f>AVERAGE(L26:M26)</f>
        <v>0.38180486181009576</v>
      </c>
      <c r="F23" s="3">
        <f t="shared" si="0"/>
        <v>8909.7982552003941</v>
      </c>
      <c r="G23" s="4">
        <f>B7/F23</f>
        <v>0.52750913829690194</v>
      </c>
    </row>
    <row r="24" spans="1:13" x14ac:dyDescent="0.2">
      <c r="J24" t="s">
        <v>30</v>
      </c>
      <c r="K24">
        <f>SUM(K18:K22)</f>
        <v>7250.3000000000011</v>
      </c>
      <c r="L24">
        <f>SUM(L18:L22)</f>
        <v>7753</v>
      </c>
      <c r="M24">
        <f>SUM(M18:M22)</f>
        <v>7532</v>
      </c>
    </row>
    <row r="25" spans="1:13" x14ac:dyDescent="0.2">
      <c r="J25" t="s">
        <v>31</v>
      </c>
      <c r="K25" s="3">
        <f>B16</f>
        <v>17446</v>
      </c>
      <c r="L25" s="3">
        <f>B18</f>
        <v>19133</v>
      </c>
      <c r="M25" s="3">
        <f>B20</f>
        <v>21016</v>
      </c>
    </row>
    <row r="26" spans="1:13" x14ac:dyDescent="0.2">
      <c r="C26" t="s">
        <v>18</v>
      </c>
      <c r="K26" s="4">
        <f>K24/K25</f>
        <v>0.41558523443769352</v>
      </c>
      <c r="L26" s="4">
        <f>L24/L25</f>
        <v>0.40521611874771335</v>
      </c>
      <c r="M26" s="4">
        <f>M24/M25</f>
        <v>0.35839360487247812</v>
      </c>
    </row>
    <row r="27" spans="1:13" x14ac:dyDescent="0.2">
      <c r="C27" t="s">
        <v>4</v>
      </c>
    </row>
    <row r="28" spans="1:13" x14ac:dyDescent="0.2">
      <c r="A28">
        <v>1926</v>
      </c>
      <c r="C28">
        <v>608</v>
      </c>
    </row>
    <row r="29" spans="1:13" x14ac:dyDescent="0.2">
      <c r="A29">
        <v>1937</v>
      </c>
      <c r="C29">
        <v>623</v>
      </c>
    </row>
    <row r="30" spans="1:13" x14ac:dyDescent="0.2">
      <c r="A30">
        <v>1951</v>
      </c>
      <c r="C30">
        <v>668</v>
      </c>
    </row>
  </sheetData>
  <mergeCells count="2">
    <mergeCell ref="A10:N10"/>
    <mergeCell ref="A1:B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Napoleonic Wars</vt:lpstr>
      <vt:lpstr>WWI+II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2014-10-19T21:37:58Z</dcterms:created>
  <dcterms:modified xsi:type="dcterms:W3CDTF">2014-10-19T21:38:08Z</dcterms:modified>
</cp:coreProperties>
</file>