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190" yWindow="375" windowWidth="10380" windowHeight="6285" tabRatio="777"/>
  </bookViews>
  <sheets>
    <sheet name="prisoners" sheetId="13" r:id="rId1"/>
    <sheet name="convicts" sheetId="16" r:id="rId2"/>
    <sheet name="penal servitude duration" sheetId="15" r:id="rId3"/>
    <sheet name="prison commitments" sheetId="14" r:id="rId4"/>
    <sheet name="comparing 1864 to 1973" sheetId="4" r:id="rId5"/>
    <sheet name="prison types, 1983 &amp; 1988" sheetId="2" r:id="rId6"/>
  </sheets>
  <definedNames>
    <definedName name="_xlnm.Print_Area" localSheetId="1">convicts!$D$5:$M$52</definedName>
    <definedName name="_xlnm.Print_Area" localSheetId="0">prisoners!$A$142:$F$161</definedName>
  </definedNames>
  <calcPr calcId="145621"/>
</workbook>
</file>

<file path=xl/calcChain.xml><?xml version="1.0" encoding="utf-8"?>
<calcChain xmlns="http://schemas.openxmlformats.org/spreadsheetml/2006/main">
  <c r="B97" i="14" l="1"/>
  <c r="C97" i="14"/>
  <c r="B98" i="14"/>
  <c r="C98" i="14"/>
  <c r="B99" i="14"/>
  <c r="C99" i="14"/>
  <c r="B100" i="14"/>
  <c r="C100" i="14"/>
  <c r="B101" i="14"/>
  <c r="C101" i="14"/>
  <c r="B102" i="14"/>
  <c r="C102" i="14"/>
  <c r="B103" i="14"/>
  <c r="C103" i="14"/>
  <c r="B104" i="14"/>
  <c r="C104" i="14"/>
  <c r="B105" i="14"/>
  <c r="C105" i="14"/>
  <c r="C96" i="14"/>
  <c r="B96" i="14"/>
  <c r="B33" i="4"/>
  <c r="D28" i="4"/>
  <c r="B17" i="4"/>
  <c r="B11" i="4"/>
  <c r="D29" i="4"/>
  <c r="D30" i="4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16" i="16"/>
  <c r="C171" i="13"/>
  <c r="C173" i="13"/>
  <c r="C175" i="13"/>
  <c r="D171" i="13"/>
  <c r="B171" i="13"/>
  <c r="D172" i="13"/>
  <c r="B172" i="13"/>
  <c r="D173" i="13"/>
  <c r="B173" i="13"/>
  <c r="D174" i="13"/>
  <c r="B174" i="13"/>
  <c r="D175" i="13"/>
  <c r="B175" i="13"/>
  <c r="D176" i="13"/>
  <c r="B176" i="13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56" i="16"/>
  <c r="S68" i="15"/>
  <c r="T16" i="15"/>
  <c r="S70" i="15"/>
  <c r="T18" i="15"/>
  <c r="S72" i="15"/>
  <c r="T20" i="15"/>
  <c r="S74" i="15"/>
  <c r="T22" i="15"/>
  <c r="B16" i="16"/>
  <c r="S9" i="15"/>
  <c r="S13" i="15"/>
  <c r="S24" i="15"/>
  <c r="S26" i="15"/>
  <c r="S28" i="15"/>
  <c r="S30" i="15"/>
  <c r="S32" i="15"/>
  <c r="S34" i="15"/>
  <c r="S36" i="15"/>
  <c r="S38" i="15"/>
  <c r="S40" i="15"/>
  <c r="S42" i="15"/>
  <c r="S44" i="15"/>
  <c r="B12" i="16"/>
  <c r="B13" i="16"/>
  <c r="B14" i="16"/>
  <c r="B15" i="16"/>
  <c r="R7" i="15"/>
  <c r="S7" i="15"/>
  <c r="R8" i="15"/>
  <c r="S8" i="15"/>
  <c r="S60" i="15"/>
  <c r="T8" i="15"/>
  <c r="U8" i="15"/>
  <c r="R9" i="15"/>
  <c r="T9" i="15"/>
  <c r="R10" i="15"/>
  <c r="S10" i="15"/>
  <c r="S62" i="15"/>
  <c r="T10" i="15"/>
  <c r="U10" i="15"/>
  <c r="R11" i="15"/>
  <c r="S11" i="15"/>
  <c r="U11" i="15"/>
  <c r="T11" i="15"/>
  <c r="R12" i="15"/>
  <c r="S12" i="15"/>
  <c r="S64" i="15"/>
  <c r="T12" i="15"/>
  <c r="U12" i="15"/>
  <c r="R13" i="15"/>
  <c r="T13" i="15"/>
  <c r="R14" i="15"/>
  <c r="S14" i="15"/>
  <c r="S66" i="15"/>
  <c r="T14" i="15"/>
  <c r="U14" i="15"/>
  <c r="R15" i="15"/>
  <c r="S15" i="15"/>
  <c r="U15" i="15"/>
  <c r="T15" i="15"/>
  <c r="R16" i="15"/>
  <c r="S16" i="15"/>
  <c r="U16" i="15"/>
  <c r="R17" i="15"/>
  <c r="S17" i="15"/>
  <c r="R18" i="15"/>
  <c r="S18" i="15"/>
  <c r="U18" i="15"/>
  <c r="R19" i="15"/>
  <c r="S19" i="15"/>
  <c r="R20" i="15"/>
  <c r="S20" i="15"/>
  <c r="U20" i="15"/>
  <c r="R21" i="15"/>
  <c r="S21" i="15"/>
  <c r="R22" i="15"/>
  <c r="S22" i="15"/>
  <c r="U22" i="15"/>
  <c r="R23" i="15"/>
  <c r="S23" i="15"/>
  <c r="T23" i="15"/>
  <c r="R24" i="15"/>
  <c r="S76" i="15"/>
  <c r="T24" i="15"/>
  <c r="U24" i="15"/>
  <c r="R25" i="15"/>
  <c r="S25" i="15"/>
  <c r="T25" i="15"/>
  <c r="R26" i="15"/>
  <c r="S78" i="15"/>
  <c r="T26" i="15"/>
  <c r="U26" i="15"/>
  <c r="R27" i="15"/>
  <c r="S27" i="15"/>
  <c r="T27" i="15"/>
  <c r="R28" i="15"/>
  <c r="S80" i="15"/>
  <c r="T28" i="15"/>
  <c r="U28" i="15"/>
  <c r="R29" i="15"/>
  <c r="S29" i="15"/>
  <c r="T29" i="15"/>
  <c r="R30" i="15"/>
  <c r="S82" i="15"/>
  <c r="T30" i="15"/>
  <c r="U30" i="15"/>
  <c r="R31" i="15"/>
  <c r="S31" i="15"/>
  <c r="T31" i="15"/>
  <c r="R32" i="15"/>
  <c r="S84" i="15"/>
  <c r="T32" i="15"/>
  <c r="U32" i="15"/>
  <c r="R33" i="15"/>
  <c r="S33" i="15"/>
  <c r="T33" i="15"/>
  <c r="R34" i="15"/>
  <c r="S86" i="15"/>
  <c r="T34" i="15"/>
  <c r="U34" i="15"/>
  <c r="R35" i="15"/>
  <c r="S35" i="15"/>
  <c r="T35" i="15"/>
  <c r="R36" i="15"/>
  <c r="S88" i="15"/>
  <c r="T36" i="15"/>
  <c r="U36" i="15"/>
  <c r="R37" i="15"/>
  <c r="S37" i="15"/>
  <c r="T37" i="15"/>
  <c r="R38" i="15"/>
  <c r="S90" i="15"/>
  <c r="T38" i="15"/>
  <c r="U38" i="15"/>
  <c r="R39" i="15"/>
  <c r="S39" i="15"/>
  <c r="T39" i="15"/>
  <c r="R40" i="15"/>
  <c r="S92" i="15"/>
  <c r="T40" i="15"/>
  <c r="U40" i="15"/>
  <c r="R41" i="15"/>
  <c r="S41" i="15"/>
  <c r="T41" i="15"/>
  <c r="R42" i="15"/>
  <c r="S94" i="15"/>
  <c r="T42" i="15"/>
  <c r="U42" i="15"/>
  <c r="R43" i="15"/>
  <c r="S43" i="15"/>
  <c r="T43" i="15"/>
  <c r="R44" i="15"/>
  <c r="S96" i="15"/>
  <c r="T44" i="15"/>
  <c r="U44" i="15"/>
  <c r="R45" i="15"/>
  <c r="S45" i="15"/>
  <c r="T45" i="15"/>
  <c r="R46" i="15"/>
  <c r="S46" i="15"/>
  <c r="R47" i="15"/>
  <c r="S47" i="15"/>
  <c r="T47" i="15"/>
  <c r="R48" i="15"/>
  <c r="S48" i="15"/>
  <c r="R49" i="15"/>
  <c r="S49" i="15"/>
  <c r="T49" i="15"/>
  <c r="R50" i="15"/>
  <c r="S50" i="15"/>
  <c r="R51" i="15"/>
  <c r="S51" i="15"/>
  <c r="T51" i="15"/>
  <c r="R52" i="15"/>
  <c r="S52" i="15"/>
  <c r="R59" i="15"/>
  <c r="S59" i="15"/>
  <c r="T7" i="15"/>
  <c r="R60" i="15"/>
  <c r="R61" i="15"/>
  <c r="S61" i="15"/>
  <c r="R62" i="15"/>
  <c r="R63" i="15"/>
  <c r="S63" i="15"/>
  <c r="R64" i="15"/>
  <c r="R65" i="15"/>
  <c r="S65" i="15"/>
  <c r="R66" i="15"/>
  <c r="R67" i="15"/>
  <c r="S67" i="15"/>
  <c r="R68" i="15"/>
  <c r="R69" i="15"/>
  <c r="S69" i="15"/>
  <c r="T17" i="15"/>
  <c r="R70" i="15"/>
  <c r="R71" i="15"/>
  <c r="S71" i="15"/>
  <c r="T19" i="15"/>
  <c r="R72" i="15"/>
  <c r="R73" i="15"/>
  <c r="S73" i="15"/>
  <c r="T21" i="15"/>
  <c r="R74" i="15"/>
  <c r="R75" i="15"/>
  <c r="S75" i="15"/>
  <c r="R76" i="15"/>
  <c r="R77" i="15"/>
  <c r="S77" i="15"/>
  <c r="R78" i="15"/>
  <c r="R79" i="15"/>
  <c r="S79" i="15"/>
  <c r="R80" i="15"/>
  <c r="R81" i="15"/>
  <c r="S81" i="15"/>
  <c r="R82" i="15"/>
  <c r="R83" i="15"/>
  <c r="S83" i="15"/>
  <c r="R84" i="15"/>
  <c r="R85" i="15"/>
  <c r="S85" i="15"/>
  <c r="R86" i="15"/>
  <c r="R87" i="15"/>
  <c r="S87" i="15"/>
  <c r="R88" i="15"/>
  <c r="R89" i="15"/>
  <c r="S89" i="15"/>
  <c r="R90" i="15"/>
  <c r="R91" i="15"/>
  <c r="S91" i="15"/>
  <c r="R92" i="15"/>
  <c r="R93" i="15"/>
  <c r="S93" i="15"/>
  <c r="R94" i="15"/>
  <c r="R95" i="15"/>
  <c r="S95" i="15"/>
  <c r="R96" i="15"/>
  <c r="R97" i="15"/>
  <c r="S97" i="15"/>
  <c r="R98" i="15"/>
  <c r="S98" i="15"/>
  <c r="T46" i="15"/>
  <c r="R99" i="15"/>
  <c r="S99" i="15"/>
  <c r="R100" i="15"/>
  <c r="S100" i="15"/>
  <c r="T48" i="15"/>
  <c r="R101" i="15"/>
  <c r="S101" i="15"/>
  <c r="R102" i="15"/>
  <c r="S102" i="15"/>
  <c r="T50" i="15"/>
  <c r="R103" i="15"/>
  <c r="S103" i="15"/>
  <c r="R104" i="15"/>
  <c r="S104" i="15"/>
  <c r="T52" i="15"/>
  <c r="D7" i="13"/>
  <c r="B7" i="13"/>
  <c r="C7" i="13"/>
  <c r="D8" i="13"/>
  <c r="B8" i="13"/>
  <c r="C8" i="13"/>
  <c r="D9" i="13"/>
  <c r="B9" i="13"/>
  <c r="D10" i="13"/>
  <c r="B10" i="13"/>
  <c r="C10" i="13"/>
  <c r="D11" i="13"/>
  <c r="B11" i="13"/>
  <c r="C11" i="13"/>
  <c r="D12" i="13"/>
  <c r="B12" i="13"/>
  <c r="C12" i="13"/>
  <c r="D13" i="13"/>
  <c r="B13" i="13"/>
  <c r="D14" i="13"/>
  <c r="B14" i="13"/>
  <c r="C14" i="13"/>
  <c r="D15" i="13"/>
  <c r="B15" i="13"/>
  <c r="C15" i="13"/>
  <c r="D16" i="13"/>
  <c r="B16" i="13"/>
  <c r="C16" i="13"/>
  <c r="D17" i="13"/>
  <c r="B17" i="13"/>
  <c r="D18" i="13"/>
  <c r="B18" i="13"/>
  <c r="C18" i="13"/>
  <c r="D19" i="13"/>
  <c r="B19" i="13"/>
  <c r="C19" i="13"/>
  <c r="D20" i="13"/>
  <c r="B20" i="13"/>
  <c r="C20" i="13"/>
  <c r="D59" i="13"/>
  <c r="B59" i="13"/>
  <c r="C59" i="13"/>
  <c r="D60" i="13"/>
  <c r="B60" i="13"/>
  <c r="C60" i="13"/>
  <c r="D61" i="13"/>
  <c r="B61" i="13"/>
  <c r="C61" i="13"/>
  <c r="D62" i="13"/>
  <c r="B62" i="13"/>
  <c r="C62" i="13"/>
  <c r="D63" i="13"/>
  <c r="B63" i="13"/>
  <c r="C63" i="13"/>
  <c r="D64" i="13"/>
  <c r="B64" i="13"/>
  <c r="C64" i="13"/>
  <c r="D65" i="13"/>
  <c r="B65" i="13"/>
  <c r="C65" i="13"/>
  <c r="D66" i="13"/>
  <c r="B66" i="13"/>
  <c r="C66" i="13"/>
  <c r="D67" i="13"/>
  <c r="B67" i="13"/>
  <c r="C67" i="13"/>
  <c r="D68" i="13"/>
  <c r="B68" i="13"/>
  <c r="C68" i="13"/>
  <c r="D69" i="13"/>
  <c r="B69" i="13"/>
  <c r="C69" i="13"/>
  <c r="D70" i="13"/>
  <c r="B70" i="13"/>
  <c r="C70" i="13"/>
  <c r="D71" i="13"/>
  <c r="B71" i="13"/>
  <c r="C71" i="13"/>
  <c r="D72" i="13"/>
  <c r="B72" i="13"/>
  <c r="C72" i="13"/>
  <c r="D73" i="13"/>
  <c r="B73" i="13"/>
  <c r="C73" i="13"/>
  <c r="D74" i="13"/>
  <c r="B74" i="13"/>
  <c r="C74" i="13"/>
  <c r="D75" i="13"/>
  <c r="B75" i="13"/>
  <c r="C75" i="13"/>
  <c r="D76" i="13"/>
  <c r="B76" i="13"/>
  <c r="C76" i="13"/>
  <c r="D77" i="13"/>
  <c r="B77" i="13"/>
  <c r="C77" i="13"/>
  <c r="D78" i="13"/>
  <c r="B78" i="13"/>
  <c r="C78" i="13"/>
  <c r="D79" i="13"/>
  <c r="B79" i="13"/>
  <c r="C79" i="13"/>
  <c r="D80" i="13"/>
  <c r="B80" i="13"/>
  <c r="C80" i="13"/>
  <c r="D81" i="13"/>
  <c r="B81" i="13"/>
  <c r="C81" i="13"/>
  <c r="D82" i="13"/>
  <c r="B82" i="13"/>
  <c r="C82" i="13"/>
  <c r="D83" i="13"/>
  <c r="B83" i="13"/>
  <c r="C83" i="13"/>
  <c r="D84" i="13"/>
  <c r="B84" i="13"/>
  <c r="C84" i="13"/>
  <c r="D85" i="13"/>
  <c r="B85" i="13"/>
  <c r="C85" i="13"/>
  <c r="D86" i="13"/>
  <c r="B86" i="13"/>
  <c r="C86" i="13"/>
  <c r="D87" i="13"/>
  <c r="B87" i="13"/>
  <c r="C87" i="13"/>
  <c r="D88" i="13"/>
  <c r="B88" i="13"/>
  <c r="C88" i="13"/>
  <c r="D89" i="13"/>
  <c r="B89" i="13"/>
  <c r="C89" i="13"/>
  <c r="D90" i="13"/>
  <c r="B90" i="13"/>
  <c r="C90" i="13"/>
  <c r="D91" i="13"/>
  <c r="B91" i="13"/>
  <c r="C91" i="13"/>
  <c r="D92" i="13"/>
  <c r="B92" i="13"/>
  <c r="C92" i="13"/>
  <c r="D93" i="13"/>
  <c r="B93" i="13"/>
  <c r="C93" i="13"/>
  <c r="D94" i="13"/>
  <c r="B94" i="13"/>
  <c r="C94" i="13"/>
  <c r="D95" i="13"/>
  <c r="B95" i="13"/>
  <c r="C95" i="13"/>
  <c r="D96" i="13"/>
  <c r="B96" i="13"/>
  <c r="C96" i="13"/>
  <c r="D97" i="13"/>
  <c r="B97" i="13"/>
  <c r="C97" i="13"/>
  <c r="D98" i="13"/>
  <c r="B98" i="13"/>
  <c r="C98" i="13"/>
  <c r="D99" i="13"/>
  <c r="B99" i="13"/>
  <c r="C99" i="13"/>
  <c r="D100" i="13"/>
  <c r="B100" i="13"/>
  <c r="C100" i="13"/>
  <c r="D101" i="13"/>
  <c r="B101" i="13"/>
  <c r="C101" i="13"/>
  <c r="D102" i="13"/>
  <c r="B102" i="13"/>
  <c r="C102" i="13"/>
  <c r="D103" i="13"/>
  <c r="B103" i="13"/>
  <c r="C103" i="13"/>
  <c r="D104" i="13"/>
  <c r="B104" i="13"/>
  <c r="C104" i="13"/>
  <c r="D105" i="13"/>
  <c r="B105" i="13"/>
  <c r="C105" i="13"/>
  <c r="D106" i="13"/>
  <c r="B106" i="13"/>
  <c r="C106" i="13"/>
  <c r="D107" i="13"/>
  <c r="B107" i="13"/>
  <c r="C107" i="13"/>
  <c r="D108" i="13"/>
  <c r="B108" i="13"/>
  <c r="C108" i="13"/>
  <c r="D109" i="13"/>
  <c r="B109" i="13"/>
  <c r="C109" i="13"/>
  <c r="D110" i="13"/>
  <c r="B110" i="13"/>
  <c r="C110" i="13"/>
  <c r="D111" i="13"/>
  <c r="B111" i="13"/>
  <c r="C111" i="13"/>
  <c r="D112" i="13"/>
  <c r="B112" i="13"/>
  <c r="C112" i="13"/>
  <c r="D113" i="13"/>
  <c r="B113" i="13"/>
  <c r="C113" i="13"/>
  <c r="D114" i="13"/>
  <c r="B114" i="13"/>
  <c r="C114" i="13"/>
  <c r="D115" i="13"/>
  <c r="B115" i="13"/>
  <c r="C115" i="13"/>
  <c r="D116" i="13"/>
  <c r="B116" i="13"/>
  <c r="C116" i="13"/>
  <c r="D117" i="13"/>
  <c r="B117" i="13"/>
  <c r="C117" i="13"/>
  <c r="D118" i="13"/>
  <c r="B118" i="13"/>
  <c r="C118" i="13"/>
  <c r="D119" i="13"/>
  <c r="B119" i="13"/>
  <c r="C119" i="13"/>
  <c r="D120" i="13"/>
  <c r="B120" i="13"/>
  <c r="C120" i="13"/>
  <c r="D121" i="13"/>
  <c r="B121" i="13"/>
  <c r="C121" i="13"/>
  <c r="D122" i="13"/>
  <c r="B122" i="13"/>
  <c r="C122" i="13"/>
  <c r="D123" i="13"/>
  <c r="B123" i="13"/>
  <c r="C123" i="13"/>
  <c r="D124" i="13"/>
  <c r="B124" i="13"/>
  <c r="C124" i="13"/>
  <c r="D125" i="13"/>
  <c r="B125" i="13"/>
  <c r="C125" i="13"/>
  <c r="D126" i="13"/>
  <c r="B126" i="13"/>
  <c r="C126" i="13"/>
  <c r="D127" i="13"/>
  <c r="B127" i="13"/>
  <c r="C127" i="13"/>
  <c r="D128" i="13"/>
  <c r="B128" i="13"/>
  <c r="C128" i="13"/>
  <c r="D129" i="13"/>
  <c r="B129" i="13"/>
  <c r="C129" i="13"/>
  <c r="D130" i="13"/>
  <c r="B130" i="13"/>
  <c r="C130" i="13"/>
  <c r="D131" i="13"/>
  <c r="B131" i="13"/>
  <c r="C131" i="13"/>
  <c r="D132" i="13"/>
  <c r="B132" i="13"/>
  <c r="C132" i="13"/>
  <c r="D133" i="13"/>
  <c r="B133" i="13"/>
  <c r="C133" i="13"/>
  <c r="D134" i="13"/>
  <c r="B134" i="13"/>
  <c r="C134" i="13"/>
  <c r="D135" i="13"/>
  <c r="B135" i="13"/>
  <c r="C135" i="13"/>
  <c r="D136" i="13"/>
  <c r="B136" i="13"/>
  <c r="C136" i="13"/>
  <c r="D137" i="13"/>
  <c r="B137" i="13"/>
  <c r="C137" i="13"/>
  <c r="D138" i="13"/>
  <c r="B138" i="13"/>
  <c r="C138" i="13"/>
  <c r="D139" i="13"/>
  <c r="B139" i="13"/>
  <c r="C139" i="13"/>
  <c r="D140" i="13"/>
  <c r="B140" i="13"/>
  <c r="C140" i="13"/>
  <c r="D141" i="13"/>
  <c r="B141" i="13"/>
  <c r="C141" i="13"/>
  <c r="D142" i="13"/>
  <c r="B142" i="13"/>
  <c r="C142" i="13"/>
  <c r="D143" i="13"/>
  <c r="B143" i="13"/>
  <c r="C143" i="13"/>
  <c r="D144" i="13"/>
  <c r="B144" i="13"/>
  <c r="C144" i="13"/>
  <c r="D145" i="13"/>
  <c r="B145" i="13"/>
  <c r="C145" i="13"/>
  <c r="D146" i="13"/>
  <c r="B146" i="13"/>
  <c r="C146" i="13"/>
  <c r="D147" i="13"/>
  <c r="B147" i="13"/>
  <c r="C147" i="13"/>
  <c r="D148" i="13"/>
  <c r="B148" i="13"/>
  <c r="C148" i="13"/>
  <c r="D149" i="13"/>
  <c r="B149" i="13"/>
  <c r="C149" i="13"/>
  <c r="D150" i="13"/>
  <c r="B150" i="13"/>
  <c r="C150" i="13"/>
  <c r="D151" i="13"/>
  <c r="B151" i="13"/>
  <c r="C151" i="13"/>
  <c r="D152" i="13"/>
  <c r="B152" i="13"/>
  <c r="C152" i="13"/>
  <c r="D153" i="13"/>
  <c r="B153" i="13"/>
  <c r="C153" i="13"/>
  <c r="D154" i="13"/>
  <c r="B154" i="13"/>
  <c r="C154" i="13"/>
  <c r="D155" i="13"/>
  <c r="B155" i="13"/>
  <c r="C155" i="13"/>
  <c r="D156" i="13"/>
  <c r="B156" i="13"/>
  <c r="C156" i="13"/>
  <c r="D157" i="13"/>
  <c r="B157" i="13"/>
  <c r="C157" i="13"/>
  <c r="D158" i="13"/>
  <c r="B158" i="13"/>
  <c r="C158" i="13"/>
  <c r="D159" i="13"/>
  <c r="B159" i="13"/>
  <c r="C159" i="13"/>
  <c r="D160" i="13"/>
  <c r="B160" i="13"/>
  <c r="C160" i="13"/>
  <c r="D161" i="13"/>
  <c r="B161" i="13"/>
  <c r="C161" i="13"/>
  <c r="D162" i="13"/>
  <c r="B162" i="13"/>
  <c r="C162" i="13"/>
  <c r="D163" i="13"/>
  <c r="B163" i="13"/>
  <c r="C163" i="13"/>
  <c r="D164" i="13"/>
  <c r="B164" i="13"/>
  <c r="C164" i="13"/>
  <c r="D165" i="13"/>
  <c r="B165" i="13"/>
  <c r="C165" i="13"/>
  <c r="D166" i="13"/>
  <c r="B166" i="13"/>
  <c r="C166" i="13"/>
  <c r="D167" i="13"/>
  <c r="B167" i="13"/>
  <c r="C167" i="13"/>
  <c r="D168" i="13"/>
  <c r="B168" i="13"/>
  <c r="C168" i="13"/>
  <c r="D169" i="13"/>
  <c r="B169" i="13"/>
  <c r="C169" i="13"/>
  <c r="D170" i="13"/>
  <c r="B170" i="13"/>
  <c r="C170" i="13"/>
  <c r="D6" i="13"/>
  <c r="C6" i="13"/>
  <c r="B6" i="13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0" i="14"/>
  <c r="B70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B52" i="14"/>
  <c r="C52" i="14"/>
  <c r="B53" i="14"/>
  <c r="C53" i="14"/>
  <c r="B54" i="14"/>
  <c r="C54" i="14"/>
  <c r="B55" i="14"/>
  <c r="C55" i="14"/>
  <c r="B56" i="14"/>
  <c r="C56" i="14"/>
  <c r="B57" i="14"/>
  <c r="C57" i="14"/>
  <c r="B58" i="14"/>
  <c r="C58" i="14"/>
  <c r="B59" i="14"/>
  <c r="C59" i="14"/>
  <c r="B60" i="14"/>
  <c r="C60" i="14"/>
  <c r="B61" i="14"/>
  <c r="C61" i="14"/>
  <c r="B62" i="14"/>
  <c r="C62" i="14"/>
  <c r="B63" i="14"/>
  <c r="C63" i="14"/>
  <c r="B64" i="14"/>
  <c r="C64" i="14"/>
  <c r="B65" i="14"/>
  <c r="C65" i="14"/>
  <c r="B66" i="14"/>
  <c r="C66" i="14"/>
  <c r="B67" i="14"/>
  <c r="C67" i="14"/>
  <c r="B68" i="14"/>
  <c r="C68" i="14"/>
  <c r="C5" i="14"/>
  <c r="B5" i="14"/>
  <c r="C46" i="4"/>
  <c r="E39" i="4"/>
  <c r="E17" i="4"/>
  <c r="C12" i="4"/>
  <c r="E40" i="4"/>
  <c r="C33" i="4"/>
  <c r="E28" i="4"/>
  <c r="D17" i="4"/>
  <c r="B12" i="4"/>
  <c r="E29" i="4"/>
  <c r="E30" i="4"/>
  <c r="B46" i="4"/>
  <c r="D39" i="4"/>
  <c r="D40" i="4"/>
  <c r="C17" i="4"/>
  <c r="C11" i="4"/>
  <c r="E41" i="4"/>
  <c r="E43" i="4"/>
  <c r="E44" i="4"/>
  <c r="E31" i="4"/>
  <c r="D18" i="4"/>
  <c r="E32" i="4"/>
  <c r="D19" i="4"/>
  <c r="D44" i="4"/>
  <c r="D45" i="4"/>
  <c r="C19" i="4"/>
  <c r="D41" i="4"/>
  <c r="C18" i="4"/>
  <c r="D42" i="4"/>
  <c r="D43" i="4"/>
  <c r="D32" i="4"/>
  <c r="B19" i="4"/>
  <c r="D31" i="4"/>
  <c r="B18" i="4"/>
  <c r="E46" i="4"/>
  <c r="D46" i="4"/>
  <c r="E33" i="4"/>
  <c r="D33" i="4"/>
  <c r="C7" i="4"/>
  <c r="B7" i="4"/>
  <c r="D13" i="2"/>
  <c r="E13" i="2"/>
  <c r="B13" i="2"/>
  <c r="C13" i="2"/>
  <c r="T55" i="15"/>
  <c r="U21" i="15"/>
  <c r="U19" i="15"/>
  <c r="U17" i="15"/>
  <c r="V20" i="15"/>
  <c r="F29" i="16"/>
  <c r="B29" i="16"/>
  <c r="C29" i="16"/>
  <c r="G33" i="13"/>
  <c r="D33" i="13"/>
  <c r="S55" i="15"/>
  <c r="U55" i="15"/>
  <c r="U13" i="15"/>
  <c r="V19" i="15"/>
  <c r="F28" i="16"/>
  <c r="B28" i="16"/>
  <c r="C28" i="16"/>
  <c r="G32" i="13"/>
  <c r="D32" i="13"/>
  <c r="U9" i="15"/>
  <c r="U7" i="15"/>
  <c r="C176" i="13"/>
  <c r="C174" i="13"/>
  <c r="C172" i="13"/>
  <c r="E45" i="4"/>
  <c r="E19" i="4"/>
  <c r="E42" i="4"/>
  <c r="E18" i="4"/>
  <c r="C17" i="13"/>
  <c r="C13" i="13"/>
  <c r="C9" i="13"/>
  <c r="U52" i="15"/>
  <c r="U51" i="15"/>
  <c r="U50" i="15"/>
  <c r="U49" i="15"/>
  <c r="U48" i="15"/>
  <c r="U47" i="15"/>
  <c r="U46" i="15"/>
  <c r="U45" i="15"/>
  <c r="V51" i="15"/>
  <c r="U43" i="15"/>
  <c r="U41" i="15"/>
  <c r="V47" i="15"/>
  <c r="U39" i="15"/>
  <c r="U37" i="15"/>
  <c r="V43" i="15"/>
  <c r="F52" i="16"/>
  <c r="B52" i="16"/>
  <c r="C52" i="16"/>
  <c r="G56" i="13"/>
  <c r="D56" i="13"/>
  <c r="U35" i="15"/>
  <c r="U33" i="15"/>
  <c r="V39" i="15"/>
  <c r="F48" i="16"/>
  <c r="B48" i="16"/>
  <c r="C48" i="16"/>
  <c r="G52" i="13"/>
  <c r="D52" i="13"/>
  <c r="U31" i="15"/>
  <c r="U29" i="15"/>
  <c r="V35" i="15"/>
  <c r="F44" i="16"/>
  <c r="B44" i="16"/>
  <c r="C44" i="16"/>
  <c r="G48" i="13"/>
  <c r="D48" i="13"/>
  <c r="U27" i="15"/>
  <c r="U25" i="15"/>
  <c r="V31" i="15"/>
  <c r="F40" i="16"/>
  <c r="B40" i="16"/>
  <c r="C40" i="16"/>
  <c r="G44" i="13"/>
  <c r="D44" i="13"/>
  <c r="U23" i="15"/>
  <c r="B44" i="13"/>
  <c r="C44" i="13"/>
  <c r="B48" i="13"/>
  <c r="C48" i="13"/>
  <c r="B52" i="13"/>
  <c r="C52" i="13"/>
  <c r="B56" i="13"/>
  <c r="C56" i="13"/>
  <c r="V8" i="15"/>
  <c r="F17" i="16"/>
  <c r="V10" i="15"/>
  <c r="F19" i="16"/>
  <c r="B19" i="16"/>
  <c r="C19" i="16"/>
  <c r="G23" i="13"/>
  <c r="D23" i="13"/>
  <c r="V12" i="15"/>
  <c r="F21" i="16"/>
  <c r="B21" i="16"/>
  <c r="C21" i="16"/>
  <c r="G25" i="13"/>
  <c r="D25" i="13"/>
  <c r="V7" i="15"/>
  <c r="F16" i="16"/>
  <c r="V9" i="15"/>
  <c r="F18" i="16"/>
  <c r="B18" i="16"/>
  <c r="V11" i="15"/>
  <c r="F20" i="16"/>
  <c r="B20" i="16"/>
  <c r="C20" i="16"/>
  <c r="G24" i="13"/>
  <c r="D24" i="13"/>
  <c r="V13" i="15"/>
  <c r="F22" i="16"/>
  <c r="B22" i="16"/>
  <c r="C22" i="16"/>
  <c r="G26" i="13"/>
  <c r="D26" i="13"/>
  <c r="B32" i="13"/>
  <c r="C32" i="13"/>
  <c r="V30" i="15"/>
  <c r="F39" i="16"/>
  <c r="B39" i="16"/>
  <c r="C39" i="16"/>
  <c r="G43" i="13"/>
  <c r="D43" i="13"/>
  <c r="V34" i="15"/>
  <c r="F43" i="16"/>
  <c r="B43" i="16"/>
  <c r="C43" i="16"/>
  <c r="G47" i="13"/>
  <c r="D47" i="13"/>
  <c r="V38" i="15"/>
  <c r="F47" i="16"/>
  <c r="B47" i="16"/>
  <c r="C47" i="16"/>
  <c r="G51" i="13"/>
  <c r="D51" i="13"/>
  <c r="V42" i="15"/>
  <c r="F51" i="16"/>
  <c r="B51" i="16"/>
  <c r="C51" i="16"/>
  <c r="G55" i="13"/>
  <c r="D55" i="13"/>
  <c r="C33" i="13"/>
  <c r="B33" i="13"/>
  <c r="V25" i="15"/>
  <c r="F34" i="16"/>
  <c r="B34" i="16"/>
  <c r="C34" i="16"/>
  <c r="G38" i="13"/>
  <c r="D38" i="13"/>
  <c r="V46" i="15"/>
  <c r="V18" i="15"/>
  <c r="F27" i="16"/>
  <c r="B27" i="16"/>
  <c r="C27" i="16"/>
  <c r="G31" i="13"/>
  <c r="D31" i="13"/>
  <c r="V22" i="15"/>
  <c r="F31" i="16"/>
  <c r="B31" i="16"/>
  <c r="C31" i="16"/>
  <c r="G35" i="13"/>
  <c r="D35" i="13"/>
  <c r="V26" i="15"/>
  <c r="F35" i="16"/>
  <c r="B35" i="16"/>
  <c r="C35" i="16"/>
  <c r="G39" i="13"/>
  <c r="D39" i="13"/>
  <c r="V48" i="15"/>
  <c r="V29" i="15"/>
  <c r="F38" i="16"/>
  <c r="B38" i="16"/>
  <c r="C38" i="16"/>
  <c r="G42" i="13"/>
  <c r="D42" i="13"/>
  <c r="V33" i="15"/>
  <c r="F42" i="16"/>
  <c r="B42" i="16"/>
  <c r="C42" i="16"/>
  <c r="G46" i="13"/>
  <c r="D46" i="13"/>
  <c r="V37" i="15"/>
  <c r="F46" i="16"/>
  <c r="B46" i="16"/>
  <c r="C46" i="16"/>
  <c r="G50" i="13"/>
  <c r="D50" i="13"/>
  <c r="V41" i="15"/>
  <c r="F50" i="16"/>
  <c r="B50" i="16"/>
  <c r="C50" i="16"/>
  <c r="G54" i="13"/>
  <c r="D54" i="13"/>
  <c r="V54" i="15"/>
  <c r="V45" i="15"/>
  <c r="F54" i="16"/>
  <c r="B54" i="16"/>
  <c r="C54" i="16"/>
  <c r="G58" i="13"/>
  <c r="D58" i="13"/>
  <c r="V49" i="15"/>
  <c r="V52" i="15"/>
  <c r="V15" i="15"/>
  <c r="F24" i="16"/>
  <c r="B24" i="16"/>
  <c r="C24" i="16"/>
  <c r="G28" i="13"/>
  <c r="D28" i="13"/>
  <c r="V14" i="15"/>
  <c r="F23" i="16"/>
  <c r="B23" i="16"/>
  <c r="C23" i="16"/>
  <c r="G27" i="13"/>
  <c r="D27" i="13"/>
  <c r="V32" i="15"/>
  <c r="F41" i="16"/>
  <c r="B41" i="16"/>
  <c r="C41" i="16"/>
  <c r="G45" i="13"/>
  <c r="D45" i="13"/>
  <c r="V36" i="15"/>
  <c r="F45" i="16"/>
  <c r="B45" i="16"/>
  <c r="C45" i="16"/>
  <c r="G49" i="13"/>
  <c r="D49" i="13"/>
  <c r="V40" i="15"/>
  <c r="F49" i="16"/>
  <c r="B49" i="16"/>
  <c r="C49" i="16"/>
  <c r="G53" i="13"/>
  <c r="D53" i="13"/>
  <c r="V44" i="15"/>
  <c r="F53" i="16"/>
  <c r="B53" i="16"/>
  <c r="C53" i="16"/>
  <c r="G57" i="13"/>
  <c r="D57" i="13"/>
  <c r="V16" i="15"/>
  <c r="F25" i="16"/>
  <c r="B25" i="16"/>
  <c r="C25" i="16"/>
  <c r="G29" i="13"/>
  <c r="D29" i="13"/>
  <c r="V23" i="15"/>
  <c r="F32" i="16"/>
  <c r="B32" i="16"/>
  <c r="C32" i="16"/>
  <c r="G36" i="13"/>
  <c r="D36" i="13"/>
  <c r="V27" i="15"/>
  <c r="F36" i="16"/>
  <c r="B36" i="16"/>
  <c r="C36" i="16"/>
  <c r="G40" i="13"/>
  <c r="D40" i="13"/>
  <c r="V50" i="15"/>
  <c r="V17" i="15"/>
  <c r="F26" i="16"/>
  <c r="B26" i="16"/>
  <c r="C26" i="16"/>
  <c r="G30" i="13"/>
  <c r="D30" i="13"/>
  <c r="V21" i="15"/>
  <c r="F30" i="16"/>
  <c r="B30" i="16"/>
  <c r="C30" i="16"/>
  <c r="G34" i="13"/>
  <c r="D34" i="13"/>
  <c r="V24" i="15"/>
  <c r="F33" i="16"/>
  <c r="B33" i="16"/>
  <c r="C33" i="16"/>
  <c r="G37" i="13"/>
  <c r="D37" i="13"/>
  <c r="V28" i="15"/>
  <c r="F37" i="16"/>
  <c r="B37" i="16"/>
  <c r="C37" i="16"/>
  <c r="G41" i="13"/>
  <c r="D41" i="13"/>
  <c r="C37" i="13"/>
  <c r="B37" i="13"/>
  <c r="B30" i="13"/>
  <c r="C30" i="13"/>
  <c r="B40" i="13"/>
  <c r="C40" i="13"/>
  <c r="C29" i="13"/>
  <c r="B29" i="13"/>
  <c r="C53" i="13"/>
  <c r="B53" i="13"/>
  <c r="C45" i="13"/>
  <c r="B45" i="13"/>
  <c r="B28" i="13"/>
  <c r="C28" i="13"/>
  <c r="B50" i="13"/>
  <c r="C50" i="13"/>
  <c r="B42" i="13"/>
  <c r="C42" i="13"/>
  <c r="C39" i="13"/>
  <c r="B39" i="13"/>
  <c r="C31" i="13"/>
  <c r="B31" i="13"/>
  <c r="B38" i="13"/>
  <c r="C38" i="13"/>
  <c r="C51" i="13"/>
  <c r="B51" i="13"/>
  <c r="C43" i="13"/>
  <c r="B43" i="13"/>
  <c r="B24" i="13"/>
  <c r="C24" i="13"/>
  <c r="C23" i="13"/>
  <c r="B23" i="13"/>
  <c r="C41" i="13"/>
  <c r="B41" i="13"/>
  <c r="B34" i="13"/>
  <c r="C34" i="13"/>
  <c r="B36" i="13"/>
  <c r="C36" i="13"/>
  <c r="C57" i="13"/>
  <c r="B57" i="13"/>
  <c r="C49" i="13"/>
  <c r="B49" i="13"/>
  <c r="C27" i="13"/>
  <c r="B27" i="13"/>
  <c r="B58" i="13"/>
  <c r="C58" i="13"/>
  <c r="B54" i="13"/>
  <c r="C54" i="13"/>
  <c r="B46" i="13"/>
  <c r="C46" i="13"/>
  <c r="C35" i="13"/>
  <c r="B35" i="13"/>
  <c r="C55" i="13"/>
  <c r="B55" i="13"/>
  <c r="C47" i="13"/>
  <c r="B47" i="13"/>
  <c r="B26" i="13"/>
  <c r="C26" i="13"/>
  <c r="C18" i="16"/>
  <c r="G22" i="13"/>
  <c r="D22" i="13"/>
  <c r="B17" i="16"/>
  <c r="C17" i="16"/>
  <c r="G21" i="13"/>
  <c r="D21" i="13"/>
  <c r="C25" i="13"/>
  <c r="B25" i="13"/>
  <c r="C21" i="13"/>
  <c r="B21" i="13"/>
  <c r="B22" i="13"/>
  <c r="C22" i="13"/>
</calcChain>
</file>

<file path=xl/sharedStrings.xml><?xml version="1.0" encoding="utf-8"?>
<sst xmlns="http://schemas.openxmlformats.org/spreadsheetml/2006/main" count="204" uniqueCount="129">
  <si>
    <t>year</t>
  </si>
  <si>
    <t>prisons</t>
  </si>
  <si>
    <t>young offender institutions</t>
  </si>
  <si>
    <t>borstals</t>
  </si>
  <si>
    <t>detention centers</t>
  </si>
  <si>
    <t>reman institution</t>
  </si>
  <si>
    <t>total population</t>
  </si>
  <si>
    <t>tot prisoners</t>
  </si>
  <si>
    <t>under 16</t>
  </si>
  <si>
    <t>16- under 18</t>
  </si>
  <si>
    <t>18-under 21</t>
  </si>
  <si>
    <t>21-under 50</t>
  </si>
  <si>
    <t>50 and over</t>
  </si>
  <si>
    <t>total</t>
  </si>
  <si>
    <t>16- under 21</t>
  </si>
  <si>
    <t>21 -under 30</t>
  </si>
  <si>
    <t>30-under 40</t>
  </si>
  <si>
    <t>40-under 50</t>
  </si>
  <si>
    <t>50-under 60</t>
  </si>
  <si>
    <t>60 and over</t>
  </si>
  <si>
    <t>under 21</t>
  </si>
  <si>
    <t>males</t>
  </si>
  <si>
    <t>females</t>
  </si>
  <si>
    <t>male</t>
  </si>
  <si>
    <t>female</t>
  </si>
  <si>
    <t>"ordinary prisoners"</t>
  </si>
  <si>
    <t>all prisoners</t>
  </si>
  <si>
    <t>sources and notes</t>
  </si>
  <si>
    <t>commitments</t>
  </si>
  <si>
    <t>sex ratio</t>
  </si>
  <si>
    <t>Commitments to prison from Scotland, by year and sex, from 1844</t>
  </si>
  <si>
    <t>source and notes</t>
  </si>
  <si>
    <t>After 1907, commitments include only persons convicted.</t>
  </si>
  <si>
    <t>1840-1907: Annual Report of the Prison Commissioners for Scotland, for the Year 1907, App. No. IV</t>
  </si>
  <si>
    <t>Subsequent data from annual official reports: Prisons in Scotland; Scottiish Prison Service, Annual Report</t>
  </si>
  <si>
    <t>adj males</t>
  </si>
  <si>
    <t>in Scotland</t>
  </si>
  <si>
    <t>in England</t>
  </si>
  <si>
    <t>Scot males</t>
  </si>
  <si>
    <t>Irish males</t>
  </si>
  <si>
    <t>Commitments are for year ending June 30th</t>
  </si>
  <si>
    <t>Prisoner counts are the average daily number in prison</t>
  </si>
  <si>
    <t>Sources:</t>
  </si>
  <si>
    <t>Annual Report, 1927, Table No. III (covering 1898 to 1927)</t>
  </si>
  <si>
    <t>Prisons Department of Scotland, Annual Report, 1938, Table No. II (covering 1909 to 1938)</t>
  </si>
  <si>
    <t>Report on Prisons in Scotland, 1949, Table 2 (covering 1939 to 1949)</t>
  </si>
  <si>
    <t>Report of 1973, App. No. 18 (covering 1957 to 1973)</t>
  </si>
  <si>
    <t>Prisons in Scotland, Report for 1962, App. No. 10 (covering 1949 to 1962);</t>
  </si>
  <si>
    <t>Prison Commissioners for Scotland: Annual Report, 1907, App. Table No. II (covering 1840 to 1907);</t>
  </si>
  <si>
    <t xml:space="preserve"> Prison Statistics in Scotland, 1997, Table 1 covers 1988 to 1997.</t>
  </si>
  <si>
    <t>Annual issues of Prisons in Scotland and Scottish Prison Service, Annual Report (subsequent years)</t>
  </si>
  <si>
    <t>Sentences to penal servitude in Scotland, by sex, year, and sentence length (years)</t>
  </si>
  <si>
    <t>Scottish prisoners, by year and sex, from 1840</t>
  </si>
  <si>
    <t>males sentenced to penal servitude</t>
  </si>
  <si>
    <t>ave. years</t>
  </si>
  <si>
    <t>females sentenced to penal servitude</t>
  </si>
  <si>
    <t>source</t>
  </si>
  <si>
    <t>Annual Report of the Prison Commissioners for Scotland, for the Year 1907, App. No. XVIII</t>
  </si>
  <si>
    <t>Annual Report of the Prison Commissioners for Scotland, for the Year 1907, App. No. II, IV, XVIII</t>
  </si>
  <si>
    <t>m/f duration</t>
  </si>
  <si>
    <t>ratio</t>
  </si>
  <si>
    <t>weighted average sentence duration</t>
  </si>
  <si>
    <t>m/f commit</t>
  </si>
  <si>
    <t>Fourteenth Report of Prison Commissioners for Scotland, for 1891, App. No. XVIII</t>
  </si>
  <si>
    <t>for penal servitude</t>
  </si>
  <si>
    <t>for transportation</t>
  </si>
  <si>
    <t>est. Scot</t>
  </si>
  <si>
    <t>Scottish convicts, including Scottish convicts serving penal servitude in England, 1844-1907</t>
  </si>
  <si>
    <t>Subsequent statistics include all prisoners in facilities in general use as prisons.</t>
  </si>
  <si>
    <t>Juveniles in special juvenile facilities and insane in insane asylums are excluded.</t>
  </si>
  <si>
    <t>6,833</t>
  </si>
  <si>
    <t>7,005</t>
  </si>
  <si>
    <t>7,415</t>
  </si>
  <si>
    <t>7,539</t>
  </si>
  <si>
    <t>7,419</t>
  </si>
  <si>
    <t>334</t>
  </si>
  <si>
    <t>353</t>
  </si>
  <si>
    <t>371</t>
  </si>
  <si>
    <t>412</t>
  </si>
  <si>
    <t>424</t>
  </si>
  <si>
    <t>435</t>
  </si>
  <si>
    <t>for servitude, transportion, or death</t>
  </si>
  <si>
    <t>length of penal servitude (years)</t>
  </si>
  <si>
    <t>A sentence of penal servitude for life is coded here as 35 years; that's used in computing</t>
  </si>
  <si>
    <t>Actual transportation from Scotland (to Australia) ended for females in 1852 and for males in 1857.</t>
  </si>
  <si>
    <t>Hence those sentenced to transportation after those dates were not actually transported.</t>
  </si>
  <si>
    <t>Convicts are persons convicted of crimes considered to be serious.</t>
  </si>
  <si>
    <t xml:space="preserve">Report of the Committee on the Employment of Convicts in the United Kingdom (PP 1882 XXXIV) </t>
  </si>
  <si>
    <t xml:space="preserve">noted that in May, 1882, 771 Scotish males were in penal servitude in English prisons.  </t>
  </si>
  <si>
    <t>The estimate to the left gives an average daily number of 763 in 1882.</t>
  </si>
  <si>
    <t>ave. dur.</t>
  </si>
  <si>
    <t>person</t>
  </si>
  <si>
    <t xml:space="preserve">1896 to 2003: reporting for the calendar year.  </t>
  </si>
  <si>
    <t>2004-2010: for the year ending March 31.</t>
  </si>
  <si>
    <t xml:space="preserve">1879 to 1895: for years ending March 31.  In both cases, </t>
  </si>
  <si>
    <t xml:space="preserve">The year listed is the year the majority of the twelve reported months.  </t>
  </si>
  <si>
    <t xml:space="preserve">1840 to 1878: for years ending Sept. 30.  </t>
  </si>
  <si>
    <t>Reporting periods</t>
  </si>
  <si>
    <t>For 1840 to 1907, all prisoners includes civil prisoners (inc. debtors), criminal lunatics, inebriates, convicts under penal servitude, and ordinary prisoners</t>
  </si>
  <si>
    <t>For Irish prisoners held in Scotland, see Annual Report of the Prisons Department of Scotland, 1938, Table No. III, footnotes.</t>
  </si>
  <si>
    <t>prisoner shares</t>
  </si>
  <si>
    <t>prisoners</t>
  </si>
  <si>
    <t>prisoners in 1973</t>
  </si>
  <si>
    <t>prisoners in 1864</t>
  </si>
  <si>
    <t>Demographic comparison of Scottish prisoner populations, 1864 &amp; 1973</t>
  </si>
  <si>
    <t>statistic \ year</t>
  </si>
  <si>
    <t>incarceration rate</t>
  </si>
  <si>
    <t>ave. confinement (days)</t>
  </si>
  <si>
    <t>sex ratio (in prison)</t>
  </si>
  <si>
    <t>sex ratio (commitments to prison)</t>
  </si>
  <si>
    <t>% female convicts under 21</t>
  </si>
  <si>
    <t>% male convicts under 21</t>
  </si>
  <si>
    <t>Prison age distribution</t>
  </si>
  <si>
    <t>sources</t>
  </si>
  <si>
    <t>official publications</t>
  </si>
  <si>
    <t>Prisons in Scotland, 1973 (Cmd 5735)</t>
  </si>
  <si>
    <t>Twenty-Seventh Report of the Prison Inspectors of Great Britain, Scotland, Appendix</t>
  </si>
  <si>
    <t>Committed for trial or bailed (excludes, e.g., summary offenses)</t>
  </si>
  <si>
    <t>Distribution of Scottish prisoners by prison type, 1983 &amp; 1988</t>
  </si>
  <si>
    <t>in 1983</t>
  </si>
  <si>
    <t>in 1988</t>
  </si>
  <si>
    <t>total prisoners</t>
  </si>
  <si>
    <t>police cells</t>
  </si>
  <si>
    <t>Prisons in Scotland, for 1983 and 1988/89</t>
  </si>
  <si>
    <t>official annual publication:</t>
  </si>
  <si>
    <t>prisoner statistics are average number in prison across the year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</si>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</sst>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workbookViewId="0">
      <selection sqref="A1:E1"/>
    </sheetView>
  </sheetViews>
  <sheetFormatPr defaultRowHeight="12.75" x14ac:dyDescent="0.2"/>
  <cols>
    <col min="1" max="1" width="7.140625" customWidth="1"/>
    <col min="2" max="3" width="9.85546875" customWidth="1"/>
    <col min="4" max="6" width="9.85546875" style="4" customWidth="1"/>
    <col min="7" max="7" width="11.28515625" style="4" customWidth="1"/>
    <col min="8" max="8" width="10.42578125" style="4" customWidth="1"/>
    <col min="9" max="10" width="9.85546875" style="4" customWidth="1"/>
    <col min="11" max="11" width="2.140625" customWidth="1"/>
    <col min="12" max="12" width="128.5703125" customWidth="1"/>
  </cols>
  <sheetData>
    <row r="1" spans="1:12" x14ac:dyDescent="0.2">
      <c r="A1" s="17" t="s">
        <v>52</v>
      </c>
      <c r="B1" s="17"/>
      <c r="C1" s="17"/>
      <c r="D1" s="17"/>
      <c r="E1" s="17"/>
      <c r="L1" t="s">
        <v>126</v>
      </c>
    </row>
    <row r="2" spans="1:12" x14ac:dyDescent="0.2">
      <c r="L2" t="s">
        <v>127</v>
      </c>
    </row>
    <row r="3" spans="1:12" x14ac:dyDescent="0.2">
      <c r="L3" t="s">
        <v>128</v>
      </c>
    </row>
    <row r="4" spans="1:12" x14ac:dyDescent="0.2">
      <c r="A4" s="7"/>
      <c r="B4" s="16" t="s">
        <v>26</v>
      </c>
      <c r="C4" s="16"/>
      <c r="D4" s="16"/>
      <c r="E4" s="16"/>
      <c r="F4" s="16"/>
      <c r="G4" s="6" t="s">
        <v>38</v>
      </c>
      <c r="H4" s="6" t="s">
        <v>39</v>
      </c>
      <c r="I4" s="16" t="s">
        <v>25</v>
      </c>
      <c r="J4" s="16"/>
    </row>
    <row r="5" spans="1:12" x14ac:dyDescent="0.2">
      <c r="A5" s="7" t="s">
        <v>0</v>
      </c>
      <c r="B5" s="7" t="s">
        <v>13</v>
      </c>
      <c r="C5" s="7" t="s">
        <v>29</v>
      </c>
      <c r="D5" s="6" t="s">
        <v>35</v>
      </c>
      <c r="E5" s="6" t="s">
        <v>21</v>
      </c>
      <c r="F5" s="6" t="s">
        <v>22</v>
      </c>
      <c r="G5" s="6" t="s">
        <v>37</v>
      </c>
      <c r="H5" s="6" t="s">
        <v>36</v>
      </c>
      <c r="I5" s="6" t="s">
        <v>21</v>
      </c>
      <c r="J5" s="6" t="s">
        <v>22</v>
      </c>
      <c r="L5" s="4" t="s">
        <v>27</v>
      </c>
    </row>
    <row r="6" spans="1:12" x14ac:dyDescent="0.2">
      <c r="A6" s="7">
        <v>1840</v>
      </c>
      <c r="B6" s="6">
        <f>D6+F6</f>
        <v>2048</v>
      </c>
      <c r="C6" s="8">
        <f>D6/F6</f>
        <v>1.9854227405247813</v>
      </c>
      <c r="D6" s="6">
        <f t="shared" ref="D6:D37" si="0">E6+G6</f>
        <v>1362</v>
      </c>
      <c r="E6" s="6">
        <v>1362</v>
      </c>
      <c r="F6" s="6">
        <v>686</v>
      </c>
      <c r="G6" s="6"/>
      <c r="H6" s="6"/>
      <c r="I6" s="6">
        <v>1264</v>
      </c>
      <c r="J6" s="6">
        <v>676</v>
      </c>
      <c r="L6" t="s">
        <v>41</v>
      </c>
    </row>
    <row r="7" spans="1:12" x14ac:dyDescent="0.2">
      <c r="A7" s="7">
        <v>1841</v>
      </c>
      <c r="B7" s="6">
        <f t="shared" ref="B7:B70" si="1">D7+F7</f>
        <v>2061</v>
      </c>
      <c r="C7" s="8">
        <f t="shared" ref="C7:C70" si="2">D7/F7</f>
        <v>1.7516688918558077</v>
      </c>
      <c r="D7" s="6">
        <f t="shared" si="0"/>
        <v>1312</v>
      </c>
      <c r="E7" s="6">
        <v>1312</v>
      </c>
      <c r="F7" s="6">
        <v>749</v>
      </c>
      <c r="G7" s="6"/>
      <c r="H7" s="6"/>
      <c r="I7" s="6">
        <v>1222</v>
      </c>
      <c r="J7" s="6">
        <v>742</v>
      </c>
      <c r="L7" t="s">
        <v>98</v>
      </c>
    </row>
    <row r="8" spans="1:12" x14ac:dyDescent="0.2">
      <c r="A8" s="7">
        <v>1842</v>
      </c>
      <c r="B8" s="6">
        <f t="shared" si="1"/>
        <v>2516</v>
      </c>
      <c r="C8" s="8">
        <f t="shared" si="2"/>
        <v>1.8886337543053962</v>
      </c>
      <c r="D8" s="6">
        <f t="shared" si="0"/>
        <v>1645</v>
      </c>
      <c r="E8" s="6">
        <v>1645</v>
      </c>
      <c r="F8" s="6">
        <v>871</v>
      </c>
      <c r="G8" s="6"/>
      <c r="H8" s="6"/>
      <c r="I8" s="6">
        <v>1557</v>
      </c>
      <c r="J8" s="6">
        <v>865</v>
      </c>
      <c r="L8" t="s">
        <v>68</v>
      </c>
    </row>
    <row r="9" spans="1:12" x14ac:dyDescent="0.2">
      <c r="A9" s="7">
        <v>1843</v>
      </c>
      <c r="B9" s="6">
        <f t="shared" si="1"/>
        <v>2378</v>
      </c>
      <c r="C9" s="8">
        <f t="shared" si="2"/>
        <v>1.9911949685534591</v>
      </c>
      <c r="D9" s="6">
        <f t="shared" si="0"/>
        <v>1583</v>
      </c>
      <c r="E9" s="6">
        <v>1583</v>
      </c>
      <c r="F9" s="6">
        <v>795</v>
      </c>
      <c r="G9" s="6"/>
      <c r="H9" s="6"/>
      <c r="I9" s="6">
        <v>1499</v>
      </c>
      <c r="J9" s="6">
        <v>789</v>
      </c>
      <c r="L9" t="s">
        <v>69</v>
      </c>
    </row>
    <row r="10" spans="1:12" x14ac:dyDescent="0.2">
      <c r="A10" s="7">
        <v>1844</v>
      </c>
      <c r="B10" s="6">
        <f t="shared" si="1"/>
        <v>2346</v>
      </c>
      <c r="C10" s="8">
        <f t="shared" si="2"/>
        <v>2.0428015564202333</v>
      </c>
      <c r="D10" s="6">
        <f t="shared" si="0"/>
        <v>1575</v>
      </c>
      <c r="E10" s="6">
        <v>1575</v>
      </c>
      <c r="F10" s="6">
        <v>771</v>
      </c>
      <c r="G10" s="6"/>
      <c r="H10" s="6"/>
      <c r="I10" s="6">
        <v>1492</v>
      </c>
      <c r="J10" s="6">
        <v>766</v>
      </c>
    </row>
    <row r="11" spans="1:12" x14ac:dyDescent="0.2">
      <c r="A11" s="7">
        <v>1845</v>
      </c>
      <c r="B11" s="6">
        <f t="shared" si="1"/>
        <v>2166</v>
      </c>
      <c r="C11" s="8">
        <f t="shared" si="2"/>
        <v>1.7984496124031009</v>
      </c>
      <c r="D11" s="6">
        <f t="shared" si="0"/>
        <v>1392</v>
      </c>
      <c r="E11" s="6">
        <v>1392</v>
      </c>
      <c r="F11" s="6">
        <v>774</v>
      </c>
      <c r="G11" s="6"/>
      <c r="H11" s="6"/>
      <c r="I11" s="6">
        <v>1323</v>
      </c>
      <c r="J11" s="6">
        <v>769</v>
      </c>
      <c r="L11" t="s">
        <v>42</v>
      </c>
    </row>
    <row r="12" spans="1:12" x14ac:dyDescent="0.2">
      <c r="A12" s="7">
        <v>1846</v>
      </c>
      <c r="B12" s="6">
        <f t="shared" si="1"/>
        <v>2267</v>
      </c>
      <c r="C12" s="8">
        <f t="shared" si="2"/>
        <v>1.6545667447306791</v>
      </c>
      <c r="D12" s="6">
        <f t="shared" si="0"/>
        <v>1413</v>
      </c>
      <c r="E12" s="6">
        <v>1413</v>
      </c>
      <c r="F12" s="6">
        <v>854</v>
      </c>
      <c r="G12" s="6"/>
      <c r="H12" s="6"/>
      <c r="I12" s="6">
        <v>1353</v>
      </c>
      <c r="J12" s="6">
        <v>846</v>
      </c>
      <c r="L12" t="s">
        <v>125</v>
      </c>
    </row>
    <row r="13" spans="1:12" x14ac:dyDescent="0.2">
      <c r="A13" s="7">
        <v>1847</v>
      </c>
      <c r="B13" s="6">
        <f t="shared" si="1"/>
        <v>2574</v>
      </c>
      <c r="C13" s="8">
        <f t="shared" si="2"/>
        <v>1.7558886509635974</v>
      </c>
      <c r="D13" s="6">
        <f t="shared" si="0"/>
        <v>1640</v>
      </c>
      <c r="E13" s="6">
        <v>1640</v>
      </c>
      <c r="F13" s="6">
        <v>934</v>
      </c>
      <c r="G13" s="6"/>
      <c r="H13" s="6"/>
      <c r="I13" s="6">
        <v>1585</v>
      </c>
      <c r="J13" s="6">
        <v>928</v>
      </c>
      <c r="L13" t="s">
        <v>48</v>
      </c>
    </row>
    <row r="14" spans="1:12" x14ac:dyDescent="0.2">
      <c r="A14" s="7">
        <v>1848</v>
      </c>
      <c r="B14" s="6">
        <f t="shared" si="1"/>
        <v>3022</v>
      </c>
      <c r="C14" s="8">
        <f t="shared" si="2"/>
        <v>1.8974113135186961</v>
      </c>
      <c r="D14" s="6">
        <f t="shared" si="0"/>
        <v>1979</v>
      </c>
      <c r="E14" s="6">
        <v>1979</v>
      </c>
      <c r="F14" s="6">
        <v>1043</v>
      </c>
      <c r="G14" s="6"/>
      <c r="H14" s="6"/>
      <c r="I14" s="6">
        <v>1915</v>
      </c>
      <c r="J14" s="6">
        <v>1037</v>
      </c>
      <c r="L14" t="s">
        <v>43</v>
      </c>
    </row>
    <row r="15" spans="1:12" x14ac:dyDescent="0.2">
      <c r="A15" s="7">
        <v>1849</v>
      </c>
      <c r="B15" s="6">
        <f t="shared" si="1"/>
        <v>3205</v>
      </c>
      <c r="C15" s="8">
        <f t="shared" si="2"/>
        <v>1.8821942446043165</v>
      </c>
      <c r="D15" s="6">
        <f t="shared" si="0"/>
        <v>2093</v>
      </c>
      <c r="E15" s="6">
        <v>2093</v>
      </c>
      <c r="F15" s="6">
        <v>1112</v>
      </c>
      <c r="G15" s="6"/>
      <c r="H15" s="6"/>
      <c r="I15" s="6">
        <v>2017</v>
      </c>
      <c r="J15" s="6">
        <v>1102</v>
      </c>
      <c r="L15" t="s">
        <v>44</v>
      </c>
    </row>
    <row r="16" spans="1:12" x14ac:dyDescent="0.2">
      <c r="A16" s="7">
        <v>1850</v>
      </c>
      <c r="B16" s="6">
        <f t="shared" si="1"/>
        <v>3059</v>
      </c>
      <c r="C16" s="8">
        <f t="shared" si="2"/>
        <v>2.0078662733529988</v>
      </c>
      <c r="D16" s="6">
        <f t="shared" si="0"/>
        <v>2042</v>
      </c>
      <c r="E16" s="6">
        <v>2042</v>
      </c>
      <c r="F16" s="6">
        <v>1017</v>
      </c>
      <c r="G16" s="6"/>
      <c r="H16" s="6"/>
      <c r="I16" s="6">
        <v>1937</v>
      </c>
      <c r="J16" s="6">
        <v>1010</v>
      </c>
      <c r="L16" t="s">
        <v>45</v>
      </c>
    </row>
    <row r="17" spans="1:12" x14ac:dyDescent="0.2">
      <c r="A17" s="7">
        <v>1851</v>
      </c>
      <c r="B17" s="6">
        <f t="shared" si="1"/>
        <v>2976</v>
      </c>
      <c r="C17" s="8">
        <f t="shared" si="2"/>
        <v>1.9291338582677164</v>
      </c>
      <c r="D17" s="6">
        <f t="shared" si="0"/>
        <v>1960</v>
      </c>
      <c r="E17" s="6">
        <v>1960</v>
      </c>
      <c r="F17" s="6">
        <v>1016</v>
      </c>
      <c r="G17" s="6"/>
      <c r="H17" s="6"/>
      <c r="I17" s="6">
        <v>1777</v>
      </c>
      <c r="J17" s="6">
        <v>1007</v>
      </c>
      <c r="L17" t="s">
        <v>47</v>
      </c>
    </row>
    <row r="18" spans="1:12" x14ac:dyDescent="0.2">
      <c r="A18" s="7">
        <v>1852</v>
      </c>
      <c r="B18" s="6">
        <f t="shared" si="1"/>
        <v>3001</v>
      </c>
      <c r="C18" s="8">
        <f t="shared" si="2"/>
        <v>1.9771825396825398</v>
      </c>
      <c r="D18" s="6">
        <f t="shared" si="0"/>
        <v>1993</v>
      </c>
      <c r="E18" s="6">
        <v>1993</v>
      </c>
      <c r="F18" s="6">
        <v>1008</v>
      </c>
      <c r="G18" s="6"/>
      <c r="H18" s="6"/>
      <c r="I18" s="6">
        <v>1819</v>
      </c>
      <c r="J18" s="6">
        <v>994</v>
      </c>
      <c r="L18" t="s">
        <v>46</v>
      </c>
    </row>
    <row r="19" spans="1:12" x14ac:dyDescent="0.2">
      <c r="A19" s="7">
        <v>1853</v>
      </c>
      <c r="B19" s="6">
        <f t="shared" si="1"/>
        <v>2792</v>
      </c>
      <c r="C19" s="8">
        <f t="shared" si="2"/>
        <v>1.9235602094240838</v>
      </c>
      <c r="D19" s="6">
        <f t="shared" si="0"/>
        <v>1837</v>
      </c>
      <c r="E19" s="6">
        <v>1837</v>
      </c>
      <c r="F19" s="6">
        <v>955</v>
      </c>
      <c r="G19" s="6"/>
      <c r="H19" s="6"/>
      <c r="I19" s="6">
        <v>1608</v>
      </c>
      <c r="J19" s="6">
        <v>944</v>
      </c>
      <c r="L19" t="s">
        <v>50</v>
      </c>
    </row>
    <row r="20" spans="1:12" x14ac:dyDescent="0.2">
      <c r="A20" s="7">
        <v>1854</v>
      </c>
      <c r="B20" s="6">
        <f t="shared" si="1"/>
        <v>2725</v>
      </c>
      <c r="C20" s="8">
        <f t="shared" si="2"/>
        <v>1.9364224137931034</v>
      </c>
      <c r="D20" s="6">
        <f t="shared" si="0"/>
        <v>1797</v>
      </c>
      <c r="E20" s="6">
        <v>1797</v>
      </c>
      <c r="F20" s="6">
        <v>928</v>
      </c>
      <c r="G20" s="6"/>
      <c r="H20" s="6"/>
      <c r="I20" s="6">
        <v>1473</v>
      </c>
      <c r="J20" s="6">
        <v>916</v>
      </c>
      <c r="L20" t="s">
        <v>49</v>
      </c>
    </row>
    <row r="21" spans="1:12" x14ac:dyDescent="0.2">
      <c r="A21" s="7">
        <v>1855</v>
      </c>
      <c r="B21" s="6">
        <f t="shared" si="1"/>
        <v>2575.9661584675478</v>
      </c>
      <c r="C21" s="8">
        <f t="shared" si="2"/>
        <v>1.9642878693527592</v>
      </c>
      <c r="D21" s="6">
        <f>E21+G21</f>
        <v>1706.9661584675478</v>
      </c>
      <c r="E21" s="6">
        <v>1509</v>
      </c>
      <c r="F21" s="6">
        <v>869</v>
      </c>
      <c r="G21" s="9">
        <f>convicts!C17</f>
        <v>197.96615846754787</v>
      </c>
      <c r="H21" s="6"/>
      <c r="I21" s="6">
        <v>1335</v>
      </c>
      <c r="J21" s="6">
        <v>825</v>
      </c>
    </row>
    <row r="22" spans="1:12" x14ac:dyDescent="0.2">
      <c r="A22" s="7">
        <v>1856</v>
      </c>
      <c r="B22" s="6">
        <f t="shared" si="1"/>
        <v>2633.2849687974285</v>
      </c>
      <c r="C22" s="8">
        <f t="shared" si="2"/>
        <v>1.7035779967119391</v>
      </c>
      <c r="D22" s="6">
        <f t="shared" si="0"/>
        <v>1659.2849687974287</v>
      </c>
      <c r="E22" s="6">
        <v>1308</v>
      </c>
      <c r="F22" s="6">
        <v>974</v>
      </c>
      <c r="G22" s="9">
        <f>convicts!C18</f>
        <v>351.28496879742869</v>
      </c>
      <c r="H22" s="6"/>
      <c r="I22" s="6">
        <v>1219</v>
      </c>
      <c r="J22" s="6">
        <v>796</v>
      </c>
      <c r="L22" t="s">
        <v>97</v>
      </c>
    </row>
    <row r="23" spans="1:12" x14ac:dyDescent="0.2">
      <c r="A23" s="7">
        <v>1857</v>
      </c>
      <c r="B23" s="6">
        <f t="shared" si="1"/>
        <v>2688.6841752349546</v>
      </c>
      <c r="C23" s="8">
        <f t="shared" si="2"/>
        <v>1.6699942157248804</v>
      </c>
      <c r="D23" s="6">
        <f t="shared" si="0"/>
        <v>1681.6841752349546</v>
      </c>
      <c r="E23" s="6">
        <v>1252</v>
      </c>
      <c r="F23" s="6">
        <v>1007</v>
      </c>
      <c r="G23" s="9">
        <f>convicts!C19</f>
        <v>429.68417523495475</v>
      </c>
      <c r="H23" s="6"/>
      <c r="I23" s="6">
        <v>1179</v>
      </c>
      <c r="J23" s="6">
        <v>795</v>
      </c>
      <c r="L23" t="s">
        <v>96</v>
      </c>
    </row>
    <row r="24" spans="1:12" x14ac:dyDescent="0.2">
      <c r="A24" s="7">
        <v>1858</v>
      </c>
      <c r="B24" s="6">
        <f t="shared" si="1"/>
        <v>2670.3690011356716</v>
      </c>
      <c r="C24" s="8">
        <f t="shared" si="2"/>
        <v>1.6784042137770026</v>
      </c>
      <c r="D24" s="6">
        <f t="shared" si="0"/>
        <v>1673.3690011356716</v>
      </c>
      <c r="E24" s="6">
        <v>1189</v>
      </c>
      <c r="F24" s="6">
        <v>997</v>
      </c>
      <c r="G24" s="9">
        <f>convicts!C20</f>
        <v>484.36900113567151</v>
      </c>
      <c r="H24" s="6"/>
      <c r="I24" s="6">
        <v>1101</v>
      </c>
      <c r="J24" s="6">
        <v>781</v>
      </c>
      <c r="L24" t="s">
        <v>94</v>
      </c>
    </row>
    <row r="25" spans="1:12" x14ac:dyDescent="0.2">
      <c r="A25" s="7">
        <v>1859</v>
      </c>
      <c r="B25" s="6">
        <f t="shared" si="1"/>
        <v>2849.3367815505426</v>
      </c>
      <c r="C25" s="8">
        <f t="shared" si="2"/>
        <v>1.6045125973953771</v>
      </c>
      <c r="D25" s="6">
        <f t="shared" si="0"/>
        <v>1755.3367815505426</v>
      </c>
      <c r="E25" s="6">
        <v>1167</v>
      </c>
      <c r="F25" s="6">
        <v>1094</v>
      </c>
      <c r="G25" s="9">
        <f>convicts!C21</f>
        <v>588.33678155054247</v>
      </c>
      <c r="H25" s="6"/>
      <c r="I25" s="6">
        <v>1077</v>
      </c>
      <c r="J25" s="6">
        <v>837</v>
      </c>
      <c r="L25" t="s">
        <v>92</v>
      </c>
    </row>
    <row r="26" spans="1:12" x14ac:dyDescent="0.2">
      <c r="A26" s="7">
        <v>1860</v>
      </c>
      <c r="B26" s="6">
        <f t="shared" si="1"/>
        <v>2899.5660331635095</v>
      </c>
      <c r="C26" s="8">
        <f t="shared" si="2"/>
        <v>1.7380226942053913</v>
      </c>
      <c r="D26" s="6">
        <f t="shared" si="0"/>
        <v>1840.5660331635095</v>
      </c>
      <c r="E26" s="6">
        <v>1106</v>
      </c>
      <c r="F26" s="6">
        <v>1059</v>
      </c>
      <c r="G26" s="9">
        <f>convicts!C22</f>
        <v>734.56603316350959</v>
      </c>
      <c r="H26" s="6"/>
      <c r="I26" s="6">
        <v>1024</v>
      </c>
      <c r="J26" s="6">
        <v>731</v>
      </c>
      <c r="L26" t="s">
        <v>93</v>
      </c>
    </row>
    <row r="27" spans="1:12" x14ac:dyDescent="0.2">
      <c r="A27" s="7">
        <v>1861</v>
      </c>
      <c r="B27" s="6">
        <f t="shared" si="1"/>
        <v>2790.7787870159045</v>
      </c>
      <c r="C27" s="8">
        <f t="shared" si="2"/>
        <v>1.7549642517432422</v>
      </c>
      <c r="D27" s="6">
        <f t="shared" si="0"/>
        <v>1777.7787870159043</v>
      </c>
      <c r="E27" s="6">
        <v>1129</v>
      </c>
      <c r="F27" s="6">
        <v>1013</v>
      </c>
      <c r="G27" s="9">
        <f>convicts!C23</f>
        <v>648.7787870159043</v>
      </c>
      <c r="H27" s="6"/>
      <c r="I27" s="6">
        <v>1055</v>
      </c>
      <c r="J27" s="6">
        <v>709</v>
      </c>
      <c r="L27" t="s">
        <v>95</v>
      </c>
    </row>
    <row r="28" spans="1:12" x14ac:dyDescent="0.2">
      <c r="A28" s="7">
        <v>1862</v>
      </c>
      <c r="B28" s="6">
        <f t="shared" si="1"/>
        <v>2972.0560729924337</v>
      </c>
      <c r="C28" s="8">
        <f t="shared" si="2"/>
        <v>1.9252520403468836</v>
      </c>
      <c r="D28" s="6">
        <f t="shared" si="0"/>
        <v>1956.0560729924337</v>
      </c>
      <c r="E28" s="6">
        <v>1279</v>
      </c>
      <c r="F28" s="6">
        <v>1016</v>
      </c>
      <c r="G28" s="9">
        <f>convicts!C24</f>
        <v>677.05607299243377</v>
      </c>
      <c r="H28" s="6"/>
      <c r="I28" s="6">
        <v>1191</v>
      </c>
      <c r="J28" s="6">
        <v>729</v>
      </c>
    </row>
    <row r="29" spans="1:12" x14ac:dyDescent="0.2">
      <c r="A29" s="7">
        <v>1863</v>
      </c>
      <c r="B29" s="6">
        <f t="shared" si="1"/>
        <v>3115.8277747822722</v>
      </c>
      <c r="C29" s="8">
        <f t="shared" si="2"/>
        <v>1.9284095627652933</v>
      </c>
      <c r="D29" s="6">
        <f t="shared" si="0"/>
        <v>2051.8277747822722</v>
      </c>
      <c r="E29" s="6">
        <v>1428</v>
      </c>
      <c r="F29" s="6">
        <v>1064</v>
      </c>
      <c r="G29" s="9">
        <f>convicts!C25</f>
        <v>623.82777478227229</v>
      </c>
      <c r="H29" s="6"/>
      <c r="I29" s="6">
        <v>1267</v>
      </c>
      <c r="J29" s="6">
        <v>769</v>
      </c>
      <c r="L29" t="s">
        <v>99</v>
      </c>
    </row>
    <row r="30" spans="1:12" x14ac:dyDescent="0.2">
      <c r="A30" s="7">
        <v>1864</v>
      </c>
      <c r="B30" s="6">
        <f t="shared" si="1"/>
        <v>3144.1952361691606</v>
      </c>
      <c r="C30" s="8">
        <f t="shared" si="2"/>
        <v>1.814856970608022</v>
      </c>
      <c r="D30" s="6">
        <f t="shared" si="0"/>
        <v>2027.1952361691606</v>
      </c>
      <c r="E30" s="6">
        <v>1412</v>
      </c>
      <c r="F30" s="6">
        <v>1117</v>
      </c>
      <c r="G30" s="9">
        <f>convicts!C26</f>
        <v>615.19523616916069</v>
      </c>
      <c r="H30" s="6"/>
      <c r="I30" s="6">
        <v>1244</v>
      </c>
      <c r="J30" s="6">
        <v>807</v>
      </c>
    </row>
    <row r="31" spans="1:12" x14ac:dyDescent="0.2">
      <c r="A31" s="7">
        <v>1865</v>
      </c>
      <c r="B31" s="6">
        <f t="shared" si="1"/>
        <v>3068.3889556504919</v>
      </c>
      <c r="C31" s="8">
        <f t="shared" si="2"/>
        <v>1.7274568494671039</v>
      </c>
      <c r="D31" s="6">
        <f t="shared" si="0"/>
        <v>1943.3889556504919</v>
      </c>
      <c r="E31" s="6">
        <v>1353</v>
      </c>
      <c r="F31" s="6">
        <v>1125</v>
      </c>
      <c r="G31" s="9">
        <f>convicts!C27</f>
        <v>590.38895565049188</v>
      </c>
      <c r="H31" s="6"/>
      <c r="I31" s="6">
        <v>1195</v>
      </c>
      <c r="J31" s="6">
        <v>804</v>
      </c>
    </row>
    <row r="32" spans="1:12" x14ac:dyDescent="0.2">
      <c r="A32" s="7">
        <v>1866</v>
      </c>
      <c r="B32" s="6">
        <f t="shared" si="1"/>
        <v>3017.6165978753775</v>
      </c>
      <c r="C32" s="8">
        <f t="shared" si="2"/>
        <v>1.7735446671648689</v>
      </c>
      <c r="D32" s="6">
        <f t="shared" si="0"/>
        <v>1929.6165978753775</v>
      </c>
      <c r="E32" s="6">
        <v>1371</v>
      </c>
      <c r="F32" s="6">
        <v>1088</v>
      </c>
      <c r="G32" s="9">
        <f>convicts!C28</f>
        <v>558.61659787537735</v>
      </c>
      <c r="H32" s="6"/>
      <c r="I32" s="6">
        <v>1210</v>
      </c>
      <c r="J32" s="6">
        <v>768</v>
      </c>
    </row>
    <row r="33" spans="1:10" x14ac:dyDescent="0.2">
      <c r="A33" s="7">
        <v>1867</v>
      </c>
      <c r="B33" s="6">
        <f t="shared" si="1"/>
        <v>3074.3618851031219</v>
      </c>
      <c r="C33" s="8">
        <f t="shared" si="2"/>
        <v>1.9307548952365319</v>
      </c>
      <c r="D33" s="6">
        <f t="shared" si="0"/>
        <v>2025.3618851031219</v>
      </c>
      <c r="E33" s="6">
        <v>1486</v>
      </c>
      <c r="F33" s="6">
        <v>1049</v>
      </c>
      <c r="G33" s="9">
        <f>convicts!C29</f>
        <v>539.36188510312184</v>
      </c>
      <c r="H33" s="6"/>
      <c r="I33" s="6">
        <v>1330</v>
      </c>
      <c r="J33" s="6">
        <v>747</v>
      </c>
    </row>
    <row r="34" spans="1:10" x14ac:dyDescent="0.2">
      <c r="A34" s="7">
        <v>1868</v>
      </c>
      <c r="B34" s="6">
        <f t="shared" si="1"/>
        <v>3187.3436140763224</v>
      </c>
      <c r="C34" s="8">
        <f t="shared" si="2"/>
        <v>2.1156829072104815</v>
      </c>
      <c r="D34" s="6">
        <f t="shared" si="0"/>
        <v>2164.3436140763224</v>
      </c>
      <c r="E34" s="6">
        <v>1613</v>
      </c>
      <c r="F34" s="6">
        <v>1023</v>
      </c>
      <c r="G34" s="9">
        <f>convicts!C30</f>
        <v>551.34361407632264</v>
      </c>
      <c r="H34" s="6"/>
      <c r="I34" s="6">
        <v>1428</v>
      </c>
      <c r="J34" s="6">
        <v>716</v>
      </c>
    </row>
    <row r="35" spans="1:10" x14ac:dyDescent="0.2">
      <c r="A35" s="7">
        <v>1869</v>
      </c>
      <c r="B35" s="6">
        <f t="shared" si="1"/>
        <v>3358.854152803111</v>
      </c>
      <c r="C35" s="8">
        <f t="shared" si="2"/>
        <v>2.147942036366552</v>
      </c>
      <c r="D35" s="6">
        <f t="shared" si="0"/>
        <v>2291.854152803111</v>
      </c>
      <c r="E35" s="6">
        <v>1711</v>
      </c>
      <c r="F35" s="6">
        <v>1067</v>
      </c>
      <c r="G35" s="9">
        <f>convicts!C31</f>
        <v>580.85415280311111</v>
      </c>
      <c r="H35" s="6"/>
      <c r="I35" s="6">
        <v>1518</v>
      </c>
      <c r="J35" s="6">
        <v>737</v>
      </c>
    </row>
    <row r="36" spans="1:10" x14ac:dyDescent="0.2">
      <c r="A36" s="7">
        <v>1870</v>
      </c>
      <c r="B36" s="6">
        <f t="shared" si="1"/>
        <v>3420.7270028723892</v>
      </c>
      <c r="C36" s="8">
        <f t="shared" si="2"/>
        <v>2.1125814402842487</v>
      </c>
      <c r="D36" s="6">
        <f t="shared" si="0"/>
        <v>2321.7270028723892</v>
      </c>
      <c r="E36" s="6">
        <v>1726</v>
      </c>
      <c r="F36" s="6">
        <v>1099</v>
      </c>
      <c r="G36" s="9">
        <f>convicts!C32</f>
        <v>595.72700287238922</v>
      </c>
      <c r="H36" s="6"/>
      <c r="I36" s="6">
        <v>1530</v>
      </c>
      <c r="J36" s="6">
        <v>771</v>
      </c>
    </row>
    <row r="37" spans="1:10" x14ac:dyDescent="0.2">
      <c r="A37" s="7">
        <v>1871</v>
      </c>
      <c r="B37" s="6">
        <f t="shared" si="1"/>
        <v>3338.4715996918258</v>
      </c>
      <c r="C37" s="8">
        <f t="shared" si="2"/>
        <v>2.0185095838081608</v>
      </c>
      <c r="D37" s="6">
        <f t="shared" si="0"/>
        <v>2232.4715996918258</v>
      </c>
      <c r="E37" s="6">
        <v>1579</v>
      </c>
      <c r="F37" s="6">
        <v>1106</v>
      </c>
      <c r="G37" s="9">
        <f>convicts!C33</f>
        <v>653.47159969182599</v>
      </c>
      <c r="H37" s="6"/>
      <c r="I37" s="6">
        <v>1399</v>
      </c>
      <c r="J37" s="6">
        <v>760</v>
      </c>
    </row>
    <row r="38" spans="1:10" x14ac:dyDescent="0.2">
      <c r="A38" s="7">
        <v>1872</v>
      </c>
      <c r="B38" s="6">
        <f t="shared" si="1"/>
        <v>3492.0359312946275</v>
      </c>
      <c r="C38" s="8">
        <f t="shared" si="2"/>
        <v>1.9948850182629738</v>
      </c>
      <c r="D38" s="6">
        <f t="shared" ref="D38:D69" si="3">E38+G38</f>
        <v>2326.0359312946275</v>
      </c>
      <c r="E38" s="6">
        <v>1668</v>
      </c>
      <c r="F38" s="6">
        <v>1166</v>
      </c>
      <c r="G38" s="9">
        <f>convicts!C34</f>
        <v>658.03593129462729</v>
      </c>
      <c r="H38" s="6"/>
      <c r="I38" s="6">
        <v>1479</v>
      </c>
      <c r="J38" s="6">
        <v>822</v>
      </c>
    </row>
    <row r="39" spans="1:10" x14ac:dyDescent="0.2">
      <c r="A39" s="7">
        <v>1873</v>
      </c>
      <c r="B39" s="6">
        <f t="shared" si="1"/>
        <v>3472.5398000996279</v>
      </c>
      <c r="C39" s="8">
        <f t="shared" si="2"/>
        <v>2.1368923216798805</v>
      </c>
      <c r="D39" s="6">
        <f t="shared" si="3"/>
        <v>2365.5398000996279</v>
      </c>
      <c r="E39" s="6">
        <v>1675</v>
      </c>
      <c r="F39" s="6">
        <v>1107</v>
      </c>
      <c r="G39" s="9">
        <f>convicts!C35</f>
        <v>690.53980009962788</v>
      </c>
      <c r="H39" s="6"/>
      <c r="I39" s="6">
        <v>1500</v>
      </c>
      <c r="J39" s="6">
        <v>774</v>
      </c>
    </row>
    <row r="40" spans="1:10" x14ac:dyDescent="0.2">
      <c r="A40" s="7">
        <v>1874</v>
      </c>
      <c r="B40" s="6">
        <f t="shared" si="1"/>
        <v>3571.6081125995024</v>
      </c>
      <c r="C40" s="8">
        <f t="shared" si="2"/>
        <v>2.2677109904844488</v>
      </c>
      <c r="D40" s="6">
        <f t="shared" si="3"/>
        <v>2478.6081125995024</v>
      </c>
      <c r="E40" s="6">
        <v>1823</v>
      </c>
      <c r="F40" s="6">
        <v>1093</v>
      </c>
      <c r="G40" s="9">
        <f>convicts!C36</f>
        <v>655.60811259950265</v>
      </c>
      <c r="H40" s="6"/>
      <c r="I40" s="6">
        <v>1640</v>
      </c>
      <c r="J40" s="6">
        <v>777</v>
      </c>
    </row>
    <row r="41" spans="1:10" x14ac:dyDescent="0.2">
      <c r="A41" s="7">
        <v>1875</v>
      </c>
      <c r="B41" s="6">
        <f t="shared" si="1"/>
        <v>3668.0777525121875</v>
      </c>
      <c r="C41" s="8">
        <f t="shared" si="2"/>
        <v>2.3075543304888977</v>
      </c>
      <c r="D41" s="6">
        <f t="shared" si="3"/>
        <v>2559.0777525121875</v>
      </c>
      <c r="E41" s="6">
        <v>1939</v>
      </c>
      <c r="F41" s="6">
        <v>1109</v>
      </c>
      <c r="G41" s="9">
        <f>convicts!C37</f>
        <v>620.07775251218743</v>
      </c>
      <c r="H41" s="6"/>
      <c r="I41" s="6">
        <v>1730</v>
      </c>
      <c r="J41" s="6">
        <v>817</v>
      </c>
    </row>
    <row r="42" spans="1:10" x14ac:dyDescent="0.2">
      <c r="A42" s="7">
        <v>1876</v>
      </c>
      <c r="B42" s="6">
        <f t="shared" si="1"/>
        <v>3636.7693795362297</v>
      </c>
      <c r="C42" s="8">
        <f t="shared" si="2"/>
        <v>2.3736265116291557</v>
      </c>
      <c r="D42" s="6">
        <f t="shared" si="3"/>
        <v>2558.7693795362297</v>
      </c>
      <c r="E42" s="6">
        <v>1967</v>
      </c>
      <c r="F42" s="6">
        <v>1078</v>
      </c>
      <c r="G42" s="9">
        <f>convicts!C38</f>
        <v>591.76937953622962</v>
      </c>
      <c r="H42" s="6"/>
      <c r="I42" s="6">
        <v>1770</v>
      </c>
      <c r="J42" s="6">
        <v>812</v>
      </c>
    </row>
    <row r="43" spans="1:10" x14ac:dyDescent="0.2">
      <c r="A43" s="7">
        <v>1877</v>
      </c>
      <c r="B43" s="6">
        <f t="shared" si="1"/>
        <v>3565.6633221172033</v>
      </c>
      <c r="C43" s="8">
        <f t="shared" si="2"/>
        <v>2.4023504982034383</v>
      </c>
      <c r="D43" s="6">
        <f t="shared" si="3"/>
        <v>2517.6633221172033</v>
      </c>
      <c r="E43" s="6">
        <v>1922</v>
      </c>
      <c r="F43" s="6">
        <v>1048</v>
      </c>
      <c r="G43" s="9">
        <f>convicts!C39</f>
        <v>595.66332211720317</v>
      </c>
      <c r="H43" s="6"/>
      <c r="I43" s="6">
        <v>1770</v>
      </c>
      <c r="J43" s="6">
        <v>807</v>
      </c>
    </row>
    <row r="44" spans="1:10" x14ac:dyDescent="0.2">
      <c r="A44" s="7">
        <v>1878</v>
      </c>
      <c r="B44" s="6">
        <f t="shared" si="1"/>
        <v>3727.2606784745562</v>
      </c>
      <c r="C44" s="8">
        <f t="shared" si="2"/>
        <v>2.6151897948346812</v>
      </c>
      <c r="D44" s="6">
        <f t="shared" si="3"/>
        <v>2696.2606784745562</v>
      </c>
      <c r="E44" s="6">
        <v>2106</v>
      </c>
      <c r="F44" s="6">
        <v>1031</v>
      </c>
      <c r="G44" s="9">
        <f>convicts!C40</f>
        <v>590.26067847455624</v>
      </c>
      <c r="H44" s="6"/>
      <c r="I44" s="6">
        <v>1869</v>
      </c>
      <c r="J44" s="6">
        <v>799</v>
      </c>
    </row>
    <row r="45" spans="1:10" x14ac:dyDescent="0.2">
      <c r="A45" s="7">
        <v>1879</v>
      </c>
      <c r="B45" s="6">
        <f t="shared" si="1"/>
        <v>3801.3628820867098</v>
      </c>
      <c r="C45" s="8">
        <f t="shared" si="2"/>
        <v>2.8051680501368468</v>
      </c>
      <c r="D45" s="6">
        <f t="shared" si="3"/>
        <v>2802.3628820867098</v>
      </c>
      <c r="E45" s="6">
        <v>2043</v>
      </c>
      <c r="F45" s="6">
        <v>999</v>
      </c>
      <c r="G45" s="9">
        <f>convicts!C41</f>
        <v>759.36288208670953</v>
      </c>
      <c r="H45" s="6"/>
      <c r="I45" s="6">
        <v>1897</v>
      </c>
      <c r="J45" s="6">
        <v>780</v>
      </c>
    </row>
    <row r="46" spans="1:10" x14ac:dyDescent="0.2">
      <c r="A46" s="7">
        <v>1880</v>
      </c>
      <c r="B46" s="6">
        <f t="shared" si="1"/>
        <v>3781.2539428889186</v>
      </c>
      <c r="C46" s="8">
        <f t="shared" si="2"/>
        <v>2.7812539428889185</v>
      </c>
      <c r="D46" s="6">
        <f t="shared" si="3"/>
        <v>2781.2539428889186</v>
      </c>
      <c r="E46" s="6">
        <v>1936</v>
      </c>
      <c r="F46" s="6">
        <v>1000</v>
      </c>
      <c r="G46" s="9">
        <f>convicts!C42</f>
        <v>845.2539428889188</v>
      </c>
      <c r="H46" s="6"/>
      <c r="I46" s="6">
        <v>1825</v>
      </c>
      <c r="J46" s="6">
        <v>791</v>
      </c>
    </row>
    <row r="47" spans="1:10" x14ac:dyDescent="0.2">
      <c r="A47" s="7">
        <v>1881</v>
      </c>
      <c r="B47" s="6">
        <f t="shared" si="1"/>
        <v>3553.6026215864977</v>
      </c>
      <c r="C47" s="8">
        <f t="shared" si="2"/>
        <v>2.9928119343668511</v>
      </c>
      <c r="D47" s="6">
        <f t="shared" si="3"/>
        <v>2663.6026215864977</v>
      </c>
      <c r="E47" s="6">
        <v>1801</v>
      </c>
      <c r="F47" s="6">
        <v>890</v>
      </c>
      <c r="G47" s="9">
        <f>convicts!C43</f>
        <v>862.60262158649766</v>
      </c>
      <c r="H47" s="6"/>
      <c r="I47" s="6">
        <v>1737</v>
      </c>
      <c r="J47" s="6">
        <v>711</v>
      </c>
    </row>
    <row r="48" spans="1:10" x14ac:dyDescent="0.2">
      <c r="A48" s="7">
        <v>1882</v>
      </c>
      <c r="B48" s="6">
        <f t="shared" si="1"/>
        <v>3285.4214490978961</v>
      </c>
      <c r="C48" s="8">
        <f t="shared" si="2"/>
        <v>3.1959405480177474</v>
      </c>
      <c r="D48" s="6">
        <f t="shared" si="3"/>
        <v>2502.4214490978961</v>
      </c>
      <c r="E48" s="6">
        <v>1739</v>
      </c>
      <c r="F48" s="6">
        <v>783</v>
      </c>
      <c r="G48" s="9">
        <f>convicts!C44</f>
        <v>763.42144909789613</v>
      </c>
      <c r="H48" s="6"/>
      <c r="I48" s="6">
        <v>1686</v>
      </c>
      <c r="J48" s="6">
        <v>622</v>
      </c>
    </row>
    <row r="49" spans="1:10" x14ac:dyDescent="0.2">
      <c r="A49" s="7">
        <v>1883</v>
      </c>
      <c r="B49" s="6">
        <f t="shared" si="1"/>
        <v>3263.6978329738431</v>
      </c>
      <c r="C49" s="8">
        <f t="shared" si="2"/>
        <v>3.0796222912173037</v>
      </c>
      <c r="D49" s="6">
        <f t="shared" si="3"/>
        <v>2463.6978329738431</v>
      </c>
      <c r="E49" s="6">
        <v>1675</v>
      </c>
      <c r="F49" s="6">
        <v>800</v>
      </c>
      <c r="G49" s="9">
        <f>convicts!C45</f>
        <v>788.69783297384322</v>
      </c>
      <c r="H49" s="6"/>
      <c r="I49" s="6">
        <v>1638</v>
      </c>
      <c r="J49" s="6">
        <v>643</v>
      </c>
    </row>
    <row r="50" spans="1:10" x14ac:dyDescent="0.2">
      <c r="A50" s="7">
        <v>1884</v>
      </c>
      <c r="B50" s="6">
        <f t="shared" si="1"/>
        <v>3352.2027558334685</v>
      </c>
      <c r="C50" s="8">
        <f t="shared" si="2"/>
        <v>3.1745986996680804</v>
      </c>
      <c r="D50" s="6">
        <f t="shared" si="3"/>
        <v>2549.2027558334685</v>
      </c>
      <c r="E50" s="6">
        <v>1716</v>
      </c>
      <c r="F50" s="6">
        <v>803</v>
      </c>
      <c r="G50" s="9">
        <f>convicts!C46</f>
        <v>833.20275583346859</v>
      </c>
      <c r="H50" s="6"/>
      <c r="I50" s="6">
        <v>1678</v>
      </c>
      <c r="J50" s="6">
        <v>650</v>
      </c>
    </row>
    <row r="51" spans="1:10" x14ac:dyDescent="0.2">
      <c r="A51" s="7">
        <v>1885</v>
      </c>
      <c r="B51" s="6">
        <f t="shared" si="1"/>
        <v>3166.6495416463868</v>
      </c>
      <c r="C51" s="8">
        <f t="shared" si="2"/>
        <v>3.2562493839333153</v>
      </c>
      <c r="D51" s="6">
        <f t="shared" si="3"/>
        <v>2422.6495416463868</v>
      </c>
      <c r="E51" s="6">
        <v>1664</v>
      </c>
      <c r="F51" s="6">
        <v>744</v>
      </c>
      <c r="G51" s="9">
        <f>convicts!C47</f>
        <v>758.64954164638652</v>
      </c>
      <c r="H51" s="6"/>
      <c r="I51" s="6">
        <v>1553</v>
      </c>
      <c r="J51" s="6">
        <v>588</v>
      </c>
    </row>
    <row r="52" spans="1:10" x14ac:dyDescent="0.2">
      <c r="A52" s="7">
        <v>1886</v>
      </c>
      <c r="B52" s="6">
        <f t="shared" si="1"/>
        <v>3164.6572447570211</v>
      </c>
      <c r="C52" s="8">
        <f t="shared" si="2"/>
        <v>3.3953572843847515</v>
      </c>
      <c r="D52" s="6">
        <f t="shared" si="3"/>
        <v>2444.6572447570211</v>
      </c>
      <c r="E52" s="6">
        <v>1726</v>
      </c>
      <c r="F52" s="6">
        <v>720</v>
      </c>
      <c r="G52" s="9">
        <f>convicts!C48</f>
        <v>718.65724475702109</v>
      </c>
      <c r="H52" s="6"/>
      <c r="I52" s="6">
        <v>1559</v>
      </c>
      <c r="J52" s="6">
        <v>572</v>
      </c>
    </row>
    <row r="53" spans="1:10" x14ac:dyDescent="0.2">
      <c r="A53" s="7">
        <v>1887</v>
      </c>
      <c r="B53" s="6">
        <f t="shared" si="1"/>
        <v>2977.1741874517584</v>
      </c>
      <c r="C53" s="8">
        <f t="shared" si="2"/>
        <v>3.4904588046029539</v>
      </c>
      <c r="D53" s="6">
        <f t="shared" si="3"/>
        <v>2314.1741874517584</v>
      </c>
      <c r="E53" s="6">
        <v>1622</v>
      </c>
      <c r="F53" s="6">
        <v>663</v>
      </c>
      <c r="G53" s="9">
        <f>convicts!C49</f>
        <v>692.17418745175848</v>
      </c>
      <c r="H53" s="6"/>
      <c r="I53" s="6">
        <v>1488</v>
      </c>
      <c r="J53" s="6">
        <v>534</v>
      </c>
    </row>
    <row r="54" spans="1:10" x14ac:dyDescent="0.2">
      <c r="A54" s="7">
        <v>1888</v>
      </c>
      <c r="B54" s="6">
        <f t="shared" si="1"/>
        <v>2805.320245944441</v>
      </c>
      <c r="C54" s="8">
        <f t="shared" si="2"/>
        <v>3.4178271589676235</v>
      </c>
      <c r="D54" s="6">
        <f t="shared" si="3"/>
        <v>2170.320245944441</v>
      </c>
      <c r="E54" s="6">
        <v>1700</v>
      </c>
      <c r="F54" s="6">
        <v>635</v>
      </c>
      <c r="G54" s="9">
        <f>convicts!C50</f>
        <v>470.32024594444079</v>
      </c>
      <c r="H54" s="6"/>
      <c r="I54" s="6">
        <v>1516</v>
      </c>
      <c r="J54" s="6">
        <v>533</v>
      </c>
    </row>
    <row r="55" spans="1:10" x14ac:dyDescent="0.2">
      <c r="A55" s="7">
        <v>1889</v>
      </c>
      <c r="B55" s="6">
        <f t="shared" si="1"/>
        <v>2517.720311174965</v>
      </c>
      <c r="C55" s="8">
        <f t="shared" si="2"/>
        <v>3.1341877030787599</v>
      </c>
      <c r="D55" s="6">
        <f t="shared" si="3"/>
        <v>1908.7203111749648</v>
      </c>
      <c r="E55" s="6">
        <v>1635</v>
      </c>
      <c r="F55" s="6">
        <v>609</v>
      </c>
      <c r="G55" s="9">
        <f>convicts!C51</f>
        <v>273.72031117496471</v>
      </c>
      <c r="H55" s="6"/>
      <c r="I55" s="6">
        <v>1352</v>
      </c>
      <c r="J55" s="6">
        <v>526</v>
      </c>
    </row>
    <row r="56" spans="1:10" x14ac:dyDescent="0.2">
      <c r="A56" s="7">
        <v>1890</v>
      </c>
      <c r="B56" s="6">
        <f t="shared" si="1"/>
        <v>2565.6425512604992</v>
      </c>
      <c r="C56" s="8">
        <f t="shared" si="2"/>
        <v>3.2477525683120843</v>
      </c>
      <c r="D56" s="6">
        <f t="shared" si="3"/>
        <v>1961.642551260499</v>
      </c>
      <c r="E56" s="6">
        <v>1803</v>
      </c>
      <c r="F56" s="6">
        <v>604</v>
      </c>
      <c r="G56" s="9">
        <f>convicts!C52</f>
        <v>158.64255126049898</v>
      </c>
      <c r="H56" s="6"/>
      <c r="I56" s="6">
        <v>1424</v>
      </c>
      <c r="J56" s="6">
        <v>528</v>
      </c>
    </row>
    <row r="57" spans="1:10" x14ac:dyDescent="0.2">
      <c r="A57" s="7">
        <v>1891</v>
      </c>
      <c r="B57" s="6">
        <f t="shared" si="1"/>
        <v>2627.4017294775349</v>
      </c>
      <c r="C57" s="8">
        <f t="shared" si="2"/>
        <v>3.2105796946755367</v>
      </c>
      <c r="D57" s="6">
        <f t="shared" si="3"/>
        <v>2003.4017294775349</v>
      </c>
      <c r="E57" s="6">
        <v>1928</v>
      </c>
      <c r="F57" s="6">
        <v>624</v>
      </c>
      <c r="G57" s="9">
        <f>convicts!C53</f>
        <v>75.401729477534843</v>
      </c>
      <c r="H57" s="6"/>
      <c r="I57" s="6">
        <v>1489</v>
      </c>
      <c r="J57" s="6">
        <v>554</v>
      </c>
    </row>
    <row r="58" spans="1:10" x14ac:dyDescent="0.2">
      <c r="A58" s="7">
        <v>1892</v>
      </c>
      <c r="B58" s="6">
        <f t="shared" si="1"/>
        <v>2566.8850928728752</v>
      </c>
      <c r="C58" s="8">
        <f t="shared" si="2"/>
        <v>3.2149180506943766</v>
      </c>
      <c r="D58" s="6">
        <f t="shared" si="3"/>
        <v>1957.8850928728752</v>
      </c>
      <c r="E58" s="6">
        <v>1872</v>
      </c>
      <c r="F58" s="6">
        <v>609</v>
      </c>
      <c r="G58" s="9">
        <f>convicts!C54</f>
        <v>85.885092872875191</v>
      </c>
      <c r="H58" s="6"/>
      <c r="I58" s="6">
        <v>1447</v>
      </c>
      <c r="J58" s="6">
        <v>552</v>
      </c>
    </row>
    <row r="59" spans="1:10" x14ac:dyDescent="0.2">
      <c r="A59" s="7">
        <v>1893</v>
      </c>
      <c r="B59" s="6">
        <f t="shared" si="1"/>
        <v>2686</v>
      </c>
      <c r="C59" s="8">
        <f t="shared" si="2"/>
        <v>3.0029806259314458</v>
      </c>
      <c r="D59" s="6">
        <f t="shared" si="3"/>
        <v>2015</v>
      </c>
      <c r="E59" s="6">
        <v>2015</v>
      </c>
      <c r="F59" s="6">
        <v>671</v>
      </c>
      <c r="G59" s="6"/>
      <c r="H59" s="6"/>
      <c r="I59" s="6">
        <v>1575</v>
      </c>
      <c r="J59" s="6">
        <v>621</v>
      </c>
    </row>
    <row r="60" spans="1:10" x14ac:dyDescent="0.2">
      <c r="A60" s="7">
        <v>1894</v>
      </c>
      <c r="B60" s="6">
        <f t="shared" si="1"/>
        <v>2556</v>
      </c>
      <c r="C60" s="8">
        <f t="shared" si="2"/>
        <v>3.0635930047694755</v>
      </c>
      <c r="D60" s="6">
        <f t="shared" si="3"/>
        <v>1927</v>
      </c>
      <c r="E60" s="6">
        <v>1927</v>
      </c>
      <c r="F60" s="6">
        <v>629</v>
      </c>
      <c r="G60" s="6"/>
      <c r="H60" s="6"/>
      <c r="I60" s="6">
        <v>1513</v>
      </c>
      <c r="J60" s="6">
        <v>583</v>
      </c>
    </row>
    <row r="61" spans="1:10" x14ac:dyDescent="0.2">
      <c r="A61" s="7">
        <v>1895</v>
      </c>
      <c r="B61" s="6">
        <f t="shared" si="1"/>
        <v>2504</v>
      </c>
      <c r="C61" s="8">
        <f t="shared" si="2"/>
        <v>3.1872909698996654</v>
      </c>
      <c r="D61" s="6">
        <f t="shared" si="3"/>
        <v>1906</v>
      </c>
      <c r="E61" s="6">
        <v>1906</v>
      </c>
      <c r="F61" s="6">
        <v>598</v>
      </c>
      <c r="G61" s="6"/>
      <c r="H61" s="6"/>
      <c r="I61" s="6">
        <v>1507</v>
      </c>
      <c r="J61" s="6">
        <v>557</v>
      </c>
    </row>
    <row r="62" spans="1:10" x14ac:dyDescent="0.2">
      <c r="A62" s="7">
        <v>1896</v>
      </c>
      <c r="B62" s="6">
        <f t="shared" si="1"/>
        <v>2514</v>
      </c>
      <c r="C62" s="8">
        <f t="shared" si="2"/>
        <v>3.2394603709949408</v>
      </c>
      <c r="D62" s="6">
        <f t="shared" si="3"/>
        <v>1921</v>
      </c>
      <c r="E62" s="6">
        <v>1921</v>
      </c>
      <c r="F62" s="6">
        <v>593</v>
      </c>
      <c r="G62" s="6"/>
      <c r="H62" s="6"/>
      <c r="I62" s="6">
        <v>1523</v>
      </c>
      <c r="J62" s="6">
        <v>557</v>
      </c>
    </row>
    <row r="63" spans="1:10" x14ac:dyDescent="0.2">
      <c r="A63" s="7">
        <v>1897</v>
      </c>
      <c r="B63" s="6">
        <f t="shared" si="1"/>
        <v>2478</v>
      </c>
      <c r="C63" s="8">
        <f t="shared" si="2"/>
        <v>3.3095652173913042</v>
      </c>
      <c r="D63" s="6">
        <f t="shared" si="3"/>
        <v>1903</v>
      </c>
      <c r="E63" s="6">
        <v>1903</v>
      </c>
      <c r="F63" s="6">
        <v>575</v>
      </c>
      <c r="G63" s="6"/>
      <c r="H63" s="6"/>
      <c r="I63" s="6">
        <v>1527</v>
      </c>
      <c r="J63" s="6">
        <v>545</v>
      </c>
    </row>
    <row r="64" spans="1:10" x14ac:dyDescent="0.2">
      <c r="A64" s="7">
        <v>1898</v>
      </c>
      <c r="B64" s="6">
        <f t="shared" si="1"/>
        <v>2643</v>
      </c>
      <c r="C64" s="8">
        <f t="shared" si="2"/>
        <v>3.256038647342995</v>
      </c>
      <c r="D64" s="6">
        <f t="shared" si="3"/>
        <v>2022</v>
      </c>
      <c r="E64" s="6">
        <v>2022</v>
      </c>
      <c r="F64" s="6">
        <v>621</v>
      </c>
      <c r="G64" s="6"/>
      <c r="H64" s="6"/>
      <c r="I64" s="6">
        <v>1659</v>
      </c>
      <c r="J64" s="6">
        <v>603</v>
      </c>
    </row>
    <row r="65" spans="1:10" x14ac:dyDescent="0.2">
      <c r="A65" s="7">
        <v>1899</v>
      </c>
      <c r="B65" s="6">
        <f t="shared" si="1"/>
        <v>2749</v>
      </c>
      <c r="C65" s="8">
        <f t="shared" si="2"/>
        <v>3.3984000000000001</v>
      </c>
      <c r="D65" s="6">
        <f t="shared" si="3"/>
        <v>2124</v>
      </c>
      <c r="E65" s="6">
        <v>2124</v>
      </c>
      <c r="F65" s="6">
        <v>625</v>
      </c>
      <c r="G65" s="6"/>
      <c r="H65" s="6"/>
      <c r="I65" s="6">
        <v>1784</v>
      </c>
      <c r="J65" s="6">
        <v>612</v>
      </c>
    </row>
    <row r="66" spans="1:10" x14ac:dyDescent="0.2">
      <c r="A66" s="7">
        <v>1900</v>
      </c>
      <c r="B66" s="6">
        <f t="shared" si="1"/>
        <v>2698</v>
      </c>
      <c r="C66" s="8">
        <f t="shared" si="2"/>
        <v>3.3168000000000002</v>
      </c>
      <c r="D66" s="6">
        <f t="shared" si="3"/>
        <v>2073</v>
      </c>
      <c r="E66" s="6">
        <v>2073</v>
      </c>
      <c r="F66" s="6">
        <v>625</v>
      </c>
      <c r="G66" s="6"/>
      <c r="H66" s="6"/>
      <c r="I66" s="6">
        <v>1750</v>
      </c>
      <c r="J66" s="6">
        <v>613</v>
      </c>
    </row>
    <row r="67" spans="1:10" x14ac:dyDescent="0.2">
      <c r="A67" s="7">
        <v>1901</v>
      </c>
      <c r="B67" s="6">
        <f t="shared" si="1"/>
        <v>2908</v>
      </c>
      <c r="C67" s="8">
        <f t="shared" si="2"/>
        <v>3.2639296187683287</v>
      </c>
      <c r="D67" s="6">
        <f t="shared" si="3"/>
        <v>2226</v>
      </c>
      <c r="E67" s="6">
        <v>2226</v>
      </c>
      <c r="F67" s="6">
        <v>682</v>
      </c>
      <c r="G67" s="6"/>
      <c r="H67" s="6"/>
      <c r="I67" s="6">
        <v>1917</v>
      </c>
      <c r="J67" s="6">
        <v>665</v>
      </c>
    </row>
    <row r="68" spans="1:10" x14ac:dyDescent="0.2">
      <c r="A68" s="7">
        <v>1902</v>
      </c>
      <c r="B68" s="6">
        <f t="shared" si="1"/>
        <v>2971</v>
      </c>
      <c r="C68" s="8">
        <f t="shared" si="2"/>
        <v>3.3499267935578332</v>
      </c>
      <c r="D68" s="6">
        <f t="shared" si="3"/>
        <v>2288</v>
      </c>
      <c r="E68" s="6">
        <v>2288</v>
      </c>
      <c r="F68" s="6">
        <v>683</v>
      </c>
      <c r="G68" s="6"/>
      <c r="H68" s="6"/>
      <c r="I68" s="6">
        <v>1961</v>
      </c>
      <c r="J68" s="6">
        <v>663</v>
      </c>
    </row>
    <row r="69" spans="1:10" x14ac:dyDescent="0.2">
      <c r="A69" s="7">
        <v>1903</v>
      </c>
      <c r="B69" s="6">
        <f t="shared" si="1"/>
        <v>2946</v>
      </c>
      <c r="C69" s="8">
        <f t="shared" si="2"/>
        <v>3.5533230293663061</v>
      </c>
      <c r="D69" s="6">
        <f t="shared" si="3"/>
        <v>2299</v>
      </c>
      <c r="E69" s="6">
        <v>2299</v>
      </c>
      <c r="F69" s="6">
        <v>647</v>
      </c>
      <c r="G69" s="6"/>
      <c r="H69" s="6"/>
      <c r="I69" s="6">
        <v>1983</v>
      </c>
      <c r="J69" s="6">
        <v>621</v>
      </c>
    </row>
    <row r="70" spans="1:10" x14ac:dyDescent="0.2">
      <c r="A70" s="7">
        <v>1904</v>
      </c>
      <c r="B70" s="6">
        <f t="shared" si="1"/>
        <v>2883</v>
      </c>
      <c r="C70" s="8">
        <f t="shared" si="2"/>
        <v>3.829145728643216</v>
      </c>
      <c r="D70" s="6">
        <f>E70+G70</f>
        <v>2286</v>
      </c>
      <c r="E70" s="6">
        <v>2286</v>
      </c>
      <c r="F70" s="6">
        <v>597</v>
      </c>
      <c r="G70" s="6"/>
      <c r="H70" s="6"/>
      <c r="I70" s="6">
        <v>1971</v>
      </c>
      <c r="J70" s="6">
        <v>574</v>
      </c>
    </row>
    <row r="71" spans="1:10" x14ac:dyDescent="0.2">
      <c r="A71" s="7">
        <v>1905</v>
      </c>
      <c r="B71" s="6">
        <f t="shared" ref="B71:B134" si="4">D71+F71</f>
        <v>2874</v>
      </c>
      <c r="C71" s="8">
        <f t="shared" ref="C71:C134" si="5">D71/F71</f>
        <v>4.1877256317689531</v>
      </c>
      <c r="D71" s="6">
        <f>E71+G71</f>
        <v>2320</v>
      </c>
      <c r="E71" s="6">
        <v>2320</v>
      </c>
      <c r="F71" s="6">
        <v>554</v>
      </c>
      <c r="G71" s="6"/>
      <c r="H71" s="6"/>
      <c r="I71" s="6">
        <v>2000</v>
      </c>
      <c r="J71" s="6">
        <v>529</v>
      </c>
    </row>
    <row r="72" spans="1:10" x14ac:dyDescent="0.2">
      <c r="A72" s="7">
        <v>1906</v>
      </c>
      <c r="B72" s="6">
        <f t="shared" si="4"/>
        <v>2906</v>
      </c>
      <c r="C72" s="8">
        <f t="shared" si="5"/>
        <v>3.9421768707482991</v>
      </c>
      <c r="D72" s="6">
        <f>E72+G72</f>
        <v>2318</v>
      </c>
      <c r="E72" s="6">
        <v>2318</v>
      </c>
      <c r="F72" s="6">
        <v>588</v>
      </c>
      <c r="G72" s="6"/>
      <c r="H72" s="6"/>
      <c r="I72" s="6">
        <v>1996</v>
      </c>
      <c r="J72" s="6">
        <v>554</v>
      </c>
    </row>
    <row r="73" spans="1:10" x14ac:dyDescent="0.2">
      <c r="A73" s="7">
        <v>1907</v>
      </c>
      <c r="B73" s="6">
        <f t="shared" si="4"/>
        <v>3016</v>
      </c>
      <c r="C73" s="8">
        <f t="shared" si="5"/>
        <v>3.7797147385103012</v>
      </c>
      <c r="D73" s="6">
        <f>E73+G73</f>
        <v>2385</v>
      </c>
      <c r="E73" s="6">
        <v>2385</v>
      </c>
      <c r="F73" s="6">
        <v>631</v>
      </c>
      <c r="G73" s="6"/>
      <c r="H73" s="6"/>
      <c r="I73" s="6">
        <v>2017</v>
      </c>
      <c r="J73" s="6">
        <v>593</v>
      </c>
    </row>
    <row r="74" spans="1:10" x14ac:dyDescent="0.2">
      <c r="A74" s="7">
        <v>1908</v>
      </c>
      <c r="B74" s="6">
        <f t="shared" si="4"/>
        <v>3111</v>
      </c>
      <c r="C74" s="8">
        <f t="shared" si="5"/>
        <v>4.3916811091854422</v>
      </c>
      <c r="D74" s="6">
        <f>E74</f>
        <v>2534</v>
      </c>
      <c r="E74" s="6">
        <v>2534</v>
      </c>
      <c r="F74" s="6">
        <v>577</v>
      </c>
      <c r="G74" s="6"/>
      <c r="H74" s="6"/>
      <c r="I74" s="6"/>
      <c r="J74" s="6"/>
    </row>
    <row r="75" spans="1:10" x14ac:dyDescent="0.2">
      <c r="A75" s="7">
        <v>1909</v>
      </c>
      <c r="B75" s="6">
        <f t="shared" si="4"/>
        <v>3084</v>
      </c>
      <c r="C75" s="8">
        <f t="shared" si="5"/>
        <v>4.3448873483535531</v>
      </c>
      <c r="D75" s="6">
        <f t="shared" ref="D75:D86" si="6">E75</f>
        <v>2507</v>
      </c>
      <c r="E75" s="6">
        <v>2507</v>
      </c>
      <c r="F75" s="6">
        <v>577</v>
      </c>
      <c r="G75" s="6"/>
      <c r="H75" s="6"/>
      <c r="I75" s="6"/>
      <c r="J75" s="6"/>
    </row>
    <row r="76" spans="1:10" x14ac:dyDescent="0.2">
      <c r="A76" s="7">
        <v>1910</v>
      </c>
      <c r="B76" s="6">
        <f t="shared" si="4"/>
        <v>2777</v>
      </c>
      <c r="C76" s="8">
        <f t="shared" si="5"/>
        <v>4.7257731958762887</v>
      </c>
      <c r="D76" s="6">
        <f t="shared" si="6"/>
        <v>2292</v>
      </c>
      <c r="E76" s="6">
        <v>2292</v>
      </c>
      <c r="F76" s="6">
        <v>485</v>
      </c>
      <c r="G76" s="6"/>
      <c r="H76" s="6"/>
      <c r="I76" s="6"/>
      <c r="J76" s="6"/>
    </row>
    <row r="77" spans="1:10" x14ac:dyDescent="0.2">
      <c r="A77" s="7">
        <v>1911</v>
      </c>
      <c r="B77" s="6">
        <f t="shared" si="4"/>
        <v>2722</v>
      </c>
      <c r="C77" s="8">
        <f t="shared" si="5"/>
        <v>4.444</v>
      </c>
      <c r="D77" s="6">
        <f t="shared" si="6"/>
        <v>2222</v>
      </c>
      <c r="E77" s="6">
        <v>2222</v>
      </c>
      <c r="F77" s="6">
        <v>500</v>
      </c>
      <c r="G77" s="6"/>
      <c r="H77" s="6"/>
      <c r="I77" s="6"/>
      <c r="J77" s="6"/>
    </row>
    <row r="78" spans="1:10" x14ac:dyDescent="0.2">
      <c r="A78" s="7">
        <v>1912</v>
      </c>
      <c r="B78" s="6">
        <f t="shared" si="4"/>
        <v>2814</v>
      </c>
      <c r="C78" s="8">
        <f t="shared" si="5"/>
        <v>4.2994350282485874</v>
      </c>
      <c r="D78" s="6">
        <f t="shared" si="6"/>
        <v>2283</v>
      </c>
      <c r="E78" s="6">
        <v>2283</v>
      </c>
      <c r="F78" s="6">
        <v>531</v>
      </c>
      <c r="G78" s="6"/>
      <c r="H78" s="6"/>
      <c r="I78" s="6"/>
      <c r="J78" s="6"/>
    </row>
    <row r="79" spans="1:10" x14ac:dyDescent="0.2">
      <c r="A79" s="7">
        <v>1913</v>
      </c>
      <c r="B79" s="6">
        <f t="shared" si="4"/>
        <v>2694</v>
      </c>
      <c r="C79" s="8">
        <f t="shared" si="5"/>
        <v>4.3879999999999999</v>
      </c>
      <c r="D79" s="6">
        <f t="shared" si="6"/>
        <v>2194</v>
      </c>
      <c r="E79" s="6">
        <v>2194</v>
      </c>
      <c r="F79" s="6">
        <v>500</v>
      </c>
      <c r="G79" s="6"/>
      <c r="H79" s="6"/>
      <c r="I79" s="6"/>
      <c r="J79" s="6"/>
    </row>
    <row r="80" spans="1:10" x14ac:dyDescent="0.2">
      <c r="A80" s="7">
        <v>1914</v>
      </c>
      <c r="B80" s="6">
        <f t="shared" si="4"/>
        <v>2603</v>
      </c>
      <c r="C80" s="8">
        <f t="shared" si="5"/>
        <v>4.3122448979591841</v>
      </c>
      <c r="D80" s="6">
        <f t="shared" si="6"/>
        <v>2113</v>
      </c>
      <c r="E80" s="6">
        <v>2113</v>
      </c>
      <c r="F80" s="6">
        <v>490</v>
      </c>
      <c r="G80" s="6"/>
      <c r="H80" s="6"/>
      <c r="I80" s="6"/>
      <c r="J80" s="6"/>
    </row>
    <row r="81" spans="1:10" x14ac:dyDescent="0.2">
      <c r="A81" s="7">
        <v>1915</v>
      </c>
      <c r="B81" s="6">
        <f t="shared" si="4"/>
        <v>1995</v>
      </c>
      <c r="C81" s="8">
        <f t="shared" si="5"/>
        <v>3.413716814159292</v>
      </c>
      <c r="D81" s="6">
        <f t="shared" si="6"/>
        <v>1543</v>
      </c>
      <c r="E81" s="6">
        <v>1543</v>
      </c>
      <c r="F81" s="6">
        <v>452</v>
      </c>
      <c r="G81" s="6"/>
      <c r="H81" s="6"/>
      <c r="I81" s="6"/>
      <c r="J81" s="6"/>
    </row>
    <row r="82" spans="1:10" x14ac:dyDescent="0.2">
      <c r="A82" s="7">
        <v>1916</v>
      </c>
      <c r="B82" s="6">
        <f t="shared" si="4"/>
        <v>1674</v>
      </c>
      <c r="C82" s="8">
        <f t="shared" si="5"/>
        <v>3.8521739130434782</v>
      </c>
      <c r="D82" s="6">
        <f t="shared" si="6"/>
        <v>1329</v>
      </c>
      <c r="E82" s="6">
        <v>1329</v>
      </c>
      <c r="F82" s="6">
        <v>345</v>
      </c>
      <c r="G82" s="6"/>
      <c r="H82" s="6"/>
      <c r="I82" s="6"/>
      <c r="J82" s="6"/>
    </row>
    <row r="83" spans="1:10" x14ac:dyDescent="0.2">
      <c r="A83" s="7">
        <v>1917</v>
      </c>
      <c r="B83" s="6">
        <f t="shared" si="4"/>
        <v>1437</v>
      </c>
      <c r="C83" s="8">
        <f t="shared" si="5"/>
        <v>4.1690647482014391</v>
      </c>
      <c r="D83" s="6">
        <f t="shared" si="6"/>
        <v>1159</v>
      </c>
      <c r="E83" s="6">
        <v>1159</v>
      </c>
      <c r="F83" s="6">
        <v>278</v>
      </c>
      <c r="G83" s="6"/>
      <c r="H83" s="6"/>
      <c r="I83" s="6"/>
      <c r="J83" s="6"/>
    </row>
    <row r="84" spans="1:10" x14ac:dyDescent="0.2">
      <c r="A84" s="7">
        <v>1918</v>
      </c>
      <c r="B84" s="6">
        <f t="shared" si="4"/>
        <v>1296</v>
      </c>
      <c r="C84" s="8">
        <f t="shared" si="5"/>
        <v>5.3842364532019706</v>
      </c>
      <c r="D84" s="6">
        <f t="shared" si="6"/>
        <v>1093</v>
      </c>
      <c r="E84" s="6">
        <v>1093</v>
      </c>
      <c r="F84" s="6">
        <v>203</v>
      </c>
      <c r="G84" s="6"/>
      <c r="H84" s="6"/>
      <c r="I84" s="6"/>
      <c r="J84" s="6"/>
    </row>
    <row r="85" spans="1:10" x14ac:dyDescent="0.2">
      <c r="A85" s="7">
        <v>1919</v>
      </c>
      <c r="B85" s="6">
        <f t="shared" si="4"/>
        <v>1335</v>
      </c>
      <c r="C85" s="8">
        <f t="shared" si="5"/>
        <v>5.8112244897959187</v>
      </c>
      <c r="D85" s="6">
        <f t="shared" si="6"/>
        <v>1139</v>
      </c>
      <c r="E85" s="6">
        <v>1139</v>
      </c>
      <c r="F85" s="6">
        <v>196</v>
      </c>
      <c r="G85" s="6"/>
      <c r="H85" s="6"/>
      <c r="I85" s="6"/>
      <c r="J85" s="6"/>
    </row>
    <row r="86" spans="1:10" x14ac:dyDescent="0.2">
      <c r="A86" s="7">
        <v>1920</v>
      </c>
      <c r="B86" s="6">
        <f t="shared" si="4"/>
        <v>1874</v>
      </c>
      <c r="C86" s="8">
        <f t="shared" si="5"/>
        <v>5.8394160583941606</v>
      </c>
      <c r="D86" s="6">
        <f t="shared" si="6"/>
        <v>1600</v>
      </c>
      <c r="E86" s="6">
        <v>1600</v>
      </c>
      <c r="F86" s="6">
        <v>274</v>
      </c>
      <c r="G86" s="6"/>
      <c r="H86" s="6"/>
      <c r="I86" s="6"/>
      <c r="J86" s="6"/>
    </row>
    <row r="87" spans="1:10" x14ac:dyDescent="0.2">
      <c r="A87" s="7">
        <v>1921</v>
      </c>
      <c r="B87" s="6">
        <f t="shared" si="4"/>
        <v>2062</v>
      </c>
      <c r="C87" s="8">
        <f t="shared" si="5"/>
        <v>6.9922480620155039</v>
      </c>
      <c r="D87" s="6">
        <f t="shared" ref="D87:D92" si="7">E87-H87</f>
        <v>1804</v>
      </c>
      <c r="E87" s="6">
        <v>1857</v>
      </c>
      <c r="F87" s="6">
        <v>258</v>
      </c>
      <c r="G87" s="6"/>
      <c r="H87" s="6">
        <v>53</v>
      </c>
      <c r="I87" s="6"/>
      <c r="J87" s="6"/>
    </row>
    <row r="88" spans="1:10" x14ac:dyDescent="0.2">
      <c r="A88" s="7">
        <v>1922</v>
      </c>
      <c r="B88" s="6">
        <f t="shared" si="4"/>
        <v>1993</v>
      </c>
      <c r="C88" s="8">
        <f t="shared" si="5"/>
        <v>7.4449152542372881</v>
      </c>
      <c r="D88" s="6">
        <f t="shared" si="7"/>
        <v>1757</v>
      </c>
      <c r="E88" s="6">
        <v>1792</v>
      </c>
      <c r="F88" s="6">
        <v>236</v>
      </c>
      <c r="G88" s="6"/>
      <c r="H88" s="6">
        <v>35</v>
      </c>
      <c r="I88" s="6"/>
      <c r="J88" s="6"/>
    </row>
    <row r="89" spans="1:10" x14ac:dyDescent="0.2">
      <c r="A89" s="7">
        <v>1923</v>
      </c>
      <c r="B89" s="6">
        <f t="shared" si="4"/>
        <v>1960</v>
      </c>
      <c r="C89" s="8">
        <f t="shared" si="5"/>
        <v>7.0991735537190079</v>
      </c>
      <c r="D89" s="6">
        <f t="shared" si="7"/>
        <v>1718</v>
      </c>
      <c r="E89" s="6">
        <v>1786</v>
      </c>
      <c r="F89" s="6">
        <v>242</v>
      </c>
      <c r="G89" s="6"/>
      <c r="H89" s="6">
        <v>68</v>
      </c>
      <c r="I89" s="6"/>
      <c r="J89" s="6"/>
    </row>
    <row r="90" spans="1:10" x14ac:dyDescent="0.2">
      <c r="A90" s="7">
        <v>1924</v>
      </c>
      <c r="B90" s="6">
        <f t="shared" si="4"/>
        <v>1838</v>
      </c>
      <c r="C90" s="8">
        <f t="shared" si="5"/>
        <v>6.7226890756302522</v>
      </c>
      <c r="D90" s="6">
        <f t="shared" si="7"/>
        <v>1600</v>
      </c>
      <c r="E90" s="6">
        <v>1653</v>
      </c>
      <c r="F90" s="6">
        <v>238</v>
      </c>
      <c r="G90" s="6"/>
      <c r="H90" s="6">
        <v>53</v>
      </c>
      <c r="I90" s="6"/>
      <c r="J90" s="6"/>
    </row>
    <row r="91" spans="1:10" x14ac:dyDescent="0.2">
      <c r="A91" s="7">
        <v>1925</v>
      </c>
      <c r="B91" s="6">
        <f t="shared" si="4"/>
        <v>1656</v>
      </c>
      <c r="C91" s="8">
        <f t="shared" si="5"/>
        <v>7.1576354679802954</v>
      </c>
      <c r="D91" s="6">
        <f t="shared" si="7"/>
        <v>1453</v>
      </c>
      <c r="E91" s="6">
        <v>1485</v>
      </c>
      <c r="F91" s="6">
        <v>203</v>
      </c>
      <c r="G91" s="6"/>
      <c r="H91" s="6">
        <v>32</v>
      </c>
      <c r="I91" s="6"/>
      <c r="J91" s="6"/>
    </row>
    <row r="92" spans="1:10" x14ac:dyDescent="0.2">
      <c r="A92" s="7">
        <v>1926</v>
      </c>
      <c r="B92" s="6">
        <f t="shared" si="4"/>
        <v>1779</v>
      </c>
      <c r="C92" s="8">
        <f t="shared" si="5"/>
        <v>8.412698412698413</v>
      </c>
      <c r="D92" s="6">
        <f t="shared" si="7"/>
        <v>1590</v>
      </c>
      <c r="E92" s="6">
        <v>1592</v>
      </c>
      <c r="F92" s="6">
        <v>189</v>
      </c>
      <c r="G92" s="6"/>
      <c r="H92" s="6">
        <v>2</v>
      </c>
      <c r="I92" s="6"/>
      <c r="J92" s="6"/>
    </row>
    <row r="93" spans="1:10" x14ac:dyDescent="0.2">
      <c r="A93" s="7">
        <v>1927</v>
      </c>
      <c r="B93" s="6">
        <f t="shared" si="4"/>
        <v>1735</v>
      </c>
      <c r="C93" s="8">
        <f t="shared" si="5"/>
        <v>8.2287234042553195</v>
      </c>
      <c r="D93" s="6">
        <f>E93</f>
        <v>1547</v>
      </c>
      <c r="E93" s="6">
        <v>1547</v>
      </c>
      <c r="F93" s="6">
        <v>188</v>
      </c>
      <c r="G93" s="6"/>
      <c r="H93" s="6"/>
      <c r="I93" s="6"/>
      <c r="J93" s="6"/>
    </row>
    <row r="94" spans="1:10" x14ac:dyDescent="0.2">
      <c r="A94" s="7">
        <v>1928</v>
      </c>
      <c r="B94" s="6">
        <f t="shared" si="4"/>
        <v>1715</v>
      </c>
      <c r="C94" s="8">
        <f t="shared" si="5"/>
        <v>7.9790575916230368</v>
      </c>
      <c r="D94" s="6">
        <f t="shared" ref="D94:D157" si="8">E94</f>
        <v>1524</v>
      </c>
      <c r="E94" s="6">
        <v>1524</v>
      </c>
      <c r="F94" s="6">
        <v>191</v>
      </c>
      <c r="G94" s="6"/>
      <c r="H94" s="6"/>
      <c r="I94" s="6"/>
      <c r="J94" s="6"/>
    </row>
    <row r="95" spans="1:10" x14ac:dyDescent="0.2">
      <c r="A95" s="7">
        <v>1929</v>
      </c>
      <c r="B95" s="6">
        <f t="shared" si="4"/>
        <v>1670</v>
      </c>
      <c r="C95" s="8">
        <f t="shared" si="5"/>
        <v>7.9304812834224601</v>
      </c>
      <c r="D95" s="6">
        <f t="shared" si="8"/>
        <v>1483</v>
      </c>
      <c r="E95" s="6">
        <v>1483</v>
      </c>
      <c r="F95" s="6">
        <v>187</v>
      </c>
      <c r="G95" s="6"/>
      <c r="H95" s="6"/>
      <c r="I95" s="6"/>
      <c r="J95" s="6"/>
    </row>
    <row r="96" spans="1:10" x14ac:dyDescent="0.2">
      <c r="A96" s="7">
        <v>1930</v>
      </c>
      <c r="B96" s="6">
        <f t="shared" si="4"/>
        <v>1661</v>
      </c>
      <c r="C96" s="8">
        <f t="shared" si="5"/>
        <v>8.1767955801104968</v>
      </c>
      <c r="D96" s="6">
        <f t="shared" si="8"/>
        <v>1480</v>
      </c>
      <c r="E96" s="6">
        <v>1480</v>
      </c>
      <c r="F96" s="6">
        <v>181</v>
      </c>
      <c r="G96" s="6"/>
      <c r="H96" s="6"/>
      <c r="I96" s="6"/>
      <c r="J96" s="6"/>
    </row>
    <row r="97" spans="1:10" x14ac:dyDescent="0.2">
      <c r="A97" s="7">
        <v>1931</v>
      </c>
      <c r="B97" s="6">
        <f t="shared" si="4"/>
        <v>1636</v>
      </c>
      <c r="C97" s="8">
        <f t="shared" si="5"/>
        <v>8.9756097560975618</v>
      </c>
      <c r="D97" s="6">
        <f t="shared" si="8"/>
        <v>1472</v>
      </c>
      <c r="E97" s="6">
        <v>1472</v>
      </c>
      <c r="F97" s="6">
        <v>164</v>
      </c>
      <c r="G97" s="6"/>
      <c r="H97" s="6"/>
      <c r="I97" s="6"/>
      <c r="J97" s="6"/>
    </row>
    <row r="98" spans="1:10" x14ac:dyDescent="0.2">
      <c r="A98" s="7">
        <v>1932</v>
      </c>
      <c r="B98" s="6">
        <f t="shared" si="4"/>
        <v>1677</v>
      </c>
      <c r="C98" s="8">
        <f t="shared" si="5"/>
        <v>10.032894736842104</v>
      </c>
      <c r="D98" s="6">
        <f t="shared" si="8"/>
        <v>1525</v>
      </c>
      <c r="E98" s="6">
        <v>1525</v>
      </c>
      <c r="F98" s="6">
        <v>152</v>
      </c>
      <c r="G98" s="6"/>
      <c r="H98" s="6"/>
      <c r="I98" s="6"/>
      <c r="J98" s="6"/>
    </row>
    <row r="99" spans="1:10" x14ac:dyDescent="0.2">
      <c r="A99" s="7">
        <v>1933</v>
      </c>
      <c r="B99" s="6">
        <f t="shared" si="4"/>
        <v>1856</v>
      </c>
      <c r="C99" s="8">
        <f t="shared" si="5"/>
        <v>10.746835443037975</v>
      </c>
      <c r="D99" s="6">
        <f t="shared" si="8"/>
        <v>1698</v>
      </c>
      <c r="E99" s="6">
        <v>1698</v>
      </c>
      <c r="F99" s="6">
        <v>158</v>
      </c>
      <c r="G99" s="6"/>
      <c r="H99" s="6"/>
      <c r="I99" s="6"/>
      <c r="J99" s="6"/>
    </row>
    <row r="100" spans="1:10" x14ac:dyDescent="0.2">
      <c r="A100" s="7">
        <v>1934</v>
      </c>
      <c r="B100" s="6">
        <f t="shared" si="4"/>
        <v>1851</v>
      </c>
      <c r="C100" s="8">
        <f t="shared" si="5"/>
        <v>10.355828220858896</v>
      </c>
      <c r="D100" s="6">
        <f t="shared" si="8"/>
        <v>1688</v>
      </c>
      <c r="E100" s="6">
        <v>1688</v>
      </c>
      <c r="F100" s="6">
        <v>163</v>
      </c>
      <c r="G100" s="6"/>
      <c r="H100" s="6"/>
      <c r="I100" s="6"/>
      <c r="J100" s="6"/>
    </row>
    <row r="101" spans="1:10" x14ac:dyDescent="0.2">
      <c r="A101" s="7">
        <v>1935</v>
      </c>
      <c r="B101" s="6">
        <f t="shared" si="4"/>
        <v>1694</v>
      </c>
      <c r="C101" s="8">
        <f t="shared" si="5"/>
        <v>10.846153846153847</v>
      </c>
      <c r="D101" s="6">
        <f t="shared" si="8"/>
        <v>1551</v>
      </c>
      <c r="E101" s="6">
        <v>1551</v>
      </c>
      <c r="F101" s="6">
        <v>143</v>
      </c>
      <c r="G101" s="6"/>
      <c r="H101" s="6"/>
      <c r="I101" s="6"/>
      <c r="J101" s="6"/>
    </row>
    <row r="102" spans="1:10" x14ac:dyDescent="0.2">
      <c r="A102" s="7">
        <v>1936</v>
      </c>
      <c r="B102" s="6">
        <f t="shared" si="4"/>
        <v>1636</v>
      </c>
      <c r="C102" s="8">
        <f t="shared" si="5"/>
        <v>11.029411764705882</v>
      </c>
      <c r="D102" s="6">
        <f t="shared" si="8"/>
        <v>1500</v>
      </c>
      <c r="E102" s="6">
        <v>1500</v>
      </c>
      <c r="F102" s="6">
        <v>136</v>
      </c>
      <c r="G102" s="6"/>
      <c r="H102" s="6"/>
      <c r="I102" s="6"/>
      <c r="J102" s="6"/>
    </row>
    <row r="103" spans="1:10" x14ac:dyDescent="0.2">
      <c r="A103" s="7">
        <v>1937</v>
      </c>
      <c r="B103" s="6">
        <f t="shared" si="4"/>
        <v>1593</v>
      </c>
      <c r="C103" s="8">
        <f t="shared" si="5"/>
        <v>10.46043165467626</v>
      </c>
      <c r="D103" s="6">
        <f t="shared" si="8"/>
        <v>1454</v>
      </c>
      <c r="E103" s="6">
        <v>1454</v>
      </c>
      <c r="F103" s="6">
        <v>139</v>
      </c>
      <c r="G103" s="6"/>
      <c r="H103" s="6"/>
      <c r="I103" s="6"/>
      <c r="J103" s="6"/>
    </row>
    <row r="104" spans="1:10" x14ac:dyDescent="0.2">
      <c r="A104" s="7">
        <v>1938</v>
      </c>
      <c r="B104" s="6">
        <f t="shared" si="4"/>
        <v>1543</v>
      </c>
      <c r="C104" s="8">
        <f t="shared" si="5"/>
        <v>9.7152777777777786</v>
      </c>
      <c r="D104" s="6">
        <f t="shared" si="8"/>
        <v>1399</v>
      </c>
      <c r="E104" s="6">
        <v>1399</v>
      </c>
      <c r="F104" s="6">
        <v>144</v>
      </c>
      <c r="G104" s="6"/>
      <c r="H104" s="6"/>
      <c r="I104" s="6"/>
      <c r="J104" s="6"/>
    </row>
    <row r="105" spans="1:10" x14ac:dyDescent="0.2">
      <c r="A105" s="7">
        <v>1939</v>
      </c>
      <c r="B105" s="6">
        <f t="shared" si="4"/>
        <v>1350</v>
      </c>
      <c r="C105" s="8">
        <f t="shared" si="5"/>
        <v>10.344537815126051</v>
      </c>
      <c r="D105" s="6">
        <f t="shared" si="8"/>
        <v>1231</v>
      </c>
      <c r="E105" s="6">
        <v>1231</v>
      </c>
      <c r="F105" s="6">
        <v>119</v>
      </c>
      <c r="G105" s="6"/>
      <c r="H105" s="6"/>
      <c r="I105" s="6"/>
      <c r="J105" s="6"/>
    </row>
    <row r="106" spans="1:10" x14ac:dyDescent="0.2">
      <c r="A106" s="7">
        <v>1940</v>
      </c>
      <c r="B106" s="6">
        <f t="shared" si="4"/>
        <v>1320</v>
      </c>
      <c r="C106" s="8">
        <f t="shared" si="5"/>
        <v>8.6350364963503647</v>
      </c>
      <c r="D106" s="6">
        <f t="shared" si="8"/>
        <v>1183</v>
      </c>
      <c r="E106" s="6">
        <v>1183</v>
      </c>
      <c r="F106" s="6">
        <v>137</v>
      </c>
      <c r="G106" s="6"/>
      <c r="H106" s="6"/>
      <c r="I106" s="6"/>
      <c r="J106" s="6"/>
    </row>
    <row r="107" spans="1:10" x14ac:dyDescent="0.2">
      <c r="A107" s="7">
        <v>1941</v>
      </c>
      <c r="B107" s="6">
        <f t="shared" si="4"/>
        <v>1337</v>
      </c>
      <c r="C107" s="8">
        <f t="shared" si="5"/>
        <v>10.831858407079647</v>
      </c>
      <c r="D107" s="6">
        <f t="shared" si="8"/>
        <v>1224</v>
      </c>
      <c r="E107" s="6">
        <v>1224</v>
      </c>
      <c r="F107" s="6">
        <v>113</v>
      </c>
      <c r="G107" s="6"/>
      <c r="H107" s="6"/>
      <c r="I107" s="6"/>
      <c r="J107" s="6"/>
    </row>
    <row r="108" spans="1:10" x14ac:dyDescent="0.2">
      <c r="A108" s="7">
        <v>1942</v>
      </c>
      <c r="B108" s="6">
        <f t="shared" si="4"/>
        <v>1559</v>
      </c>
      <c r="C108" s="8">
        <f t="shared" si="5"/>
        <v>11.1796875</v>
      </c>
      <c r="D108" s="6">
        <f t="shared" si="8"/>
        <v>1431</v>
      </c>
      <c r="E108" s="6">
        <v>1431</v>
      </c>
      <c r="F108" s="6">
        <v>128</v>
      </c>
      <c r="G108" s="6"/>
      <c r="H108" s="6"/>
      <c r="I108" s="6"/>
      <c r="J108" s="6"/>
    </row>
    <row r="109" spans="1:10" x14ac:dyDescent="0.2">
      <c r="A109" s="7">
        <v>1943</v>
      </c>
      <c r="B109" s="6">
        <f t="shared" si="4"/>
        <v>1560</v>
      </c>
      <c r="C109" s="8">
        <f t="shared" si="5"/>
        <v>9.612244897959183</v>
      </c>
      <c r="D109" s="6">
        <f t="shared" si="8"/>
        <v>1413</v>
      </c>
      <c r="E109" s="6">
        <v>1413</v>
      </c>
      <c r="F109" s="6">
        <v>147</v>
      </c>
      <c r="G109" s="6"/>
      <c r="H109" s="6"/>
      <c r="I109" s="6"/>
      <c r="J109" s="6"/>
    </row>
    <row r="110" spans="1:10" x14ac:dyDescent="0.2">
      <c r="A110" s="7">
        <v>1944</v>
      </c>
      <c r="B110" s="6">
        <f t="shared" si="4"/>
        <v>1606</v>
      </c>
      <c r="C110" s="8">
        <f t="shared" si="5"/>
        <v>9.2292993630573257</v>
      </c>
      <c r="D110" s="6">
        <f t="shared" si="8"/>
        <v>1449</v>
      </c>
      <c r="E110" s="6">
        <v>1449</v>
      </c>
      <c r="F110" s="6">
        <v>157</v>
      </c>
      <c r="G110" s="6"/>
      <c r="H110" s="6"/>
      <c r="I110" s="6"/>
      <c r="J110" s="6"/>
    </row>
    <row r="111" spans="1:10" x14ac:dyDescent="0.2">
      <c r="A111" s="7">
        <v>1945</v>
      </c>
      <c r="B111" s="6">
        <f t="shared" si="4"/>
        <v>1955</v>
      </c>
      <c r="C111" s="8">
        <f t="shared" si="5"/>
        <v>12.865248226950355</v>
      </c>
      <c r="D111" s="6">
        <f t="shared" si="8"/>
        <v>1814</v>
      </c>
      <c r="E111" s="6">
        <v>1814</v>
      </c>
      <c r="F111" s="6">
        <v>141</v>
      </c>
      <c r="G111" s="6"/>
      <c r="H111" s="6"/>
      <c r="I111" s="6"/>
      <c r="J111" s="6"/>
    </row>
    <row r="112" spans="1:10" x14ac:dyDescent="0.2">
      <c r="A112" s="7">
        <v>1946</v>
      </c>
      <c r="B112" s="6">
        <f t="shared" si="4"/>
        <v>1983</v>
      </c>
      <c r="C112" s="8">
        <f t="shared" si="5"/>
        <v>13.798507462686567</v>
      </c>
      <c r="D112" s="6">
        <f t="shared" si="8"/>
        <v>1849</v>
      </c>
      <c r="E112" s="6">
        <v>1849</v>
      </c>
      <c r="F112" s="6">
        <v>134</v>
      </c>
      <c r="G112" s="6"/>
      <c r="H112" s="6"/>
      <c r="I112" s="6"/>
      <c r="J112" s="6"/>
    </row>
    <row r="113" spans="1:10" x14ac:dyDescent="0.2">
      <c r="A113" s="7">
        <v>1947</v>
      </c>
      <c r="B113" s="6">
        <f t="shared" si="4"/>
        <v>1889</v>
      </c>
      <c r="C113" s="8">
        <f t="shared" si="5"/>
        <v>14.357723577235772</v>
      </c>
      <c r="D113" s="6">
        <f t="shared" si="8"/>
        <v>1766</v>
      </c>
      <c r="E113" s="6">
        <v>1766</v>
      </c>
      <c r="F113" s="6">
        <v>123</v>
      </c>
      <c r="G113" s="6"/>
      <c r="H113" s="6"/>
      <c r="I113" s="6"/>
      <c r="J113" s="6"/>
    </row>
    <row r="114" spans="1:10" x14ac:dyDescent="0.2">
      <c r="A114" s="7">
        <v>1948</v>
      </c>
      <c r="B114" s="6">
        <f t="shared" si="4"/>
        <v>1902</v>
      </c>
      <c r="C114" s="8">
        <f t="shared" si="5"/>
        <v>15.831858407079647</v>
      </c>
      <c r="D114" s="6">
        <f t="shared" si="8"/>
        <v>1789</v>
      </c>
      <c r="E114" s="6">
        <v>1789</v>
      </c>
      <c r="F114" s="6">
        <v>113</v>
      </c>
      <c r="G114" s="6"/>
      <c r="H114" s="6"/>
      <c r="I114" s="6"/>
      <c r="J114" s="6"/>
    </row>
    <row r="115" spans="1:10" x14ac:dyDescent="0.2">
      <c r="A115" s="7">
        <v>1949</v>
      </c>
      <c r="B115" s="6">
        <f t="shared" si="4"/>
        <v>1835</v>
      </c>
      <c r="C115" s="8">
        <f t="shared" si="5"/>
        <v>16.476190476190474</v>
      </c>
      <c r="D115" s="6">
        <f t="shared" si="8"/>
        <v>1730</v>
      </c>
      <c r="E115" s="6">
        <v>1730</v>
      </c>
      <c r="F115" s="6">
        <v>105</v>
      </c>
      <c r="G115" s="6"/>
      <c r="H115" s="6"/>
      <c r="I115" s="6">
        <v>1224</v>
      </c>
      <c r="J115" s="6">
        <v>77</v>
      </c>
    </row>
    <row r="116" spans="1:10" x14ac:dyDescent="0.2">
      <c r="A116" s="7">
        <v>1950</v>
      </c>
      <c r="B116" s="6">
        <f t="shared" si="4"/>
        <v>1781</v>
      </c>
      <c r="C116" s="8">
        <f t="shared" si="5"/>
        <v>18.358695652173914</v>
      </c>
      <c r="D116" s="6">
        <f t="shared" si="8"/>
        <v>1689</v>
      </c>
      <c r="E116" s="6">
        <v>1689</v>
      </c>
      <c r="F116" s="6">
        <v>92</v>
      </c>
      <c r="G116" s="6"/>
      <c r="H116" s="6"/>
      <c r="I116" s="6">
        <v>1345</v>
      </c>
      <c r="J116" s="6">
        <v>67</v>
      </c>
    </row>
    <row r="117" spans="1:10" x14ac:dyDescent="0.2">
      <c r="A117" s="7">
        <v>1951</v>
      </c>
      <c r="B117" s="6">
        <f t="shared" si="4"/>
        <v>1851</v>
      </c>
      <c r="C117" s="8">
        <f t="shared" si="5"/>
        <v>20.523255813953487</v>
      </c>
      <c r="D117" s="6">
        <f t="shared" si="8"/>
        <v>1765</v>
      </c>
      <c r="E117" s="6">
        <v>1765</v>
      </c>
      <c r="F117" s="6">
        <v>86</v>
      </c>
      <c r="G117" s="6"/>
      <c r="H117" s="6"/>
      <c r="I117" s="6">
        <v>1404</v>
      </c>
      <c r="J117" s="6">
        <v>64</v>
      </c>
    </row>
    <row r="118" spans="1:10" x14ac:dyDescent="0.2">
      <c r="A118" s="7">
        <v>1952</v>
      </c>
      <c r="B118" s="6">
        <f t="shared" si="4"/>
        <v>2089</v>
      </c>
      <c r="C118" s="8">
        <f t="shared" si="5"/>
        <v>18.895238095238096</v>
      </c>
      <c r="D118" s="6">
        <f t="shared" si="8"/>
        <v>1984</v>
      </c>
      <c r="E118" s="6">
        <v>1984</v>
      </c>
      <c r="F118" s="6">
        <v>105</v>
      </c>
      <c r="G118" s="6"/>
      <c r="H118" s="6"/>
      <c r="I118" s="6">
        <v>1565</v>
      </c>
      <c r="J118" s="6">
        <v>80</v>
      </c>
    </row>
    <row r="119" spans="1:10" x14ac:dyDescent="0.2">
      <c r="A119" s="7">
        <v>1953</v>
      </c>
      <c r="B119" s="6">
        <f t="shared" si="4"/>
        <v>2152</v>
      </c>
      <c r="C119" s="8">
        <f t="shared" si="5"/>
        <v>17.237288135593221</v>
      </c>
      <c r="D119" s="6">
        <f t="shared" si="8"/>
        <v>2034</v>
      </c>
      <c r="E119" s="6">
        <v>2034</v>
      </c>
      <c r="F119" s="6">
        <v>118</v>
      </c>
      <c r="G119" s="6"/>
      <c r="H119" s="6"/>
      <c r="I119" s="6">
        <v>1574</v>
      </c>
      <c r="J119" s="6">
        <v>81</v>
      </c>
    </row>
    <row r="120" spans="1:10" x14ac:dyDescent="0.2">
      <c r="A120" s="7">
        <v>1954</v>
      </c>
      <c r="B120" s="6">
        <f t="shared" si="4"/>
        <v>2169</v>
      </c>
      <c r="C120" s="8">
        <f t="shared" si="5"/>
        <v>19.462264150943398</v>
      </c>
      <c r="D120" s="6">
        <f t="shared" si="8"/>
        <v>2063</v>
      </c>
      <c r="E120" s="6">
        <v>2063</v>
      </c>
      <c r="F120" s="6">
        <v>106</v>
      </c>
      <c r="G120" s="6"/>
      <c r="H120" s="6"/>
      <c r="I120" s="6">
        <v>1523</v>
      </c>
      <c r="J120" s="6">
        <v>74</v>
      </c>
    </row>
    <row r="121" spans="1:10" x14ac:dyDescent="0.2">
      <c r="A121" s="7">
        <v>1955</v>
      </c>
      <c r="B121" s="6">
        <f t="shared" si="4"/>
        <v>2176</v>
      </c>
      <c r="C121" s="8">
        <f t="shared" si="5"/>
        <v>20.76</v>
      </c>
      <c r="D121" s="6">
        <f t="shared" si="8"/>
        <v>2076</v>
      </c>
      <c r="E121" s="6">
        <v>2076</v>
      </c>
      <c r="F121" s="6">
        <v>100</v>
      </c>
      <c r="G121" s="6"/>
      <c r="H121" s="6"/>
      <c r="I121" s="6">
        <v>1558</v>
      </c>
      <c r="J121" s="6">
        <v>68</v>
      </c>
    </row>
    <row r="122" spans="1:10" x14ac:dyDescent="0.2">
      <c r="A122" s="7">
        <v>1956</v>
      </c>
      <c r="B122" s="6">
        <f t="shared" si="4"/>
        <v>2268</v>
      </c>
      <c r="C122" s="8">
        <f t="shared" si="5"/>
        <v>22.142857142857142</v>
      </c>
      <c r="D122" s="6">
        <f t="shared" si="8"/>
        <v>2170</v>
      </c>
      <c r="E122" s="6">
        <v>2170</v>
      </c>
      <c r="F122" s="6">
        <v>98</v>
      </c>
      <c r="G122" s="6"/>
      <c r="H122" s="6"/>
      <c r="I122" s="6">
        <v>1644</v>
      </c>
      <c r="J122" s="6">
        <v>67</v>
      </c>
    </row>
    <row r="123" spans="1:10" x14ac:dyDescent="0.2">
      <c r="A123" s="7">
        <v>1957</v>
      </c>
      <c r="B123" s="6">
        <f t="shared" si="4"/>
        <v>2435</v>
      </c>
      <c r="C123" s="8">
        <f t="shared" si="5"/>
        <v>21.546296296296298</v>
      </c>
      <c r="D123" s="6">
        <f t="shared" si="8"/>
        <v>2327</v>
      </c>
      <c r="E123" s="6">
        <v>2327</v>
      </c>
      <c r="F123" s="6">
        <v>108</v>
      </c>
      <c r="G123" s="6"/>
      <c r="H123" s="6"/>
      <c r="I123" s="6">
        <v>1812</v>
      </c>
      <c r="J123" s="6">
        <v>69</v>
      </c>
    </row>
    <row r="124" spans="1:10" x14ac:dyDescent="0.2">
      <c r="A124" s="7">
        <v>1958</v>
      </c>
      <c r="B124" s="6">
        <f t="shared" si="4"/>
        <v>2672</v>
      </c>
      <c r="C124" s="8">
        <f t="shared" si="5"/>
        <v>21.837606837606838</v>
      </c>
      <c r="D124" s="6">
        <f t="shared" si="8"/>
        <v>2555</v>
      </c>
      <c r="E124" s="6">
        <v>2555</v>
      </c>
      <c r="F124" s="6">
        <v>117</v>
      </c>
      <c r="G124" s="6"/>
      <c r="H124" s="6"/>
      <c r="I124" s="6">
        <v>2066</v>
      </c>
      <c r="J124" s="6">
        <v>77</v>
      </c>
    </row>
    <row r="125" spans="1:10" x14ac:dyDescent="0.2">
      <c r="A125" s="7">
        <v>1959</v>
      </c>
      <c r="B125" s="6">
        <f t="shared" si="4"/>
        <v>2866</v>
      </c>
      <c r="C125" s="8">
        <f t="shared" si="5"/>
        <v>24.36283185840708</v>
      </c>
      <c r="D125" s="6">
        <f t="shared" si="8"/>
        <v>2753</v>
      </c>
      <c r="E125" s="6">
        <v>2753</v>
      </c>
      <c r="F125" s="6">
        <v>113</v>
      </c>
      <c r="G125" s="6"/>
      <c r="H125" s="6"/>
      <c r="I125" s="6">
        <v>2268</v>
      </c>
      <c r="J125" s="6">
        <v>76</v>
      </c>
    </row>
    <row r="126" spans="1:10" x14ac:dyDescent="0.2">
      <c r="A126" s="7">
        <v>1960</v>
      </c>
      <c r="B126" s="6">
        <f t="shared" si="4"/>
        <v>2821</v>
      </c>
      <c r="C126" s="8">
        <f t="shared" si="5"/>
        <v>26.93069306930693</v>
      </c>
      <c r="D126" s="6">
        <f t="shared" si="8"/>
        <v>2720</v>
      </c>
      <c r="E126" s="6">
        <v>2720</v>
      </c>
      <c r="F126" s="6">
        <v>101</v>
      </c>
      <c r="G126" s="6"/>
      <c r="H126" s="6"/>
      <c r="I126" s="6">
        <v>2238</v>
      </c>
      <c r="J126" s="6">
        <v>68</v>
      </c>
    </row>
    <row r="127" spans="1:10" x14ac:dyDescent="0.2">
      <c r="A127" s="7">
        <v>1961</v>
      </c>
      <c r="B127" s="6">
        <f t="shared" si="4"/>
        <v>2997</v>
      </c>
      <c r="C127" s="8">
        <f t="shared" si="5"/>
        <v>27.009345794392523</v>
      </c>
      <c r="D127" s="6">
        <f t="shared" si="8"/>
        <v>2890</v>
      </c>
      <c r="E127" s="6">
        <v>2890</v>
      </c>
      <c r="F127" s="6">
        <v>107</v>
      </c>
      <c r="G127" s="6"/>
      <c r="H127" s="6"/>
      <c r="I127" s="6">
        <v>2393</v>
      </c>
      <c r="J127" s="6">
        <v>76</v>
      </c>
    </row>
    <row r="128" spans="1:10" x14ac:dyDescent="0.2">
      <c r="A128" s="7">
        <v>1962</v>
      </c>
      <c r="B128" s="6">
        <f t="shared" si="4"/>
        <v>3238</v>
      </c>
      <c r="C128" s="8">
        <f t="shared" si="5"/>
        <v>27.403508771929825</v>
      </c>
      <c r="D128" s="6">
        <f t="shared" si="8"/>
        <v>3124</v>
      </c>
      <c r="E128" s="6">
        <v>3124</v>
      </c>
      <c r="F128" s="6">
        <v>114</v>
      </c>
      <c r="G128" s="6"/>
      <c r="H128" s="6"/>
      <c r="I128" s="6">
        <v>2599</v>
      </c>
      <c r="J128" s="6">
        <v>86</v>
      </c>
    </row>
    <row r="129" spans="1:10" x14ac:dyDescent="0.2">
      <c r="A129" s="7">
        <v>1963</v>
      </c>
      <c r="B129" s="6">
        <f t="shared" si="4"/>
        <v>3504</v>
      </c>
      <c r="C129" s="8">
        <f t="shared" si="5"/>
        <v>27.258064516129032</v>
      </c>
      <c r="D129" s="6">
        <f t="shared" si="8"/>
        <v>3380</v>
      </c>
      <c r="E129" s="6">
        <v>3380</v>
      </c>
      <c r="F129" s="6">
        <v>124</v>
      </c>
      <c r="G129" s="6"/>
      <c r="H129" s="6"/>
      <c r="I129" s="6">
        <v>2762</v>
      </c>
      <c r="J129" s="6">
        <v>89</v>
      </c>
    </row>
    <row r="130" spans="1:10" x14ac:dyDescent="0.2">
      <c r="A130" s="7">
        <v>1964</v>
      </c>
      <c r="B130" s="6">
        <f t="shared" si="4"/>
        <v>3250</v>
      </c>
      <c r="C130" s="8">
        <f t="shared" si="5"/>
        <v>28.017857142857142</v>
      </c>
      <c r="D130" s="6">
        <f t="shared" si="8"/>
        <v>3138</v>
      </c>
      <c r="E130" s="6">
        <v>3138</v>
      </c>
      <c r="F130" s="6">
        <v>112</v>
      </c>
      <c r="G130" s="6"/>
      <c r="H130" s="6"/>
      <c r="I130" s="6">
        <v>2545</v>
      </c>
      <c r="J130" s="6">
        <v>69</v>
      </c>
    </row>
    <row r="131" spans="1:10" x14ac:dyDescent="0.2">
      <c r="A131" s="7">
        <v>1965</v>
      </c>
      <c r="B131" s="6">
        <f t="shared" si="4"/>
        <v>3381</v>
      </c>
      <c r="C131" s="8">
        <f t="shared" si="5"/>
        <v>33.5</v>
      </c>
      <c r="D131" s="6">
        <f t="shared" si="8"/>
        <v>3283</v>
      </c>
      <c r="E131" s="6">
        <v>3283</v>
      </c>
      <c r="F131" s="6">
        <v>98</v>
      </c>
      <c r="G131" s="6"/>
      <c r="H131" s="6"/>
      <c r="I131" s="6">
        <v>2404</v>
      </c>
      <c r="J131" s="6">
        <v>63</v>
      </c>
    </row>
    <row r="132" spans="1:10" x14ac:dyDescent="0.2">
      <c r="A132" s="7">
        <v>1966</v>
      </c>
      <c r="B132" s="6">
        <f t="shared" si="4"/>
        <v>3858</v>
      </c>
      <c r="C132" s="8">
        <f t="shared" si="5"/>
        <v>32.842105263157897</v>
      </c>
      <c r="D132" s="6">
        <f t="shared" si="8"/>
        <v>3744</v>
      </c>
      <c r="E132" s="6">
        <v>3744</v>
      </c>
      <c r="F132" s="6">
        <v>114</v>
      </c>
      <c r="G132" s="6"/>
      <c r="H132" s="6"/>
      <c r="I132" s="6">
        <v>2521</v>
      </c>
      <c r="J132" s="6">
        <v>65</v>
      </c>
    </row>
    <row r="133" spans="1:10" x14ac:dyDescent="0.2">
      <c r="A133" s="7">
        <v>1967</v>
      </c>
      <c r="B133" s="6">
        <f t="shared" si="4"/>
        <v>4238</v>
      </c>
      <c r="C133" s="8">
        <f t="shared" si="5"/>
        <v>30.86466165413534</v>
      </c>
      <c r="D133" s="6">
        <f t="shared" si="8"/>
        <v>4105</v>
      </c>
      <c r="E133" s="6">
        <v>4105</v>
      </c>
      <c r="F133" s="6">
        <v>133</v>
      </c>
      <c r="G133" s="6"/>
      <c r="H133" s="6"/>
      <c r="I133" s="6">
        <v>2850</v>
      </c>
      <c r="J133" s="6">
        <v>74</v>
      </c>
    </row>
    <row r="134" spans="1:10" x14ac:dyDescent="0.2">
      <c r="A134" s="7">
        <v>1968</v>
      </c>
      <c r="B134" s="6">
        <f t="shared" si="4"/>
        <v>4541</v>
      </c>
      <c r="C134" s="8">
        <f t="shared" si="5"/>
        <v>33.930769230769229</v>
      </c>
      <c r="D134" s="6">
        <f t="shared" si="8"/>
        <v>4411</v>
      </c>
      <c r="E134" s="6">
        <v>4411</v>
      </c>
      <c r="F134" s="6">
        <v>130</v>
      </c>
      <c r="G134" s="6"/>
      <c r="H134" s="6"/>
      <c r="I134" s="6">
        <v>3024</v>
      </c>
      <c r="J134" s="6">
        <v>76</v>
      </c>
    </row>
    <row r="135" spans="1:10" x14ac:dyDescent="0.2">
      <c r="A135" s="7">
        <v>1969</v>
      </c>
      <c r="B135" s="6">
        <f t="shared" ref="B135:B170" si="9">D135+F135</f>
        <v>4834</v>
      </c>
      <c r="C135" s="8">
        <f t="shared" ref="C135:C170" si="10">D135/F135</f>
        <v>30.187096774193549</v>
      </c>
      <c r="D135" s="6">
        <f t="shared" si="8"/>
        <v>4679</v>
      </c>
      <c r="E135" s="6">
        <v>4679</v>
      </c>
      <c r="F135" s="6">
        <v>155</v>
      </c>
      <c r="G135" s="6"/>
      <c r="H135" s="6"/>
      <c r="I135" s="6">
        <v>3206</v>
      </c>
      <c r="J135" s="6">
        <v>84</v>
      </c>
    </row>
    <row r="136" spans="1:10" x14ac:dyDescent="0.2">
      <c r="A136" s="7">
        <v>1970</v>
      </c>
      <c r="B136" s="6">
        <f t="shared" si="9"/>
        <v>5003</v>
      </c>
      <c r="C136" s="8">
        <f t="shared" si="10"/>
        <v>33.267123287671232</v>
      </c>
      <c r="D136" s="6">
        <f t="shared" si="8"/>
        <v>4857</v>
      </c>
      <c r="E136" s="6">
        <v>4857</v>
      </c>
      <c r="F136" s="6">
        <v>146</v>
      </c>
      <c r="G136" s="6"/>
      <c r="H136" s="6"/>
      <c r="I136" s="6">
        <v>3384</v>
      </c>
      <c r="J136" s="6">
        <v>85</v>
      </c>
    </row>
    <row r="137" spans="1:10" x14ac:dyDescent="0.2">
      <c r="A137" s="7">
        <v>1971</v>
      </c>
      <c r="B137" s="6">
        <f t="shared" si="9"/>
        <v>5338</v>
      </c>
      <c r="C137" s="8">
        <f t="shared" si="10"/>
        <v>34.118421052631582</v>
      </c>
      <c r="D137" s="6">
        <f t="shared" si="8"/>
        <v>5186</v>
      </c>
      <c r="E137" s="6">
        <v>5186</v>
      </c>
      <c r="F137" s="6">
        <v>152</v>
      </c>
      <c r="G137" s="6"/>
      <c r="H137" s="6"/>
      <c r="I137" s="6">
        <v>3646</v>
      </c>
      <c r="J137" s="6">
        <v>88</v>
      </c>
    </row>
    <row r="138" spans="1:10" x14ac:dyDescent="0.2">
      <c r="A138" s="7">
        <v>1972</v>
      </c>
      <c r="B138" s="6">
        <f t="shared" si="9"/>
        <v>5220</v>
      </c>
      <c r="C138" s="8">
        <f t="shared" si="10"/>
        <v>30.071428571428573</v>
      </c>
      <c r="D138" s="6">
        <f t="shared" si="8"/>
        <v>5052</v>
      </c>
      <c r="E138" s="6">
        <v>5052</v>
      </c>
      <c r="F138" s="6">
        <v>168</v>
      </c>
      <c r="G138" s="6"/>
      <c r="H138" s="6"/>
      <c r="I138" s="6">
        <v>3562</v>
      </c>
      <c r="J138" s="6">
        <v>98</v>
      </c>
    </row>
    <row r="139" spans="1:10" x14ac:dyDescent="0.2">
      <c r="A139" s="7">
        <v>1973</v>
      </c>
      <c r="B139" s="6">
        <f t="shared" si="9"/>
        <v>4810</v>
      </c>
      <c r="C139" s="8">
        <f t="shared" si="10"/>
        <v>30.233766233766232</v>
      </c>
      <c r="D139" s="6">
        <f t="shared" si="8"/>
        <v>4656</v>
      </c>
      <c r="E139" s="6">
        <v>4656</v>
      </c>
      <c r="F139" s="6">
        <v>154</v>
      </c>
      <c r="G139" s="6"/>
      <c r="H139" s="6"/>
      <c r="I139" s="6">
        <v>3247</v>
      </c>
      <c r="J139" s="6">
        <v>88</v>
      </c>
    </row>
    <row r="140" spans="1:10" x14ac:dyDescent="0.2">
      <c r="A140" s="7">
        <v>1974</v>
      </c>
      <c r="B140" s="6">
        <f t="shared" si="9"/>
        <v>4689</v>
      </c>
      <c r="C140" s="8">
        <f t="shared" si="10"/>
        <v>30.26</v>
      </c>
      <c r="D140" s="6">
        <f t="shared" si="8"/>
        <v>4539</v>
      </c>
      <c r="E140" s="6">
        <v>4539</v>
      </c>
      <c r="F140" s="6">
        <v>150</v>
      </c>
      <c r="G140" s="6"/>
      <c r="H140" s="6"/>
      <c r="I140" s="6">
        <v>3232</v>
      </c>
      <c r="J140" s="6">
        <v>91</v>
      </c>
    </row>
    <row r="141" spans="1:10" x14ac:dyDescent="0.2">
      <c r="A141" s="7">
        <v>1975</v>
      </c>
      <c r="B141" s="6">
        <f t="shared" si="9"/>
        <v>4951</v>
      </c>
      <c r="C141" s="8">
        <f t="shared" si="10"/>
        <v>28.470238095238095</v>
      </c>
      <c r="D141" s="6">
        <f t="shared" si="8"/>
        <v>4783</v>
      </c>
      <c r="E141" s="6">
        <v>4783</v>
      </c>
      <c r="F141" s="6">
        <v>168</v>
      </c>
      <c r="G141" s="6"/>
      <c r="H141" s="6"/>
      <c r="I141" s="6">
        <v>3409</v>
      </c>
      <c r="J141" s="6">
        <v>102</v>
      </c>
    </row>
    <row r="142" spans="1:10" x14ac:dyDescent="0.2">
      <c r="A142" s="7">
        <v>1976</v>
      </c>
      <c r="B142" s="6">
        <f t="shared" si="9"/>
        <v>4884</v>
      </c>
      <c r="C142" s="8">
        <f t="shared" si="10"/>
        <v>26.908571428571427</v>
      </c>
      <c r="D142" s="6">
        <f t="shared" si="8"/>
        <v>4709</v>
      </c>
      <c r="E142" s="6">
        <v>4709</v>
      </c>
      <c r="F142" s="6">
        <v>175</v>
      </c>
      <c r="G142" s="6"/>
      <c r="H142" s="6"/>
      <c r="I142" s="6">
        <v>3395</v>
      </c>
      <c r="J142" s="6">
        <v>110</v>
      </c>
    </row>
    <row r="143" spans="1:10" x14ac:dyDescent="0.2">
      <c r="A143" s="7">
        <v>1977</v>
      </c>
      <c r="B143" s="6">
        <f t="shared" si="9"/>
        <v>4871</v>
      </c>
      <c r="C143" s="8">
        <f t="shared" si="10"/>
        <v>28.167664670658684</v>
      </c>
      <c r="D143" s="6">
        <f t="shared" si="8"/>
        <v>4704</v>
      </c>
      <c r="E143" s="6">
        <v>4704</v>
      </c>
      <c r="F143" s="6">
        <v>167</v>
      </c>
      <c r="G143" s="6"/>
      <c r="H143" s="6"/>
      <c r="I143" s="6">
        <v>3386</v>
      </c>
      <c r="J143" s="6">
        <v>108</v>
      </c>
    </row>
    <row r="144" spans="1:10" x14ac:dyDescent="0.2">
      <c r="A144" s="7">
        <v>1978</v>
      </c>
      <c r="B144" s="6">
        <f t="shared" si="9"/>
        <v>5062</v>
      </c>
      <c r="C144" s="8">
        <f t="shared" si="10"/>
        <v>28.952662721893493</v>
      </c>
      <c r="D144" s="6">
        <f t="shared" si="8"/>
        <v>4893</v>
      </c>
      <c r="E144" s="6">
        <v>4893</v>
      </c>
      <c r="F144" s="6">
        <v>169</v>
      </c>
      <c r="G144" s="6"/>
      <c r="H144" s="6"/>
      <c r="I144" s="6">
        <v>3606</v>
      </c>
      <c r="J144" s="6">
        <v>118</v>
      </c>
    </row>
    <row r="145" spans="1:10" x14ac:dyDescent="0.2">
      <c r="A145" s="7">
        <v>1979</v>
      </c>
      <c r="B145" s="6">
        <f t="shared" si="9"/>
        <v>4585</v>
      </c>
      <c r="C145" s="8">
        <f t="shared" si="10"/>
        <v>29.164473684210527</v>
      </c>
      <c r="D145" s="6">
        <f t="shared" si="8"/>
        <v>4433</v>
      </c>
      <c r="E145" s="6">
        <v>4433</v>
      </c>
      <c r="F145" s="6">
        <v>152</v>
      </c>
      <c r="G145" s="6"/>
      <c r="H145" s="6"/>
      <c r="I145" s="6"/>
      <c r="J145" s="6"/>
    </row>
    <row r="146" spans="1:10" x14ac:dyDescent="0.2">
      <c r="A146" s="7">
        <v>1980</v>
      </c>
      <c r="B146" s="6">
        <f t="shared" si="9"/>
        <v>4860</v>
      </c>
      <c r="C146" s="8">
        <f t="shared" si="10"/>
        <v>32.061224489795919</v>
      </c>
      <c r="D146" s="6">
        <f t="shared" si="8"/>
        <v>4713</v>
      </c>
      <c r="E146" s="6">
        <v>4713</v>
      </c>
      <c r="F146" s="6">
        <v>147</v>
      </c>
      <c r="G146" s="6"/>
      <c r="H146" s="6"/>
      <c r="I146" s="6"/>
      <c r="J146" s="6"/>
    </row>
    <row r="147" spans="1:10" x14ac:dyDescent="0.2">
      <c r="A147" s="7">
        <v>1981</v>
      </c>
      <c r="B147" s="6">
        <f t="shared" si="9"/>
        <v>4518</v>
      </c>
      <c r="C147" s="8">
        <f t="shared" si="10"/>
        <v>32.466666666666669</v>
      </c>
      <c r="D147" s="6">
        <f t="shared" si="8"/>
        <v>4383</v>
      </c>
      <c r="E147" s="6">
        <v>4383</v>
      </c>
      <c r="F147" s="6">
        <v>135</v>
      </c>
      <c r="G147" s="6"/>
      <c r="H147" s="6"/>
      <c r="I147" s="6"/>
      <c r="J147" s="6"/>
    </row>
    <row r="148" spans="1:10" x14ac:dyDescent="0.2">
      <c r="A148" s="7">
        <v>1982</v>
      </c>
      <c r="B148" s="6">
        <f t="shared" si="9"/>
        <v>4891</v>
      </c>
      <c r="C148" s="8">
        <f t="shared" si="10"/>
        <v>34.963235294117645</v>
      </c>
      <c r="D148" s="6">
        <f t="shared" si="8"/>
        <v>4755</v>
      </c>
      <c r="E148" s="6">
        <v>4755</v>
      </c>
      <c r="F148" s="6">
        <v>136</v>
      </c>
      <c r="G148" s="6"/>
      <c r="H148" s="6"/>
      <c r="I148" s="6"/>
      <c r="J148" s="7"/>
    </row>
    <row r="149" spans="1:10" x14ac:dyDescent="0.2">
      <c r="A149" s="7">
        <v>1983</v>
      </c>
      <c r="B149" s="6">
        <f t="shared" si="9"/>
        <v>5052</v>
      </c>
      <c r="C149" s="8">
        <f t="shared" si="10"/>
        <v>36.422222222222224</v>
      </c>
      <c r="D149" s="6">
        <f t="shared" si="8"/>
        <v>4917</v>
      </c>
      <c r="E149" s="6">
        <v>4917</v>
      </c>
      <c r="F149" s="6">
        <v>135</v>
      </c>
      <c r="G149" s="6"/>
      <c r="H149" s="6"/>
      <c r="I149" s="6"/>
      <c r="J149" s="7"/>
    </row>
    <row r="150" spans="1:10" x14ac:dyDescent="0.2">
      <c r="A150" s="7">
        <v>1984</v>
      </c>
      <c r="B150" s="6">
        <f t="shared" si="9"/>
        <v>4753</v>
      </c>
      <c r="C150" s="8">
        <f t="shared" si="10"/>
        <v>35.007575757575758</v>
      </c>
      <c r="D150" s="6">
        <f t="shared" si="8"/>
        <v>4621</v>
      </c>
      <c r="E150" s="6">
        <v>4621</v>
      </c>
      <c r="F150" s="6">
        <v>132</v>
      </c>
      <c r="G150" s="6"/>
      <c r="H150" s="6"/>
      <c r="I150" s="6"/>
      <c r="J150" s="7"/>
    </row>
    <row r="151" spans="1:10" x14ac:dyDescent="0.2">
      <c r="A151" s="7">
        <v>1985</v>
      </c>
      <c r="B151" s="6">
        <f t="shared" si="9"/>
        <v>5274</v>
      </c>
      <c r="C151" s="8">
        <f t="shared" si="10"/>
        <v>28.796610169491526</v>
      </c>
      <c r="D151" s="6">
        <f t="shared" si="8"/>
        <v>5097</v>
      </c>
      <c r="E151" s="6">
        <v>5097</v>
      </c>
      <c r="F151" s="6">
        <v>177</v>
      </c>
      <c r="G151" s="6"/>
      <c r="H151" s="6"/>
      <c r="I151" s="6"/>
      <c r="J151" s="7"/>
    </row>
    <row r="152" spans="1:10" x14ac:dyDescent="0.2">
      <c r="A152" s="7">
        <v>1986</v>
      </c>
      <c r="B152" s="6">
        <f t="shared" si="9"/>
        <v>5588</v>
      </c>
      <c r="C152" s="8">
        <f t="shared" si="10"/>
        <v>27.804123711340207</v>
      </c>
      <c r="D152" s="6">
        <f t="shared" si="8"/>
        <v>5394</v>
      </c>
      <c r="E152" s="6">
        <v>5394</v>
      </c>
      <c r="F152" s="6">
        <v>194</v>
      </c>
      <c r="G152" s="6"/>
      <c r="H152" s="6"/>
      <c r="I152" s="6"/>
      <c r="J152" s="7"/>
    </row>
    <row r="153" spans="1:10" x14ac:dyDescent="0.2">
      <c r="A153" s="7">
        <v>1987</v>
      </c>
      <c r="B153" s="6">
        <f t="shared" si="9"/>
        <v>5446</v>
      </c>
      <c r="C153" s="8">
        <f t="shared" si="10"/>
        <v>28.122994652406415</v>
      </c>
      <c r="D153" s="6">
        <f t="shared" si="8"/>
        <v>5259</v>
      </c>
      <c r="E153" s="6">
        <v>5259</v>
      </c>
      <c r="F153" s="6">
        <v>187</v>
      </c>
      <c r="G153" s="6"/>
      <c r="H153" s="6"/>
      <c r="I153" s="6"/>
      <c r="J153" s="7"/>
    </row>
    <row r="154" spans="1:10" x14ac:dyDescent="0.2">
      <c r="A154" s="7">
        <v>1988</v>
      </c>
      <c r="B154" s="6">
        <f t="shared" si="9"/>
        <v>5229</v>
      </c>
      <c r="C154" s="8">
        <f t="shared" si="10"/>
        <v>29.401162790697676</v>
      </c>
      <c r="D154" s="6">
        <f t="shared" si="8"/>
        <v>5057</v>
      </c>
      <c r="E154" s="6">
        <v>5057</v>
      </c>
      <c r="F154" s="6">
        <v>172</v>
      </c>
      <c r="G154" s="6"/>
      <c r="H154" s="6"/>
      <c r="I154" s="6"/>
      <c r="J154" s="6"/>
    </row>
    <row r="155" spans="1:10" x14ac:dyDescent="0.2">
      <c r="A155" s="7">
        <v>1989</v>
      </c>
      <c r="B155" s="6">
        <f t="shared" si="9"/>
        <v>4985</v>
      </c>
      <c r="C155" s="8">
        <f t="shared" si="10"/>
        <v>32.911564625850339</v>
      </c>
      <c r="D155" s="6">
        <f t="shared" si="8"/>
        <v>4838</v>
      </c>
      <c r="E155" s="6">
        <v>4838</v>
      </c>
      <c r="F155" s="6">
        <v>147</v>
      </c>
      <c r="G155" s="6"/>
      <c r="H155" s="6"/>
      <c r="I155" s="6"/>
      <c r="J155" s="6"/>
    </row>
    <row r="156" spans="1:10" x14ac:dyDescent="0.2">
      <c r="A156" s="7">
        <v>1990</v>
      </c>
      <c r="B156" s="6">
        <f t="shared" si="9"/>
        <v>4724</v>
      </c>
      <c r="C156" s="8">
        <f t="shared" si="10"/>
        <v>33.481751824817515</v>
      </c>
      <c r="D156" s="6">
        <f t="shared" si="8"/>
        <v>4587</v>
      </c>
      <c r="E156" s="6">
        <v>4587</v>
      </c>
      <c r="F156" s="6">
        <v>137</v>
      </c>
      <c r="G156" s="6"/>
      <c r="H156" s="6"/>
      <c r="I156" s="6"/>
      <c r="J156" s="6"/>
    </row>
    <row r="157" spans="1:10" x14ac:dyDescent="0.2">
      <c r="A157" s="7">
        <v>1991</v>
      </c>
      <c r="B157" s="6">
        <f t="shared" si="9"/>
        <v>4839</v>
      </c>
      <c r="C157" s="8">
        <f t="shared" si="10"/>
        <v>32.83916083916084</v>
      </c>
      <c r="D157" s="6">
        <f t="shared" si="8"/>
        <v>4696</v>
      </c>
      <c r="E157" s="6">
        <v>4696</v>
      </c>
      <c r="F157" s="6">
        <v>143</v>
      </c>
      <c r="G157" s="6"/>
      <c r="H157" s="6"/>
      <c r="I157" s="6"/>
      <c r="J157" s="6"/>
    </row>
    <row r="158" spans="1:10" x14ac:dyDescent="0.2">
      <c r="A158" s="7">
        <v>1992</v>
      </c>
      <c r="B158" s="6">
        <f t="shared" si="9"/>
        <v>5257</v>
      </c>
      <c r="C158" s="8">
        <f t="shared" si="10"/>
        <v>32.27215189873418</v>
      </c>
      <c r="D158" s="6">
        <f t="shared" ref="D158:D176" si="11">E158</f>
        <v>5099</v>
      </c>
      <c r="E158" s="6">
        <v>5099</v>
      </c>
      <c r="F158" s="6">
        <v>158</v>
      </c>
      <c r="G158" s="6"/>
      <c r="H158" s="6"/>
      <c r="I158" s="6"/>
      <c r="J158" s="6"/>
    </row>
    <row r="159" spans="1:10" x14ac:dyDescent="0.2">
      <c r="A159" s="7">
        <v>1993</v>
      </c>
      <c r="B159" s="6">
        <f t="shared" si="9"/>
        <v>5637</v>
      </c>
      <c r="C159" s="8">
        <f t="shared" si="10"/>
        <v>31.964912280701753</v>
      </c>
      <c r="D159" s="6">
        <f t="shared" si="11"/>
        <v>5466</v>
      </c>
      <c r="E159" s="6">
        <v>5466</v>
      </c>
      <c r="F159" s="6">
        <v>171</v>
      </c>
      <c r="G159" s="6"/>
      <c r="H159" s="6"/>
      <c r="I159" s="6"/>
      <c r="J159" s="6"/>
    </row>
    <row r="160" spans="1:10" x14ac:dyDescent="0.2">
      <c r="A160" s="7">
        <v>1994</v>
      </c>
      <c r="B160" s="6">
        <f t="shared" si="9"/>
        <v>5585</v>
      </c>
      <c r="C160" s="8">
        <f t="shared" si="10"/>
        <v>30.55367231638418</v>
      </c>
      <c r="D160" s="6">
        <f t="shared" si="11"/>
        <v>5408</v>
      </c>
      <c r="E160" s="6">
        <v>5408</v>
      </c>
      <c r="F160" s="6">
        <v>177</v>
      </c>
      <c r="G160" s="6"/>
      <c r="H160" s="6"/>
      <c r="I160" s="6"/>
      <c r="J160" s="6"/>
    </row>
    <row r="161" spans="1:10" x14ac:dyDescent="0.2">
      <c r="A161" s="7">
        <v>1995</v>
      </c>
      <c r="B161" s="6">
        <f t="shared" si="9"/>
        <v>5626</v>
      </c>
      <c r="C161" s="8">
        <f t="shared" si="10"/>
        <v>31.148571428571429</v>
      </c>
      <c r="D161" s="6">
        <f t="shared" si="11"/>
        <v>5451</v>
      </c>
      <c r="E161" s="6">
        <v>5451</v>
      </c>
      <c r="F161" s="6">
        <v>175</v>
      </c>
      <c r="G161" s="6"/>
      <c r="H161" s="6"/>
      <c r="I161" s="6"/>
      <c r="J161" s="6"/>
    </row>
    <row r="162" spans="1:10" x14ac:dyDescent="0.2">
      <c r="A162" s="7">
        <v>1996</v>
      </c>
      <c r="B162" s="6">
        <f t="shared" si="9"/>
        <v>5947</v>
      </c>
      <c r="C162" s="8">
        <f t="shared" si="10"/>
        <v>29.973958333333332</v>
      </c>
      <c r="D162" s="6">
        <f t="shared" si="11"/>
        <v>5755</v>
      </c>
      <c r="E162" s="6">
        <v>5755</v>
      </c>
      <c r="F162" s="6">
        <v>192</v>
      </c>
      <c r="G162" s="6"/>
      <c r="H162" s="6"/>
      <c r="I162" s="6"/>
      <c r="J162" s="6"/>
    </row>
    <row r="163" spans="1:10" x14ac:dyDescent="0.2">
      <c r="A163" s="7">
        <v>1997</v>
      </c>
      <c r="B163" s="6">
        <f t="shared" si="9"/>
        <v>6084</v>
      </c>
      <c r="C163" s="8">
        <f t="shared" si="10"/>
        <v>32.065217391304351</v>
      </c>
      <c r="D163" s="6">
        <f t="shared" si="11"/>
        <v>5900</v>
      </c>
      <c r="E163" s="6">
        <v>5900</v>
      </c>
      <c r="F163" s="6">
        <v>184</v>
      </c>
      <c r="G163" s="6"/>
      <c r="H163" s="6"/>
      <c r="I163" s="6"/>
      <c r="J163" s="6"/>
    </row>
    <row r="164" spans="1:10" x14ac:dyDescent="0.2">
      <c r="A164" s="7">
        <v>1998</v>
      </c>
      <c r="B164" s="6">
        <f t="shared" si="9"/>
        <v>6018</v>
      </c>
      <c r="C164" s="8">
        <f t="shared" si="10"/>
        <v>30.181347150259068</v>
      </c>
      <c r="D164" s="6">
        <f t="shared" si="11"/>
        <v>5825</v>
      </c>
      <c r="E164" s="6">
        <v>5825</v>
      </c>
      <c r="F164" s="6">
        <v>193</v>
      </c>
      <c r="G164" s="6"/>
      <c r="H164" s="6"/>
      <c r="I164" s="6"/>
      <c r="J164" s="6"/>
    </row>
    <row r="165" spans="1:10" x14ac:dyDescent="0.2">
      <c r="A165" s="7">
        <v>1999</v>
      </c>
      <c r="B165" s="6">
        <f t="shared" si="9"/>
        <v>6029</v>
      </c>
      <c r="C165" s="8">
        <f t="shared" si="10"/>
        <v>27.438679245283019</v>
      </c>
      <c r="D165" s="6">
        <f t="shared" si="11"/>
        <v>5817</v>
      </c>
      <c r="E165" s="6">
        <v>5817</v>
      </c>
      <c r="F165" s="6">
        <v>212</v>
      </c>
      <c r="G165" s="6"/>
      <c r="H165" s="6"/>
      <c r="I165" s="6"/>
      <c r="J165" s="6"/>
    </row>
    <row r="166" spans="1:10" x14ac:dyDescent="0.2">
      <c r="A166" s="7">
        <v>2000</v>
      </c>
      <c r="B166" s="6">
        <f t="shared" si="9"/>
        <v>5869</v>
      </c>
      <c r="C166" s="8">
        <f t="shared" si="10"/>
        <v>27.911330049261085</v>
      </c>
      <c r="D166" s="6">
        <f t="shared" si="11"/>
        <v>5666</v>
      </c>
      <c r="E166" s="6">
        <v>5666</v>
      </c>
      <c r="F166" s="6">
        <v>203</v>
      </c>
      <c r="G166" s="6"/>
      <c r="H166" s="6"/>
      <c r="I166" s="6"/>
      <c r="J166" s="6"/>
    </row>
    <row r="167" spans="1:10" x14ac:dyDescent="0.2">
      <c r="A167" s="7">
        <v>2001</v>
      </c>
      <c r="B167" s="6">
        <f t="shared" si="9"/>
        <v>6138</v>
      </c>
      <c r="C167" s="8">
        <f t="shared" si="10"/>
        <v>23.650602409638555</v>
      </c>
      <c r="D167" s="6">
        <f t="shared" si="11"/>
        <v>5889</v>
      </c>
      <c r="E167" s="6">
        <v>5889</v>
      </c>
      <c r="F167" s="6">
        <v>249</v>
      </c>
      <c r="G167" s="6"/>
      <c r="H167" s="6"/>
      <c r="I167" s="6"/>
      <c r="J167" s="6"/>
    </row>
    <row r="168" spans="1:10" x14ac:dyDescent="0.2">
      <c r="A168" s="7">
        <v>2002</v>
      </c>
      <c r="B168" s="6">
        <f t="shared" si="9"/>
        <v>6403</v>
      </c>
      <c r="C168" s="8">
        <f t="shared" si="10"/>
        <v>22.115523465703973</v>
      </c>
      <c r="D168" s="6">
        <f t="shared" si="11"/>
        <v>6126</v>
      </c>
      <c r="E168" s="6">
        <v>6126</v>
      </c>
      <c r="F168" s="6">
        <v>277</v>
      </c>
      <c r="G168" s="6"/>
      <c r="H168" s="6"/>
      <c r="I168" s="6"/>
      <c r="J168" s="6"/>
    </row>
    <row r="169" spans="1:10" x14ac:dyDescent="0.2">
      <c r="A169" s="7">
        <v>2003</v>
      </c>
      <c r="B169" s="6">
        <f t="shared" si="9"/>
        <v>6524</v>
      </c>
      <c r="C169" s="8">
        <f t="shared" si="10"/>
        <v>20.966329966329965</v>
      </c>
      <c r="D169" s="6">
        <f t="shared" si="11"/>
        <v>6227</v>
      </c>
      <c r="E169" s="6">
        <v>6227</v>
      </c>
      <c r="F169" s="6">
        <v>297</v>
      </c>
      <c r="G169" s="6"/>
      <c r="H169" s="6"/>
      <c r="I169" s="6"/>
      <c r="J169" s="6"/>
    </row>
    <row r="170" spans="1:10" x14ac:dyDescent="0.2">
      <c r="A170" s="7">
        <v>2004</v>
      </c>
      <c r="B170" s="6">
        <f t="shared" si="9"/>
        <v>6779</v>
      </c>
      <c r="C170" s="8">
        <f t="shared" si="10"/>
        <v>19.418674698795179</v>
      </c>
      <c r="D170" s="6">
        <f t="shared" si="11"/>
        <v>6447</v>
      </c>
      <c r="E170" s="6">
        <v>6447</v>
      </c>
      <c r="F170" s="6">
        <v>332</v>
      </c>
      <c r="G170" s="6"/>
      <c r="H170" s="6"/>
      <c r="I170" s="6"/>
      <c r="J170" s="6"/>
    </row>
    <row r="171" spans="1:10" x14ac:dyDescent="0.2">
      <c r="A171" s="7">
        <v>2005</v>
      </c>
      <c r="B171" s="6">
        <f t="shared" ref="B171:B176" si="12">D171+F171</f>
        <v>6855</v>
      </c>
      <c r="C171" s="8">
        <f t="shared" ref="C171:C176" si="13">D171/F171</f>
        <v>19.523952095808383</v>
      </c>
      <c r="D171" s="6">
        <f t="shared" si="11"/>
        <v>6521</v>
      </c>
      <c r="E171" s="6">
        <v>6521</v>
      </c>
      <c r="F171" s="6" t="s">
        <v>75</v>
      </c>
    </row>
    <row r="172" spans="1:10" x14ac:dyDescent="0.2">
      <c r="A172" s="7">
        <v>2006</v>
      </c>
      <c r="B172" s="6">
        <f t="shared" si="12"/>
        <v>7186</v>
      </c>
      <c r="C172" s="8">
        <f t="shared" si="13"/>
        <v>19.356940509915013</v>
      </c>
      <c r="D172" s="6" t="str">
        <f t="shared" si="11"/>
        <v>6,833</v>
      </c>
      <c r="E172" s="6" t="s">
        <v>70</v>
      </c>
      <c r="F172" s="6" t="s">
        <v>76</v>
      </c>
    </row>
    <row r="173" spans="1:10" x14ac:dyDescent="0.2">
      <c r="A173" s="7">
        <v>2007</v>
      </c>
      <c r="B173" s="6">
        <f t="shared" si="12"/>
        <v>7376</v>
      </c>
      <c r="C173" s="8">
        <f t="shared" si="13"/>
        <v>18.881401617250674</v>
      </c>
      <c r="D173" s="6" t="str">
        <f t="shared" si="11"/>
        <v>7,005</v>
      </c>
      <c r="E173" s="6" t="s">
        <v>71</v>
      </c>
      <c r="F173" s="6" t="s">
        <v>77</v>
      </c>
    </row>
    <row r="174" spans="1:10" x14ac:dyDescent="0.2">
      <c r="A174" s="7">
        <v>2008</v>
      </c>
      <c r="B174" s="6">
        <f t="shared" si="12"/>
        <v>7827</v>
      </c>
      <c r="C174" s="8">
        <f t="shared" si="13"/>
        <v>17.997572815533982</v>
      </c>
      <c r="D174" s="6" t="str">
        <f t="shared" si="11"/>
        <v>7,415</v>
      </c>
      <c r="E174" s="6" t="s">
        <v>72</v>
      </c>
      <c r="F174" s="6" t="s">
        <v>78</v>
      </c>
    </row>
    <row r="175" spans="1:10" x14ac:dyDescent="0.2">
      <c r="A175" s="7">
        <v>2009</v>
      </c>
      <c r="B175" s="6">
        <f t="shared" si="12"/>
        <v>7963</v>
      </c>
      <c r="C175" s="8">
        <f t="shared" si="13"/>
        <v>17.78066037735849</v>
      </c>
      <c r="D175" s="6" t="str">
        <f t="shared" si="11"/>
        <v>7,539</v>
      </c>
      <c r="E175" s="6" t="s">
        <v>73</v>
      </c>
      <c r="F175" s="6" t="s">
        <v>79</v>
      </c>
    </row>
    <row r="176" spans="1:10" x14ac:dyDescent="0.2">
      <c r="A176" s="7">
        <v>2010</v>
      </c>
      <c r="B176" s="6">
        <f t="shared" si="12"/>
        <v>7854</v>
      </c>
      <c r="C176" s="8">
        <f t="shared" si="13"/>
        <v>17.055172413793102</v>
      </c>
      <c r="D176" s="6" t="str">
        <f t="shared" si="11"/>
        <v>7,419</v>
      </c>
      <c r="E176" s="6" t="s">
        <v>74</v>
      </c>
      <c r="F176" s="6" t="s">
        <v>80</v>
      </c>
    </row>
  </sheetData>
  <mergeCells count="3">
    <mergeCell ref="B4:F4"/>
    <mergeCell ref="I4:J4"/>
    <mergeCell ref="A1:E1"/>
  </mergeCells>
  <phoneticPr fontId="1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sqref="A1:H1"/>
    </sheetView>
  </sheetViews>
  <sheetFormatPr defaultRowHeight="12.75" x14ac:dyDescent="0.2"/>
  <cols>
    <col min="1" max="1" width="7.140625" customWidth="1"/>
    <col min="2" max="2" width="10.140625" customWidth="1"/>
    <col min="3" max="3" width="10.5703125" customWidth="1"/>
    <col min="6" max="6" width="11" customWidth="1"/>
    <col min="7" max="7" width="10.85546875" style="2" customWidth="1"/>
    <col min="8" max="8" width="9" customWidth="1"/>
    <col min="9" max="9" width="10.85546875" customWidth="1"/>
    <col min="10" max="11" width="10.42578125" customWidth="1"/>
    <col min="13" max="13" width="10.5703125" customWidth="1"/>
    <col min="14" max="14" width="3" customWidth="1"/>
    <col min="15" max="15" width="84.42578125" customWidth="1"/>
  </cols>
  <sheetData>
    <row r="1" spans="1:15" x14ac:dyDescent="0.2">
      <c r="A1" s="20" t="s">
        <v>67</v>
      </c>
      <c r="B1" s="17"/>
      <c r="C1" s="17"/>
      <c r="D1" s="17"/>
      <c r="E1" s="17"/>
      <c r="F1" s="17"/>
      <c r="G1" s="17"/>
      <c r="H1" s="17"/>
      <c r="O1" t="s">
        <v>126</v>
      </c>
    </row>
    <row r="2" spans="1:15" x14ac:dyDescent="0.2">
      <c r="O2" t="s">
        <v>127</v>
      </c>
    </row>
    <row r="3" spans="1:15" s="5" customFormat="1" x14ac:dyDescent="0.2">
      <c r="G3" s="10"/>
      <c r="H3" s="18" t="s">
        <v>28</v>
      </c>
      <c r="I3" s="18"/>
      <c r="J3" s="18"/>
      <c r="K3" s="18"/>
      <c r="L3" s="18"/>
      <c r="M3" s="18"/>
      <c r="O3" s="5" t="s">
        <v>128</v>
      </c>
    </row>
    <row r="4" spans="1:15" s="5" customFormat="1" ht="25.5" customHeight="1" x14ac:dyDescent="0.2">
      <c r="A4" s="11"/>
      <c r="B4" s="11" t="s">
        <v>66</v>
      </c>
      <c r="C4" s="12" t="s">
        <v>38</v>
      </c>
      <c r="D4" s="18" t="s">
        <v>36</v>
      </c>
      <c r="E4" s="18"/>
      <c r="F4" s="11" t="s">
        <v>59</v>
      </c>
      <c r="G4" s="13" t="s">
        <v>62</v>
      </c>
      <c r="H4" s="19" t="s">
        <v>64</v>
      </c>
      <c r="I4" s="19"/>
      <c r="J4" s="19" t="s">
        <v>65</v>
      </c>
      <c r="K4" s="19"/>
      <c r="L4" s="18" t="s">
        <v>81</v>
      </c>
      <c r="M4" s="18"/>
    </row>
    <row r="5" spans="1:15" s="5" customFormat="1" x14ac:dyDescent="0.2">
      <c r="A5" s="11" t="s">
        <v>0</v>
      </c>
      <c r="B5" s="11" t="s">
        <v>21</v>
      </c>
      <c r="C5" s="12" t="s">
        <v>37</v>
      </c>
      <c r="D5" s="11" t="s">
        <v>21</v>
      </c>
      <c r="E5" s="11" t="s">
        <v>22</v>
      </c>
      <c r="F5" s="11" t="s">
        <v>60</v>
      </c>
      <c r="G5" s="13" t="s">
        <v>60</v>
      </c>
      <c r="H5" s="13" t="s">
        <v>21</v>
      </c>
      <c r="I5" s="13" t="s">
        <v>22</v>
      </c>
      <c r="J5" s="13" t="s">
        <v>21</v>
      </c>
      <c r="K5" s="13" t="s">
        <v>22</v>
      </c>
      <c r="L5" s="11" t="s">
        <v>21</v>
      </c>
      <c r="M5" s="11" t="s">
        <v>22</v>
      </c>
      <c r="O5" s="5" t="s">
        <v>31</v>
      </c>
    </row>
    <row r="6" spans="1:15" x14ac:dyDescent="0.2">
      <c r="A6" s="7">
        <v>1844</v>
      </c>
      <c r="B6" s="7"/>
      <c r="C6" s="7"/>
      <c r="D6" s="7">
        <v>0</v>
      </c>
      <c r="E6" s="7">
        <v>0</v>
      </c>
      <c r="F6" s="7"/>
      <c r="G6" s="8"/>
      <c r="H6" s="7"/>
      <c r="I6" s="7"/>
      <c r="J6" s="7">
        <v>166</v>
      </c>
      <c r="K6" s="7">
        <v>53</v>
      </c>
      <c r="L6" s="7">
        <v>168</v>
      </c>
      <c r="M6" s="7">
        <v>53</v>
      </c>
      <c r="O6" t="s">
        <v>63</v>
      </c>
    </row>
    <row r="7" spans="1:15" x14ac:dyDescent="0.2">
      <c r="A7" s="7">
        <v>1845</v>
      </c>
      <c r="B7" s="7"/>
      <c r="C7" s="7"/>
      <c r="D7" s="7">
        <v>0</v>
      </c>
      <c r="E7" s="7">
        <v>0</v>
      </c>
      <c r="F7" s="7"/>
      <c r="G7" s="8"/>
      <c r="H7" s="7"/>
      <c r="I7" s="7"/>
      <c r="J7" s="7">
        <v>258</v>
      </c>
      <c r="K7" s="7">
        <v>105</v>
      </c>
      <c r="L7" s="7">
        <v>258</v>
      </c>
      <c r="M7" s="7">
        <v>105</v>
      </c>
      <c r="O7" t="s">
        <v>58</v>
      </c>
    </row>
    <row r="8" spans="1:15" x14ac:dyDescent="0.2">
      <c r="A8" s="7">
        <v>1846</v>
      </c>
      <c r="B8" s="7"/>
      <c r="C8" s="7"/>
      <c r="D8" s="7">
        <v>0</v>
      </c>
      <c r="E8" s="7">
        <v>0</v>
      </c>
      <c r="F8" s="7"/>
      <c r="G8" s="8"/>
      <c r="H8" s="7"/>
      <c r="I8" s="7"/>
      <c r="J8" s="7">
        <v>213</v>
      </c>
      <c r="K8" s="7">
        <v>129</v>
      </c>
      <c r="L8" s="7">
        <v>213</v>
      </c>
      <c r="M8" s="7">
        <v>129</v>
      </c>
    </row>
    <row r="9" spans="1:15" x14ac:dyDescent="0.2">
      <c r="A9" s="7">
        <v>1847</v>
      </c>
      <c r="B9" s="7"/>
      <c r="C9" s="7"/>
      <c r="D9" s="7">
        <v>0</v>
      </c>
      <c r="E9" s="7">
        <v>0</v>
      </c>
      <c r="F9" s="7"/>
      <c r="G9" s="8"/>
      <c r="H9" s="7"/>
      <c r="I9" s="7"/>
      <c r="J9" s="7">
        <v>246</v>
      </c>
      <c r="K9" s="7">
        <v>132</v>
      </c>
      <c r="L9" s="7">
        <v>242</v>
      </c>
      <c r="M9" s="7">
        <v>133</v>
      </c>
      <c r="O9" t="s">
        <v>86</v>
      </c>
    </row>
    <row r="10" spans="1:15" x14ac:dyDescent="0.2">
      <c r="A10" s="7">
        <v>1848</v>
      </c>
      <c r="B10" s="7"/>
      <c r="C10" s="7"/>
      <c r="D10" s="7">
        <v>0</v>
      </c>
      <c r="E10" s="7">
        <v>0</v>
      </c>
      <c r="F10" s="7"/>
      <c r="G10" s="8"/>
      <c r="H10" s="7"/>
      <c r="I10" s="7"/>
      <c r="J10" s="7">
        <v>279</v>
      </c>
      <c r="K10" s="7">
        <v>108</v>
      </c>
      <c r="L10" s="7">
        <v>281</v>
      </c>
      <c r="M10" s="7">
        <v>108</v>
      </c>
    </row>
    <row r="11" spans="1:15" x14ac:dyDescent="0.2">
      <c r="A11" s="7">
        <v>1849</v>
      </c>
      <c r="B11" s="7"/>
      <c r="C11" s="7"/>
      <c r="D11" s="7">
        <v>0</v>
      </c>
      <c r="E11" s="7">
        <v>0</v>
      </c>
      <c r="F11" s="7"/>
      <c r="G11" s="8"/>
      <c r="H11" s="7"/>
      <c r="I11" s="7"/>
      <c r="J11" s="7">
        <v>226</v>
      </c>
      <c r="K11" s="7">
        <v>17</v>
      </c>
      <c r="L11" s="7">
        <v>230</v>
      </c>
      <c r="M11" s="7">
        <v>117</v>
      </c>
      <c r="O11" t="s">
        <v>84</v>
      </c>
    </row>
    <row r="12" spans="1:15" x14ac:dyDescent="0.2">
      <c r="A12" s="7">
        <v>1850</v>
      </c>
      <c r="B12" s="7">
        <f>D12</f>
        <v>15</v>
      </c>
      <c r="C12" s="7"/>
      <c r="D12" s="7">
        <v>15</v>
      </c>
      <c r="E12" s="7">
        <v>0</v>
      </c>
      <c r="F12" s="7"/>
      <c r="G12" s="8"/>
      <c r="H12" s="7"/>
      <c r="I12" s="7"/>
      <c r="J12" s="7">
        <v>370</v>
      </c>
      <c r="K12" s="7">
        <v>155</v>
      </c>
      <c r="L12" s="14">
        <v>374</v>
      </c>
      <c r="M12" s="14">
        <v>156</v>
      </c>
      <c r="O12" t="s">
        <v>85</v>
      </c>
    </row>
    <row r="13" spans="1:15" x14ac:dyDescent="0.2">
      <c r="A13" s="7">
        <v>1851</v>
      </c>
      <c r="B13" s="7">
        <f>D13</f>
        <v>85</v>
      </c>
      <c r="C13" s="7"/>
      <c r="D13" s="7">
        <v>85</v>
      </c>
      <c r="E13" s="7">
        <v>0</v>
      </c>
      <c r="F13" s="7"/>
      <c r="G13" s="8"/>
      <c r="H13" s="7"/>
      <c r="I13" s="7"/>
      <c r="J13" s="7">
        <v>362</v>
      </c>
      <c r="K13" s="7">
        <v>171</v>
      </c>
      <c r="L13" s="14">
        <v>363</v>
      </c>
      <c r="M13" s="14">
        <v>171</v>
      </c>
    </row>
    <row r="14" spans="1:15" x14ac:dyDescent="0.2">
      <c r="A14" s="7">
        <v>1852</v>
      </c>
      <c r="B14" s="7">
        <f>D14</f>
        <v>68</v>
      </c>
      <c r="C14" s="7"/>
      <c r="D14" s="7">
        <v>68</v>
      </c>
      <c r="E14" s="7">
        <v>0</v>
      </c>
      <c r="F14" s="7"/>
      <c r="G14" s="8"/>
      <c r="H14" s="7"/>
      <c r="I14" s="7"/>
      <c r="J14" s="7">
        <v>307</v>
      </c>
      <c r="K14" s="7">
        <v>126</v>
      </c>
      <c r="L14" s="14">
        <v>310</v>
      </c>
      <c r="M14" s="14">
        <v>126</v>
      </c>
      <c r="O14" t="s">
        <v>87</v>
      </c>
    </row>
    <row r="15" spans="1:15" x14ac:dyDescent="0.2">
      <c r="A15" s="7">
        <v>1853</v>
      </c>
      <c r="B15" s="7">
        <f>D15</f>
        <v>137</v>
      </c>
      <c r="C15" s="7"/>
      <c r="D15" s="7">
        <v>137</v>
      </c>
      <c r="E15" s="7">
        <v>0</v>
      </c>
      <c r="F15" s="7"/>
      <c r="G15" s="8"/>
      <c r="H15" s="7"/>
      <c r="I15" s="7"/>
      <c r="J15" s="7">
        <v>267</v>
      </c>
      <c r="K15" s="7">
        <v>129</v>
      </c>
      <c r="L15" s="14">
        <v>271</v>
      </c>
      <c r="M15" s="14">
        <v>130</v>
      </c>
      <c r="O15" t="s">
        <v>88</v>
      </c>
    </row>
    <row r="16" spans="1:15" x14ac:dyDescent="0.2">
      <c r="A16" s="7">
        <v>1854</v>
      </c>
      <c r="B16" s="7">
        <f>D16</f>
        <v>246</v>
      </c>
      <c r="C16" s="7"/>
      <c r="D16" s="7">
        <v>246</v>
      </c>
      <c r="E16" s="7">
        <v>0</v>
      </c>
      <c r="F16" s="15">
        <f>'penal servitude duration'!V7</f>
        <v>1.0376412460348783</v>
      </c>
      <c r="G16" s="8">
        <f>SUM(H10:H16)/SUM(I10:I16)</f>
        <v>2.6052631578947367</v>
      </c>
      <c r="H16" s="7">
        <v>198</v>
      </c>
      <c r="I16" s="7">
        <v>76</v>
      </c>
      <c r="J16" s="7">
        <v>37</v>
      </c>
      <c r="K16" s="7">
        <v>3</v>
      </c>
      <c r="L16" s="14">
        <v>240</v>
      </c>
      <c r="M16" s="14">
        <v>82</v>
      </c>
      <c r="O16" t="s">
        <v>89</v>
      </c>
    </row>
    <row r="17" spans="1:13" x14ac:dyDescent="0.2">
      <c r="A17" s="7">
        <v>1855</v>
      </c>
      <c r="B17" s="9">
        <f>(B16*B18)^0.5</f>
        <v>293.96615846754787</v>
      </c>
      <c r="C17" s="9">
        <f t="shared" ref="C17:C54" si="0">B17-D17</f>
        <v>197.96615846754787</v>
      </c>
      <c r="D17" s="7">
        <v>96</v>
      </c>
      <c r="E17" s="7">
        <v>32</v>
      </c>
      <c r="F17" s="15">
        <f>'penal servitude duration'!V8</f>
        <v>1.0469137719815518</v>
      </c>
      <c r="G17" s="8">
        <f t="shared" ref="G17:G54" si="1">SUM(H11:H17)/SUM(I11:I17)</f>
        <v>2.0303030303030303</v>
      </c>
      <c r="H17" s="7">
        <v>137</v>
      </c>
      <c r="I17" s="7">
        <v>89</v>
      </c>
      <c r="J17" s="7">
        <v>45</v>
      </c>
      <c r="K17" s="7">
        <v>13</v>
      </c>
      <c r="L17" s="14">
        <v>183</v>
      </c>
      <c r="M17" s="14">
        <v>102</v>
      </c>
    </row>
    <row r="18" spans="1:13" x14ac:dyDescent="0.2">
      <c r="A18" s="7">
        <v>1856</v>
      </c>
      <c r="B18" s="9">
        <f t="shared" ref="B18:B54" si="2">E18*G18*F18</f>
        <v>351.28496879742869</v>
      </c>
      <c r="C18" s="9">
        <f t="shared" si="0"/>
        <v>351.28496879742869</v>
      </c>
      <c r="D18" s="7">
        <v>0</v>
      </c>
      <c r="E18" s="7">
        <v>167</v>
      </c>
      <c r="F18" s="15">
        <f>'penal servitude duration'!V9</f>
        <v>1.054032859992025</v>
      </c>
      <c r="G18" s="8">
        <f t="shared" si="1"/>
        <v>1.9956709956709957</v>
      </c>
      <c r="H18" s="7">
        <v>126</v>
      </c>
      <c r="I18" s="7">
        <v>66</v>
      </c>
      <c r="J18" s="7">
        <v>63</v>
      </c>
      <c r="K18" s="7">
        <v>9</v>
      </c>
      <c r="L18" s="14">
        <v>190</v>
      </c>
      <c r="M18" s="14">
        <v>76</v>
      </c>
    </row>
    <row r="19" spans="1:13" x14ac:dyDescent="0.2">
      <c r="A19" s="7">
        <v>1857</v>
      </c>
      <c r="B19" s="9">
        <f t="shared" si="2"/>
        <v>429.68417523495475</v>
      </c>
      <c r="C19" s="9">
        <f t="shared" si="0"/>
        <v>429.68417523495475</v>
      </c>
      <c r="D19" s="7">
        <v>0</v>
      </c>
      <c r="E19" s="7">
        <v>202</v>
      </c>
      <c r="F19" s="15">
        <f>'penal servitude duration'!V10</f>
        <v>1.0385913930607669</v>
      </c>
      <c r="G19" s="8">
        <f t="shared" si="1"/>
        <v>2.0481099656357387</v>
      </c>
      <c r="H19" s="7">
        <v>135</v>
      </c>
      <c r="I19" s="7">
        <v>60</v>
      </c>
      <c r="J19" s="7">
        <v>47</v>
      </c>
      <c r="K19" s="7">
        <v>9</v>
      </c>
      <c r="L19" s="14">
        <v>183</v>
      </c>
      <c r="M19" s="14">
        <v>70</v>
      </c>
    </row>
    <row r="20" spans="1:13" x14ac:dyDescent="0.2">
      <c r="A20" s="7">
        <v>1858</v>
      </c>
      <c r="B20" s="9">
        <f t="shared" si="2"/>
        <v>484.36900113567151</v>
      </c>
      <c r="C20" s="9">
        <f t="shared" si="0"/>
        <v>484.36900113567151</v>
      </c>
      <c r="D20" s="7">
        <v>0</v>
      </c>
      <c r="E20" s="7">
        <v>206</v>
      </c>
      <c r="F20" s="15">
        <f>'penal servitude duration'!V11</f>
        <v>1.0840819596574587</v>
      </c>
      <c r="G20" s="8">
        <f t="shared" si="1"/>
        <v>2.1689373297002725</v>
      </c>
      <c r="H20" s="7">
        <v>200</v>
      </c>
      <c r="I20" s="7">
        <v>76</v>
      </c>
      <c r="J20" s="7"/>
      <c r="K20" s="7"/>
      <c r="L20" s="14">
        <v>203</v>
      </c>
      <c r="M20" s="14">
        <v>76</v>
      </c>
    </row>
    <row r="21" spans="1:13" x14ac:dyDescent="0.2">
      <c r="A21" s="7">
        <v>1859</v>
      </c>
      <c r="B21" s="9">
        <f t="shared" si="2"/>
        <v>588.33678155054247</v>
      </c>
      <c r="C21" s="9">
        <f t="shared" si="0"/>
        <v>588.33678155054247</v>
      </c>
      <c r="D21" s="7">
        <v>0</v>
      </c>
      <c r="E21" s="7">
        <v>246</v>
      </c>
      <c r="F21" s="15">
        <f>'penal servitude duration'!V12</f>
        <v>1.1055335895658036</v>
      </c>
      <c r="G21" s="8">
        <f t="shared" si="1"/>
        <v>2.1633109619686799</v>
      </c>
      <c r="H21" s="7">
        <v>171</v>
      </c>
      <c r="I21" s="7">
        <v>80</v>
      </c>
      <c r="J21" s="7"/>
      <c r="K21" s="7"/>
      <c r="L21" s="14">
        <v>171</v>
      </c>
      <c r="M21" s="14">
        <v>80</v>
      </c>
    </row>
    <row r="22" spans="1:13" x14ac:dyDescent="0.2">
      <c r="A22" s="7">
        <v>1860</v>
      </c>
      <c r="B22" s="9">
        <f t="shared" si="2"/>
        <v>734.56603316350959</v>
      </c>
      <c r="C22" s="9">
        <f t="shared" si="0"/>
        <v>734.56603316350959</v>
      </c>
      <c r="D22" s="7">
        <v>0</v>
      </c>
      <c r="E22" s="7">
        <v>316</v>
      </c>
      <c r="F22" s="15">
        <f>'penal servitude duration'!V13</f>
        <v>1.1166456662736433</v>
      </c>
      <c r="G22" s="8">
        <f t="shared" si="1"/>
        <v>2.081749049429658</v>
      </c>
      <c r="H22" s="7">
        <v>128</v>
      </c>
      <c r="I22" s="7">
        <v>79</v>
      </c>
      <c r="J22" s="7"/>
      <c r="K22" s="7"/>
      <c r="L22" s="14">
        <v>129</v>
      </c>
      <c r="M22" s="14">
        <v>80</v>
      </c>
    </row>
    <row r="23" spans="1:13" x14ac:dyDescent="0.2">
      <c r="A23" s="7">
        <v>1861</v>
      </c>
      <c r="B23" s="9">
        <f t="shared" si="2"/>
        <v>648.7787870159043</v>
      </c>
      <c r="C23" s="9">
        <f t="shared" si="0"/>
        <v>648.7787870159043</v>
      </c>
      <c r="D23" s="7">
        <v>0</v>
      </c>
      <c r="E23" s="7">
        <v>291</v>
      </c>
      <c r="F23" s="15">
        <f>'penal servitude duration'!V14</f>
        <v>1.1147401838761242</v>
      </c>
      <c r="G23" s="8">
        <f t="shared" si="1"/>
        <v>2</v>
      </c>
      <c r="H23" s="7">
        <v>137</v>
      </c>
      <c r="I23" s="7">
        <v>67</v>
      </c>
      <c r="J23" s="7"/>
      <c r="K23" s="7"/>
      <c r="L23" s="14">
        <v>140</v>
      </c>
      <c r="M23" s="14">
        <v>69</v>
      </c>
    </row>
    <row r="24" spans="1:13" x14ac:dyDescent="0.2">
      <c r="A24" s="7">
        <v>1862</v>
      </c>
      <c r="B24" s="9">
        <f t="shared" si="2"/>
        <v>677.05607299243377</v>
      </c>
      <c r="C24" s="9">
        <f t="shared" si="0"/>
        <v>677.05607299243377</v>
      </c>
      <c r="D24" s="7">
        <v>0</v>
      </c>
      <c r="E24" s="7">
        <v>275</v>
      </c>
      <c r="F24" s="15">
        <f>'penal servitude duration'!V15</f>
        <v>1.1523374037943677</v>
      </c>
      <c r="G24" s="8">
        <f t="shared" si="1"/>
        <v>2.1365461847389557</v>
      </c>
      <c r="H24" s="7">
        <v>167</v>
      </c>
      <c r="I24" s="7">
        <v>70</v>
      </c>
      <c r="J24" s="7"/>
      <c r="K24" s="7"/>
      <c r="L24" s="14">
        <v>168</v>
      </c>
      <c r="M24" s="14">
        <v>71</v>
      </c>
    </row>
    <row r="25" spans="1:13" x14ac:dyDescent="0.2">
      <c r="A25" s="7">
        <v>1863</v>
      </c>
      <c r="B25" s="9">
        <f t="shared" si="2"/>
        <v>683.82777478227229</v>
      </c>
      <c r="C25" s="9">
        <f t="shared" si="0"/>
        <v>623.82777478227229</v>
      </c>
      <c r="D25" s="7">
        <v>60</v>
      </c>
      <c r="E25" s="7">
        <v>275</v>
      </c>
      <c r="F25" s="15">
        <f>'penal servitude duration'!V16</f>
        <v>1.1826733133706706</v>
      </c>
      <c r="G25" s="8">
        <f t="shared" si="1"/>
        <v>2.1025641025641026</v>
      </c>
      <c r="H25" s="7">
        <v>128</v>
      </c>
      <c r="I25" s="7">
        <v>75</v>
      </c>
      <c r="J25" s="7"/>
      <c r="K25" s="7"/>
      <c r="L25" s="14">
        <v>129</v>
      </c>
      <c r="M25" s="14">
        <v>76</v>
      </c>
    </row>
    <row r="26" spans="1:13" x14ac:dyDescent="0.2">
      <c r="A26" s="7">
        <v>1864</v>
      </c>
      <c r="B26" s="9">
        <f t="shared" si="2"/>
        <v>694.19523616916069</v>
      </c>
      <c r="C26" s="9">
        <f t="shared" si="0"/>
        <v>615.19523616916069</v>
      </c>
      <c r="D26" s="7">
        <v>79</v>
      </c>
      <c r="E26" s="7">
        <v>293</v>
      </c>
      <c r="F26" s="15">
        <f>'penal servitude duration'!V17</f>
        <v>1.1802378371742617</v>
      </c>
      <c r="G26" s="8">
        <f t="shared" si="1"/>
        <v>2.0074487895716948</v>
      </c>
      <c r="H26" s="7">
        <v>147</v>
      </c>
      <c r="I26" s="7">
        <v>90</v>
      </c>
      <c r="J26" s="7"/>
      <c r="K26" s="7"/>
      <c r="L26" s="14">
        <v>149</v>
      </c>
      <c r="M26" s="14">
        <v>90</v>
      </c>
    </row>
    <row r="27" spans="1:13" x14ac:dyDescent="0.2">
      <c r="A27" s="7">
        <v>1865</v>
      </c>
      <c r="B27" s="9">
        <f t="shared" si="2"/>
        <v>661.38895565049188</v>
      </c>
      <c r="C27" s="9">
        <f t="shared" si="0"/>
        <v>590.38895565049188</v>
      </c>
      <c r="D27" s="7">
        <v>71</v>
      </c>
      <c r="E27" s="7">
        <v>305</v>
      </c>
      <c r="F27" s="15">
        <f>'penal servitude duration'!V18</f>
        <v>1.1585673800064804</v>
      </c>
      <c r="G27" s="8">
        <f t="shared" si="1"/>
        <v>1.8716981132075472</v>
      </c>
      <c r="H27" s="7">
        <v>114</v>
      </c>
      <c r="I27" s="7">
        <v>69</v>
      </c>
      <c r="J27" s="7"/>
      <c r="K27" s="7"/>
      <c r="L27" s="14">
        <v>115</v>
      </c>
      <c r="M27" s="14">
        <v>69</v>
      </c>
    </row>
    <row r="28" spans="1:13" x14ac:dyDescent="0.2">
      <c r="A28" s="7">
        <v>1866</v>
      </c>
      <c r="B28" s="9">
        <f t="shared" si="2"/>
        <v>624.61659787537735</v>
      </c>
      <c r="C28" s="9">
        <f t="shared" si="0"/>
        <v>558.61659787537735</v>
      </c>
      <c r="D28" s="7">
        <v>66</v>
      </c>
      <c r="E28" s="7">
        <v>306</v>
      </c>
      <c r="F28" s="15">
        <f>'penal servitude duration'!V19</f>
        <v>1.1381673937801045</v>
      </c>
      <c r="G28" s="8">
        <f t="shared" si="1"/>
        <v>1.7934362934362935</v>
      </c>
      <c r="H28" s="7">
        <v>108</v>
      </c>
      <c r="I28" s="7">
        <v>68</v>
      </c>
      <c r="J28" s="7"/>
      <c r="K28" s="7"/>
      <c r="L28" s="14">
        <v>112</v>
      </c>
      <c r="M28" s="14">
        <v>68</v>
      </c>
    </row>
    <row r="29" spans="1:13" x14ac:dyDescent="0.2">
      <c r="A29" s="7">
        <v>1867</v>
      </c>
      <c r="B29" s="9">
        <f t="shared" si="2"/>
        <v>609.36188510312184</v>
      </c>
      <c r="C29" s="9">
        <f t="shared" si="0"/>
        <v>539.36188510312184</v>
      </c>
      <c r="D29" s="7">
        <v>70</v>
      </c>
      <c r="E29" s="7">
        <v>285</v>
      </c>
      <c r="F29" s="15">
        <f>'penal servitude duration'!V20</f>
        <v>1.1313982937385083</v>
      </c>
      <c r="G29" s="8">
        <f t="shared" si="1"/>
        <v>1.8897959183673469</v>
      </c>
      <c r="H29" s="7">
        <v>125</v>
      </c>
      <c r="I29" s="7">
        <v>51</v>
      </c>
      <c r="J29" s="7"/>
      <c r="K29" s="7"/>
      <c r="L29" s="14">
        <v>125</v>
      </c>
      <c r="M29" s="14">
        <v>51</v>
      </c>
    </row>
    <row r="30" spans="1:13" x14ac:dyDescent="0.2">
      <c r="A30" s="7">
        <v>1868</v>
      </c>
      <c r="B30" s="9">
        <f t="shared" si="2"/>
        <v>631.34361407632264</v>
      </c>
      <c r="C30" s="9">
        <f t="shared" si="0"/>
        <v>551.34361407632264</v>
      </c>
      <c r="D30" s="7">
        <v>80</v>
      </c>
      <c r="E30" s="7">
        <v>288</v>
      </c>
      <c r="F30" s="15">
        <f>'penal servitude duration'!V21</f>
        <v>1.132695027863966</v>
      </c>
      <c r="G30" s="8">
        <f t="shared" si="1"/>
        <v>1.9353535353535354</v>
      </c>
      <c r="H30" s="7">
        <v>169</v>
      </c>
      <c r="I30" s="7">
        <v>72</v>
      </c>
      <c r="J30" s="7"/>
      <c r="K30" s="7"/>
      <c r="L30" s="14">
        <v>170</v>
      </c>
      <c r="M30" s="14">
        <v>72</v>
      </c>
    </row>
    <row r="31" spans="1:13" x14ac:dyDescent="0.2">
      <c r="A31" s="7">
        <v>1869</v>
      </c>
      <c r="B31" s="9">
        <f t="shared" si="2"/>
        <v>656.85415280311111</v>
      </c>
      <c r="C31" s="9">
        <f t="shared" si="0"/>
        <v>580.85415280311111</v>
      </c>
      <c r="D31" s="7">
        <v>76</v>
      </c>
      <c r="E31" s="7">
        <v>309</v>
      </c>
      <c r="F31" s="15">
        <f>'penal servitude duration'!V22</f>
        <v>1.0955571740067744</v>
      </c>
      <c r="G31" s="8">
        <f t="shared" si="1"/>
        <v>1.940329218106996</v>
      </c>
      <c r="H31" s="7">
        <v>152</v>
      </c>
      <c r="I31" s="7">
        <v>61</v>
      </c>
      <c r="J31" s="7"/>
      <c r="K31" s="7"/>
      <c r="L31" s="14">
        <v>152</v>
      </c>
      <c r="M31" s="14">
        <v>61</v>
      </c>
    </row>
    <row r="32" spans="1:13" x14ac:dyDescent="0.2">
      <c r="A32" s="7">
        <v>1870</v>
      </c>
      <c r="B32" s="9">
        <f t="shared" si="2"/>
        <v>677.72700287238922</v>
      </c>
      <c r="C32" s="9">
        <f t="shared" si="0"/>
        <v>595.72700287238922</v>
      </c>
      <c r="D32" s="7">
        <v>82</v>
      </c>
      <c r="E32" s="7">
        <v>311</v>
      </c>
      <c r="F32" s="15">
        <f>'penal servitude duration'!V23</f>
        <v>1.0617121556811728</v>
      </c>
      <c r="G32" s="8">
        <f t="shared" si="1"/>
        <v>2.0525210084033612</v>
      </c>
      <c r="H32" s="7">
        <v>162</v>
      </c>
      <c r="I32" s="7">
        <v>65</v>
      </c>
      <c r="J32" s="7"/>
      <c r="K32" s="7"/>
      <c r="L32" s="14">
        <v>166</v>
      </c>
      <c r="M32" s="14">
        <v>65</v>
      </c>
    </row>
    <row r="33" spans="1:13" x14ac:dyDescent="0.2">
      <c r="A33" s="7">
        <v>1871</v>
      </c>
      <c r="B33" s="9">
        <f t="shared" si="2"/>
        <v>735.47159969182599</v>
      </c>
      <c r="C33" s="9">
        <f t="shared" si="0"/>
        <v>653.47159969182599</v>
      </c>
      <c r="D33" s="7">
        <v>82</v>
      </c>
      <c r="E33" s="7">
        <v>323</v>
      </c>
      <c r="F33" s="15">
        <f>'penal servitude duration'!V24</f>
        <v>1.0637088965283692</v>
      </c>
      <c r="G33" s="8">
        <f t="shared" si="1"/>
        <v>2.140625</v>
      </c>
      <c r="H33" s="7">
        <v>129</v>
      </c>
      <c r="I33" s="7">
        <v>62</v>
      </c>
      <c r="J33" s="7"/>
      <c r="K33" s="7"/>
      <c r="L33" s="14">
        <v>129</v>
      </c>
      <c r="M33" s="14">
        <v>62</v>
      </c>
    </row>
    <row r="34" spans="1:13" x14ac:dyDescent="0.2">
      <c r="A34" s="7">
        <v>1872</v>
      </c>
      <c r="B34" s="9">
        <f t="shared" si="2"/>
        <v>759.03593129462729</v>
      </c>
      <c r="C34" s="9">
        <f t="shared" si="0"/>
        <v>658.03593129462729</v>
      </c>
      <c r="D34" s="7">
        <v>101</v>
      </c>
      <c r="E34" s="7">
        <v>322</v>
      </c>
      <c r="F34" s="15">
        <f>'penal servitude duration'!V25</f>
        <v>1.0546245627337019</v>
      </c>
      <c r="G34" s="8">
        <f t="shared" si="1"/>
        <v>2.2351598173515983</v>
      </c>
      <c r="H34" s="7">
        <v>134</v>
      </c>
      <c r="I34" s="7">
        <v>59</v>
      </c>
      <c r="J34" s="7"/>
      <c r="K34" s="7"/>
      <c r="L34" s="14">
        <v>135</v>
      </c>
      <c r="M34" s="14">
        <v>59</v>
      </c>
    </row>
    <row r="35" spans="1:13" x14ac:dyDescent="0.2">
      <c r="A35" s="7">
        <v>1873</v>
      </c>
      <c r="B35" s="9">
        <f t="shared" si="2"/>
        <v>770.53980009962788</v>
      </c>
      <c r="C35" s="9">
        <f t="shared" si="0"/>
        <v>690.53980009962788</v>
      </c>
      <c r="D35" s="7">
        <v>80</v>
      </c>
      <c r="E35" s="7">
        <v>314</v>
      </c>
      <c r="F35" s="15">
        <f>'penal servitude duration'!V26</f>
        <v>1.0545480938486482</v>
      </c>
      <c r="G35" s="8">
        <f t="shared" si="1"/>
        <v>2.3270142180094786</v>
      </c>
      <c r="H35" s="7">
        <v>111</v>
      </c>
      <c r="I35" s="7">
        <v>52</v>
      </c>
      <c r="J35" s="7"/>
      <c r="K35" s="7"/>
      <c r="L35" s="14">
        <v>113</v>
      </c>
      <c r="M35" s="14">
        <v>52</v>
      </c>
    </row>
    <row r="36" spans="1:13" x14ac:dyDescent="0.2">
      <c r="A36" s="7">
        <v>1874</v>
      </c>
      <c r="B36" s="9">
        <f t="shared" si="2"/>
        <v>738.60811259950265</v>
      </c>
      <c r="C36" s="9">
        <f t="shared" si="0"/>
        <v>655.60811259950265</v>
      </c>
      <c r="D36" s="7">
        <v>83</v>
      </c>
      <c r="E36" s="7">
        <v>300</v>
      </c>
      <c r="F36" s="15">
        <f>'penal servitude duration'!V27</f>
        <v>1.0411432026428129</v>
      </c>
      <c r="G36" s="8">
        <f t="shared" si="1"/>
        <v>2.3647342995169081</v>
      </c>
      <c r="H36" s="7">
        <v>122</v>
      </c>
      <c r="I36" s="7">
        <v>43</v>
      </c>
      <c r="J36" s="7"/>
      <c r="K36" s="7"/>
      <c r="L36" s="14">
        <v>126</v>
      </c>
      <c r="M36" s="14">
        <v>43</v>
      </c>
    </row>
    <row r="37" spans="1:13" x14ac:dyDescent="0.2">
      <c r="A37" s="7">
        <v>1875</v>
      </c>
      <c r="B37" s="9">
        <f t="shared" si="2"/>
        <v>715.07775251218743</v>
      </c>
      <c r="C37" s="9">
        <f t="shared" si="0"/>
        <v>620.07775251218743</v>
      </c>
      <c r="D37" s="7">
        <v>95</v>
      </c>
      <c r="E37" s="7">
        <v>275</v>
      </c>
      <c r="F37" s="15">
        <f>'penal servitude duration'!V28</f>
        <v>1.0300905915106457</v>
      </c>
      <c r="G37" s="8">
        <f t="shared" si="1"/>
        <v>2.5243243243243243</v>
      </c>
      <c r="H37" s="7">
        <v>124</v>
      </c>
      <c r="I37" s="7">
        <v>28</v>
      </c>
      <c r="J37" s="7"/>
      <c r="K37" s="7"/>
      <c r="L37" s="14">
        <v>127</v>
      </c>
      <c r="M37" s="14">
        <v>28</v>
      </c>
    </row>
    <row r="38" spans="1:13" x14ac:dyDescent="0.2">
      <c r="A38" s="7">
        <v>1876</v>
      </c>
      <c r="B38" s="9">
        <f t="shared" si="2"/>
        <v>676.76937953622962</v>
      </c>
      <c r="C38" s="9">
        <f t="shared" si="0"/>
        <v>591.76937953622962</v>
      </c>
      <c r="D38" s="7">
        <v>85</v>
      </c>
      <c r="E38" s="7">
        <v>249</v>
      </c>
      <c r="F38" s="15">
        <f>'penal servitude duration'!V29</f>
        <v>1.0275915756235035</v>
      </c>
      <c r="G38" s="8">
        <f t="shared" si="1"/>
        <v>2.6449704142011834</v>
      </c>
      <c r="H38" s="7">
        <v>112</v>
      </c>
      <c r="I38" s="7">
        <v>29</v>
      </c>
      <c r="J38" s="7"/>
      <c r="K38" s="7"/>
      <c r="L38" s="14">
        <v>113</v>
      </c>
      <c r="M38" s="14">
        <v>29</v>
      </c>
    </row>
    <row r="39" spans="1:13" x14ac:dyDescent="0.2">
      <c r="A39" s="7">
        <v>1877</v>
      </c>
      <c r="B39" s="9">
        <f t="shared" si="2"/>
        <v>632.66332211720317</v>
      </c>
      <c r="C39" s="9">
        <f t="shared" si="0"/>
        <v>595.66332211720317</v>
      </c>
      <c r="D39" s="7">
        <v>37</v>
      </c>
      <c r="E39" s="7">
        <v>223</v>
      </c>
      <c r="F39" s="15">
        <f>'penal servitude duration'!V30</f>
        <v>1.02242325459612</v>
      </c>
      <c r="G39" s="8">
        <f t="shared" si="1"/>
        <v>2.7748344370860929</v>
      </c>
      <c r="H39" s="7">
        <v>106</v>
      </c>
      <c r="I39" s="7">
        <v>29</v>
      </c>
      <c r="J39" s="7"/>
      <c r="K39" s="7"/>
      <c r="L39" s="14">
        <v>106</v>
      </c>
      <c r="M39" s="14">
        <v>29</v>
      </c>
    </row>
    <row r="40" spans="1:13" x14ac:dyDescent="0.2">
      <c r="A40" s="7">
        <v>1878</v>
      </c>
      <c r="B40" s="9">
        <f t="shared" si="2"/>
        <v>703.26067847455624</v>
      </c>
      <c r="C40" s="9">
        <f t="shared" si="0"/>
        <v>590.26067847455624</v>
      </c>
      <c r="D40" s="7">
        <v>113</v>
      </c>
      <c r="E40" s="7">
        <v>212</v>
      </c>
      <c r="F40" s="15">
        <f>'penal servitude duration'!V31</f>
        <v>1.0314510101407242</v>
      </c>
      <c r="G40" s="8">
        <f t="shared" si="1"/>
        <v>3.2161172161172162</v>
      </c>
      <c r="H40" s="7">
        <v>169</v>
      </c>
      <c r="I40" s="7">
        <v>33</v>
      </c>
      <c r="J40" s="7"/>
      <c r="K40" s="7"/>
      <c r="L40" s="14">
        <v>172</v>
      </c>
      <c r="M40" s="14">
        <v>34</v>
      </c>
    </row>
    <row r="41" spans="1:13" x14ac:dyDescent="0.2">
      <c r="A41" s="7">
        <v>1879</v>
      </c>
      <c r="B41" s="9">
        <f t="shared" si="2"/>
        <v>763.36288208670953</v>
      </c>
      <c r="C41" s="9">
        <f t="shared" si="0"/>
        <v>759.36288208670953</v>
      </c>
      <c r="D41" s="7">
        <v>4</v>
      </c>
      <c r="E41" s="7">
        <v>197</v>
      </c>
      <c r="F41" s="15">
        <f>'penal servitude duration'!V32</f>
        <v>1.0520782709756424</v>
      </c>
      <c r="G41" s="8">
        <f t="shared" si="1"/>
        <v>3.6831275720164611</v>
      </c>
      <c r="H41" s="7">
        <v>151</v>
      </c>
      <c r="I41" s="7">
        <v>29</v>
      </c>
      <c r="J41" s="7"/>
      <c r="K41" s="7"/>
      <c r="L41" s="14">
        <v>151</v>
      </c>
      <c r="M41" s="14">
        <v>29</v>
      </c>
    </row>
    <row r="42" spans="1:13" x14ac:dyDescent="0.2">
      <c r="A42" s="7">
        <v>1880</v>
      </c>
      <c r="B42" s="9">
        <f t="shared" si="2"/>
        <v>846.2539428889188</v>
      </c>
      <c r="C42" s="9">
        <f t="shared" si="0"/>
        <v>845.2539428889188</v>
      </c>
      <c r="D42" s="7">
        <v>1</v>
      </c>
      <c r="E42" s="7">
        <v>188</v>
      </c>
      <c r="F42" s="15">
        <f>'penal servitude duration'!V33</f>
        <v>1.0488097088627815</v>
      </c>
      <c r="G42" s="8">
        <f t="shared" si="1"/>
        <v>4.2918660287081343</v>
      </c>
      <c r="H42" s="7">
        <v>113</v>
      </c>
      <c r="I42" s="7">
        <v>18</v>
      </c>
      <c r="J42" s="7"/>
      <c r="K42" s="7"/>
      <c r="L42" s="14">
        <v>113</v>
      </c>
      <c r="M42" s="14">
        <v>18</v>
      </c>
    </row>
    <row r="43" spans="1:13" x14ac:dyDescent="0.2">
      <c r="A43" s="7">
        <v>1881</v>
      </c>
      <c r="B43" s="9">
        <f t="shared" si="2"/>
        <v>863.60262158649766</v>
      </c>
      <c r="C43" s="9">
        <f t="shared" si="0"/>
        <v>862.60262158649766</v>
      </c>
      <c r="D43" s="7">
        <v>1</v>
      </c>
      <c r="E43" s="7">
        <v>160</v>
      </c>
      <c r="F43" s="15">
        <f>'penal servitude duration'!V34</f>
        <v>1.0560358144400108</v>
      </c>
      <c r="G43" s="8">
        <f t="shared" si="1"/>
        <v>5.1111111111111107</v>
      </c>
      <c r="H43" s="7">
        <v>145</v>
      </c>
      <c r="I43" s="7">
        <v>14</v>
      </c>
      <c r="J43" s="7"/>
      <c r="K43" s="7"/>
      <c r="L43" s="14">
        <v>146</v>
      </c>
      <c r="M43" s="14">
        <v>14</v>
      </c>
    </row>
    <row r="44" spans="1:13" x14ac:dyDescent="0.2">
      <c r="A44" s="7">
        <v>1882</v>
      </c>
      <c r="B44" s="9">
        <f t="shared" si="2"/>
        <v>764.42144909789613</v>
      </c>
      <c r="C44" s="9">
        <f t="shared" si="0"/>
        <v>763.42144909789613</v>
      </c>
      <c r="D44" s="7">
        <v>1</v>
      </c>
      <c r="E44" s="7">
        <v>141</v>
      </c>
      <c r="F44" s="15">
        <f>'penal servitude duration'!V35</f>
        <v>1.0681196087818698</v>
      </c>
      <c r="G44" s="8">
        <f t="shared" si="1"/>
        <v>5.0756756756756758</v>
      </c>
      <c r="H44" s="7">
        <v>143</v>
      </c>
      <c r="I44" s="7">
        <v>33</v>
      </c>
      <c r="J44" s="7"/>
      <c r="K44" s="7"/>
      <c r="L44" s="14">
        <v>143</v>
      </c>
      <c r="M44" s="14">
        <v>33</v>
      </c>
    </row>
    <row r="45" spans="1:13" x14ac:dyDescent="0.2">
      <c r="A45" s="7">
        <v>1883</v>
      </c>
      <c r="B45" s="9">
        <f t="shared" si="2"/>
        <v>789.69783297384322</v>
      </c>
      <c r="C45" s="9">
        <f t="shared" si="0"/>
        <v>788.69783297384322</v>
      </c>
      <c r="D45" s="7">
        <v>1</v>
      </c>
      <c r="E45" s="7">
        <v>139</v>
      </c>
      <c r="F45" s="15">
        <f>'penal servitude duration'!V36</f>
        <v>1.0768818485387501</v>
      </c>
      <c r="G45" s="8">
        <f t="shared" si="1"/>
        <v>5.275675675675676</v>
      </c>
      <c r="H45" s="7">
        <v>149</v>
      </c>
      <c r="I45" s="7">
        <v>29</v>
      </c>
      <c r="J45" s="7"/>
      <c r="K45" s="7"/>
      <c r="L45" s="14">
        <v>152</v>
      </c>
      <c r="M45" s="14">
        <v>29</v>
      </c>
    </row>
    <row r="46" spans="1:13" x14ac:dyDescent="0.2">
      <c r="A46" s="7">
        <v>1884</v>
      </c>
      <c r="B46" s="9">
        <f t="shared" si="2"/>
        <v>835.20275583346859</v>
      </c>
      <c r="C46" s="9">
        <f t="shared" si="0"/>
        <v>833.20275583346859</v>
      </c>
      <c r="D46" s="7">
        <v>2</v>
      </c>
      <c r="E46" s="7">
        <v>134</v>
      </c>
      <c r="F46" s="15">
        <f>'penal servitude duration'!V37</f>
        <v>1.0806733191763185</v>
      </c>
      <c r="G46" s="8">
        <f t="shared" si="1"/>
        <v>5.7675675675675677</v>
      </c>
      <c r="H46" s="7">
        <v>197</v>
      </c>
      <c r="I46" s="7">
        <v>29</v>
      </c>
      <c r="J46" s="7"/>
      <c r="K46" s="7"/>
      <c r="L46" s="14">
        <v>199</v>
      </c>
      <c r="M46" s="14">
        <v>29</v>
      </c>
    </row>
    <row r="47" spans="1:13" x14ac:dyDescent="0.2">
      <c r="A47" s="7">
        <v>1885</v>
      </c>
      <c r="B47" s="9">
        <f t="shared" si="2"/>
        <v>826.64954164638652</v>
      </c>
      <c r="C47" s="9">
        <f t="shared" si="0"/>
        <v>758.64954164638652</v>
      </c>
      <c r="D47" s="7">
        <v>68</v>
      </c>
      <c r="E47" s="7">
        <v>138</v>
      </c>
      <c r="F47" s="15">
        <f>'penal servitude duration'!V38</f>
        <v>1.0822164091130371</v>
      </c>
      <c r="G47" s="8">
        <f t="shared" si="1"/>
        <v>5.5351351351351354</v>
      </c>
      <c r="H47" s="7">
        <v>126</v>
      </c>
      <c r="I47" s="7">
        <v>33</v>
      </c>
      <c r="J47" s="7"/>
      <c r="K47" s="7"/>
      <c r="L47" s="14">
        <v>126</v>
      </c>
      <c r="M47" s="14">
        <v>33</v>
      </c>
    </row>
    <row r="48" spans="1:13" x14ac:dyDescent="0.2">
      <c r="A48" s="7">
        <v>1886</v>
      </c>
      <c r="B48" s="9">
        <f t="shared" si="2"/>
        <v>843.65724475702109</v>
      </c>
      <c r="C48" s="9">
        <f t="shared" si="0"/>
        <v>718.65724475702109</v>
      </c>
      <c r="D48" s="7">
        <v>125</v>
      </c>
      <c r="E48" s="7">
        <v>132</v>
      </c>
      <c r="F48" s="15">
        <f>'penal servitude duration'!V39</f>
        <v>1.0652237938851277</v>
      </c>
      <c r="G48" s="8">
        <f t="shared" si="1"/>
        <v>6</v>
      </c>
      <c r="H48" s="7">
        <v>153</v>
      </c>
      <c r="I48" s="7">
        <v>15</v>
      </c>
      <c r="J48" s="7"/>
      <c r="K48" s="7"/>
      <c r="L48" s="14">
        <v>153</v>
      </c>
      <c r="M48" s="14">
        <v>15</v>
      </c>
    </row>
    <row r="49" spans="1:13" x14ac:dyDescent="0.2">
      <c r="A49" s="7">
        <v>1887</v>
      </c>
      <c r="B49" s="9">
        <f t="shared" si="2"/>
        <v>788.17418745175848</v>
      </c>
      <c r="C49" s="9">
        <f t="shared" si="0"/>
        <v>692.17418745175848</v>
      </c>
      <c r="D49" s="7">
        <v>96</v>
      </c>
      <c r="E49" s="7">
        <v>115</v>
      </c>
      <c r="F49" s="15">
        <f>'penal servitude duration'!V40</f>
        <v>1.0880977039613484</v>
      </c>
      <c r="G49" s="8">
        <f t="shared" si="1"/>
        <v>6.2987804878048781</v>
      </c>
      <c r="H49" s="7">
        <v>120</v>
      </c>
      <c r="I49" s="7">
        <v>11</v>
      </c>
      <c r="J49" s="7"/>
      <c r="K49" s="7"/>
      <c r="L49" s="14">
        <v>120</v>
      </c>
      <c r="M49" s="14">
        <v>11</v>
      </c>
    </row>
    <row r="50" spans="1:13" x14ac:dyDescent="0.2">
      <c r="A50" s="7">
        <v>1888</v>
      </c>
      <c r="B50" s="9">
        <f t="shared" si="2"/>
        <v>611.32024594444079</v>
      </c>
      <c r="C50" s="9">
        <f t="shared" si="0"/>
        <v>470.32024594444079</v>
      </c>
      <c r="D50" s="7">
        <v>141</v>
      </c>
      <c r="E50" s="7">
        <v>90</v>
      </c>
      <c r="F50" s="15">
        <f>'penal servitude duration'!V41</f>
        <v>1.0876123878836979</v>
      </c>
      <c r="G50" s="8">
        <f t="shared" si="1"/>
        <v>6.2452830188679247</v>
      </c>
      <c r="H50" s="7">
        <v>105</v>
      </c>
      <c r="I50" s="7">
        <v>9</v>
      </c>
      <c r="J50" s="7"/>
      <c r="K50" s="7"/>
      <c r="L50" s="14">
        <v>105</v>
      </c>
      <c r="M50" s="14">
        <v>10</v>
      </c>
    </row>
    <row r="51" spans="1:13" x14ac:dyDescent="0.2">
      <c r="A51" s="7">
        <v>1889</v>
      </c>
      <c r="B51" s="9">
        <f t="shared" si="2"/>
        <v>511.72031117496471</v>
      </c>
      <c r="C51" s="9">
        <f t="shared" si="0"/>
        <v>273.72031117496471</v>
      </c>
      <c r="D51" s="7">
        <v>238</v>
      </c>
      <c r="E51" s="7">
        <v>71</v>
      </c>
      <c r="F51" s="15">
        <f>'penal servitude duration'!V42</f>
        <v>1.0848925796593025</v>
      </c>
      <c r="G51" s="8">
        <f t="shared" si="1"/>
        <v>6.6433566433566433</v>
      </c>
      <c r="H51" s="7">
        <v>100</v>
      </c>
      <c r="I51" s="7">
        <v>17</v>
      </c>
      <c r="J51" s="7"/>
      <c r="K51" s="7"/>
      <c r="L51" s="14">
        <v>104</v>
      </c>
      <c r="M51" s="14">
        <v>18</v>
      </c>
    </row>
    <row r="52" spans="1:13" x14ac:dyDescent="0.2">
      <c r="A52" s="7">
        <v>1890</v>
      </c>
      <c r="B52" s="9">
        <f t="shared" si="2"/>
        <v>493.64255126049898</v>
      </c>
      <c r="C52" s="9">
        <f t="shared" si="0"/>
        <v>158.64255126049898</v>
      </c>
      <c r="D52" s="7">
        <v>335</v>
      </c>
      <c r="E52" s="7">
        <v>61</v>
      </c>
      <c r="F52" s="15">
        <f>'penal servitude duration'!V43</f>
        <v>1.0808166105499324</v>
      </c>
      <c r="G52" s="8">
        <f t="shared" si="1"/>
        <v>7.4873949579831933</v>
      </c>
      <c r="H52" s="7">
        <v>90</v>
      </c>
      <c r="I52" s="7">
        <v>5</v>
      </c>
      <c r="J52" s="7"/>
      <c r="K52" s="7"/>
      <c r="L52" s="14">
        <v>95</v>
      </c>
      <c r="M52" s="14">
        <v>5</v>
      </c>
    </row>
    <row r="53" spans="1:13" x14ac:dyDescent="0.2">
      <c r="A53" s="7">
        <v>1891</v>
      </c>
      <c r="B53" s="9">
        <f t="shared" si="2"/>
        <v>472.40172947753484</v>
      </c>
      <c r="C53" s="9">
        <f t="shared" si="0"/>
        <v>75.401729477534843</v>
      </c>
      <c r="D53" s="7">
        <v>397</v>
      </c>
      <c r="E53" s="7">
        <v>54</v>
      </c>
      <c r="F53" s="15">
        <f>'penal servitude duration'!V44</f>
        <v>1.1119606448767454</v>
      </c>
      <c r="G53" s="8">
        <f t="shared" si="1"/>
        <v>7.8673469387755102</v>
      </c>
      <c r="H53" s="7">
        <v>77</v>
      </c>
      <c r="I53" s="7">
        <v>8</v>
      </c>
      <c r="J53" s="7"/>
      <c r="K53" s="7"/>
      <c r="L53" s="14">
        <v>78</v>
      </c>
      <c r="M53" s="14">
        <v>8</v>
      </c>
    </row>
    <row r="54" spans="1:13" x14ac:dyDescent="0.2">
      <c r="A54" s="7">
        <v>1892</v>
      </c>
      <c r="B54" s="9">
        <f t="shared" si="2"/>
        <v>470.88509287287519</v>
      </c>
      <c r="C54" s="9">
        <f t="shared" si="0"/>
        <v>85.885092872875191</v>
      </c>
      <c r="D54" s="7">
        <v>385</v>
      </c>
      <c r="E54" s="7">
        <v>42</v>
      </c>
      <c r="F54" s="15">
        <f>'penal servitude duration'!V45</f>
        <v>1.118005671280569</v>
      </c>
      <c r="G54" s="8">
        <f t="shared" si="1"/>
        <v>10.028169014084508</v>
      </c>
      <c r="H54" s="7">
        <v>67</v>
      </c>
      <c r="I54" s="7">
        <v>6</v>
      </c>
      <c r="J54" s="7"/>
      <c r="K54" s="7"/>
      <c r="L54" s="14">
        <v>70</v>
      </c>
      <c r="M54" s="14">
        <v>6</v>
      </c>
    </row>
    <row r="55" spans="1:13" x14ac:dyDescent="0.2">
      <c r="A55" s="7"/>
      <c r="B55" s="9"/>
      <c r="C55" s="7"/>
      <c r="D55" s="7"/>
      <c r="E55" s="7"/>
      <c r="F55" s="7"/>
      <c r="G55" s="8"/>
      <c r="H55" s="7"/>
      <c r="I55" s="7"/>
      <c r="J55" s="7"/>
      <c r="K55" s="7"/>
      <c r="L55" s="14"/>
      <c r="M55" s="14"/>
    </row>
    <row r="56" spans="1:13" x14ac:dyDescent="0.2">
      <c r="A56" s="7">
        <v>1893</v>
      </c>
      <c r="B56" s="9">
        <f t="shared" ref="B56:B70" si="3">D56</f>
        <v>400</v>
      </c>
      <c r="C56" s="7">
        <v>0</v>
      </c>
      <c r="D56" s="7">
        <v>400</v>
      </c>
      <c r="E56" s="7">
        <v>36</v>
      </c>
      <c r="F56" s="7"/>
      <c r="G56" s="8"/>
      <c r="H56" s="7">
        <v>81</v>
      </c>
      <c r="I56" s="7">
        <v>5</v>
      </c>
      <c r="J56" s="7"/>
      <c r="K56" s="7"/>
      <c r="L56" s="14">
        <v>81</v>
      </c>
      <c r="M56" s="14">
        <v>5</v>
      </c>
    </row>
    <row r="57" spans="1:13" x14ac:dyDescent="0.2">
      <c r="A57" s="7">
        <v>1894</v>
      </c>
      <c r="B57" s="9">
        <f t="shared" si="3"/>
        <v>375</v>
      </c>
      <c r="C57" s="7">
        <v>0</v>
      </c>
      <c r="D57" s="7">
        <v>375</v>
      </c>
      <c r="E57" s="7">
        <v>30</v>
      </c>
      <c r="F57" s="7"/>
      <c r="G57" s="8"/>
      <c r="H57" s="7">
        <v>64</v>
      </c>
      <c r="I57" s="7">
        <v>6</v>
      </c>
      <c r="J57" s="7"/>
      <c r="K57" s="7"/>
      <c r="L57" s="14">
        <v>64</v>
      </c>
      <c r="M57" s="14">
        <v>6</v>
      </c>
    </row>
    <row r="58" spans="1:13" x14ac:dyDescent="0.2">
      <c r="A58" s="7">
        <v>1895</v>
      </c>
      <c r="B58" s="9">
        <f t="shared" si="3"/>
        <v>359</v>
      </c>
      <c r="C58" s="7">
        <v>0</v>
      </c>
      <c r="D58" s="7">
        <v>359</v>
      </c>
      <c r="E58" s="7">
        <v>23</v>
      </c>
      <c r="F58" s="7"/>
      <c r="G58" s="8"/>
      <c r="H58" s="7">
        <v>79</v>
      </c>
      <c r="I58" s="7">
        <v>2</v>
      </c>
      <c r="J58" s="7"/>
      <c r="K58" s="7"/>
      <c r="L58" s="14">
        <v>79</v>
      </c>
      <c r="M58" s="14">
        <v>2</v>
      </c>
    </row>
    <row r="59" spans="1:13" x14ac:dyDescent="0.2">
      <c r="A59" s="7">
        <v>1896</v>
      </c>
      <c r="B59" s="9">
        <f t="shared" si="3"/>
        <v>355</v>
      </c>
      <c r="C59" s="7">
        <v>0</v>
      </c>
      <c r="D59" s="7">
        <v>355</v>
      </c>
      <c r="E59" s="7">
        <v>18</v>
      </c>
      <c r="F59" s="7"/>
      <c r="G59" s="8"/>
      <c r="H59" s="7">
        <v>82</v>
      </c>
      <c r="I59" s="7">
        <v>3</v>
      </c>
      <c r="J59" s="7"/>
      <c r="K59" s="7"/>
      <c r="L59" s="14">
        <v>82</v>
      </c>
      <c r="M59" s="14">
        <v>3</v>
      </c>
    </row>
    <row r="60" spans="1:13" x14ac:dyDescent="0.2">
      <c r="A60" s="7">
        <v>1897</v>
      </c>
      <c r="B60" s="9">
        <f t="shared" si="3"/>
        <v>332</v>
      </c>
      <c r="C60" s="7">
        <v>0</v>
      </c>
      <c r="D60" s="7">
        <v>332</v>
      </c>
      <c r="E60" s="7">
        <v>12</v>
      </c>
      <c r="F60" s="7"/>
      <c r="G60" s="8"/>
      <c r="H60" s="7">
        <v>71</v>
      </c>
      <c r="I60" s="7">
        <v>3</v>
      </c>
      <c r="J60" s="7"/>
      <c r="K60" s="7"/>
      <c r="L60" s="14">
        <v>73</v>
      </c>
      <c r="M60" s="14">
        <v>3</v>
      </c>
    </row>
    <row r="61" spans="1:13" x14ac:dyDescent="0.2">
      <c r="A61" s="7">
        <v>1898</v>
      </c>
      <c r="B61" s="9">
        <f t="shared" si="3"/>
        <v>322</v>
      </c>
      <c r="C61" s="7">
        <v>0</v>
      </c>
      <c r="D61" s="7">
        <v>322</v>
      </c>
      <c r="E61" s="7">
        <v>9</v>
      </c>
      <c r="F61" s="7"/>
      <c r="G61" s="8"/>
      <c r="H61" s="7">
        <v>77</v>
      </c>
      <c r="I61" s="7">
        <v>3</v>
      </c>
      <c r="J61" s="7"/>
      <c r="K61" s="7"/>
      <c r="L61" s="14">
        <v>78</v>
      </c>
      <c r="M61" s="14">
        <v>3</v>
      </c>
    </row>
    <row r="62" spans="1:13" x14ac:dyDescent="0.2">
      <c r="A62" s="7">
        <v>1899</v>
      </c>
      <c r="B62" s="9">
        <f t="shared" si="3"/>
        <v>295</v>
      </c>
      <c r="C62" s="7">
        <v>0</v>
      </c>
      <c r="D62" s="7">
        <v>295</v>
      </c>
      <c r="E62" s="7">
        <v>8</v>
      </c>
      <c r="F62" s="7"/>
      <c r="G62" s="8"/>
      <c r="H62" s="7">
        <v>60</v>
      </c>
      <c r="I62" s="7">
        <v>1</v>
      </c>
      <c r="J62" s="7"/>
      <c r="K62" s="7"/>
      <c r="L62" s="14">
        <v>60</v>
      </c>
      <c r="M62" s="14">
        <v>1</v>
      </c>
    </row>
    <row r="63" spans="1:13" x14ac:dyDescent="0.2">
      <c r="A63" s="7">
        <v>1900</v>
      </c>
      <c r="B63" s="9">
        <f t="shared" si="3"/>
        <v>284</v>
      </c>
      <c r="C63" s="7">
        <v>0</v>
      </c>
      <c r="D63" s="7">
        <v>284</v>
      </c>
      <c r="E63" s="7">
        <v>6</v>
      </c>
      <c r="F63" s="7"/>
      <c r="G63" s="8"/>
      <c r="H63" s="7">
        <v>76</v>
      </c>
      <c r="I63" s="7">
        <v>2</v>
      </c>
      <c r="J63" s="7"/>
      <c r="K63" s="7"/>
      <c r="L63" s="14">
        <v>76</v>
      </c>
      <c r="M63" s="14">
        <v>2</v>
      </c>
    </row>
    <row r="64" spans="1:13" x14ac:dyDescent="0.2">
      <c r="A64" s="7">
        <v>1901</v>
      </c>
      <c r="B64" s="9">
        <f t="shared" si="3"/>
        <v>271</v>
      </c>
      <c r="C64" s="7">
        <v>0</v>
      </c>
      <c r="D64" s="7">
        <v>271</v>
      </c>
      <c r="E64" s="7">
        <v>9</v>
      </c>
      <c r="F64" s="7"/>
      <c r="G64" s="8"/>
      <c r="H64" s="7">
        <v>78</v>
      </c>
      <c r="I64" s="7">
        <v>4</v>
      </c>
      <c r="J64" s="7"/>
      <c r="K64" s="7"/>
      <c r="L64" s="14">
        <v>84</v>
      </c>
      <c r="M64" s="14">
        <v>4</v>
      </c>
    </row>
    <row r="65" spans="1:13" x14ac:dyDescent="0.2">
      <c r="A65" s="7">
        <v>1902</v>
      </c>
      <c r="B65" s="9">
        <f t="shared" si="3"/>
        <v>286</v>
      </c>
      <c r="C65" s="7">
        <v>0</v>
      </c>
      <c r="D65" s="7">
        <v>286</v>
      </c>
      <c r="E65" s="7">
        <v>7</v>
      </c>
      <c r="F65" s="7"/>
      <c r="G65" s="8"/>
      <c r="H65" s="7">
        <v>67</v>
      </c>
      <c r="I65" s="7">
        <v>2</v>
      </c>
      <c r="J65" s="7"/>
      <c r="K65" s="7"/>
      <c r="L65" s="14">
        <v>68</v>
      </c>
      <c r="M65" s="14">
        <v>2</v>
      </c>
    </row>
    <row r="66" spans="1:13" x14ac:dyDescent="0.2">
      <c r="A66" s="7">
        <v>1903</v>
      </c>
      <c r="B66" s="9">
        <f t="shared" si="3"/>
        <v>266</v>
      </c>
      <c r="C66" s="7">
        <v>0</v>
      </c>
      <c r="D66" s="7">
        <v>266</v>
      </c>
      <c r="E66" s="7">
        <v>8</v>
      </c>
      <c r="F66" s="7"/>
      <c r="G66" s="8"/>
      <c r="H66" s="7">
        <v>67</v>
      </c>
      <c r="I66" s="7">
        <v>1</v>
      </c>
      <c r="J66" s="7"/>
      <c r="K66" s="7"/>
      <c r="L66" s="14">
        <v>66</v>
      </c>
      <c r="M66" s="14">
        <v>1</v>
      </c>
    </row>
    <row r="67" spans="1:13" x14ac:dyDescent="0.2">
      <c r="A67" s="7">
        <v>1904</v>
      </c>
      <c r="B67" s="9">
        <f t="shared" si="3"/>
        <v>266</v>
      </c>
      <c r="C67" s="7">
        <v>0</v>
      </c>
      <c r="D67" s="7">
        <v>266</v>
      </c>
      <c r="E67" s="7">
        <v>5</v>
      </c>
      <c r="F67" s="7"/>
      <c r="G67" s="8"/>
      <c r="H67" s="7">
        <v>71</v>
      </c>
      <c r="I67" s="7">
        <v>4</v>
      </c>
      <c r="J67" s="7"/>
      <c r="K67" s="7"/>
      <c r="L67" s="14">
        <v>72</v>
      </c>
      <c r="M67" s="14">
        <v>4</v>
      </c>
    </row>
    <row r="68" spans="1:13" x14ac:dyDescent="0.2">
      <c r="A68" s="7">
        <v>1905</v>
      </c>
      <c r="B68" s="9">
        <f t="shared" si="3"/>
        <v>275</v>
      </c>
      <c r="C68" s="7">
        <v>0</v>
      </c>
      <c r="D68" s="7">
        <v>275</v>
      </c>
      <c r="E68" s="7">
        <v>8</v>
      </c>
      <c r="F68" s="7"/>
      <c r="G68" s="8"/>
      <c r="H68" s="7">
        <v>84</v>
      </c>
      <c r="I68" s="7">
        <v>3</v>
      </c>
      <c r="J68" s="7"/>
      <c r="K68" s="7"/>
      <c r="L68" s="14">
        <v>85</v>
      </c>
      <c r="M68" s="14">
        <v>3</v>
      </c>
    </row>
    <row r="69" spans="1:13" x14ac:dyDescent="0.2">
      <c r="A69" s="7">
        <v>1906</v>
      </c>
      <c r="B69" s="9">
        <f t="shared" si="3"/>
        <v>272</v>
      </c>
      <c r="C69" s="7">
        <v>0</v>
      </c>
      <c r="D69" s="7">
        <v>272</v>
      </c>
      <c r="E69" s="7">
        <v>9</v>
      </c>
      <c r="F69" s="7"/>
      <c r="G69" s="8"/>
      <c r="H69" s="7">
        <v>67</v>
      </c>
      <c r="I69" s="7">
        <v>5</v>
      </c>
      <c r="J69" s="7"/>
      <c r="K69" s="7"/>
      <c r="L69" s="14">
        <v>67</v>
      </c>
      <c r="M69" s="14">
        <v>5</v>
      </c>
    </row>
    <row r="70" spans="1:13" x14ac:dyDescent="0.2">
      <c r="A70" s="7">
        <v>1907</v>
      </c>
      <c r="B70" s="9">
        <f t="shared" si="3"/>
        <v>316</v>
      </c>
      <c r="C70" s="7">
        <v>0</v>
      </c>
      <c r="D70" s="7">
        <v>316</v>
      </c>
      <c r="E70" s="7">
        <v>7</v>
      </c>
      <c r="F70" s="7"/>
      <c r="G70" s="8"/>
      <c r="H70" s="7">
        <v>122</v>
      </c>
      <c r="I70" s="7">
        <v>0</v>
      </c>
      <c r="J70" s="7"/>
      <c r="K70" s="7"/>
      <c r="L70" s="14">
        <v>122</v>
      </c>
      <c r="M70" s="14">
        <v>0</v>
      </c>
    </row>
  </sheetData>
  <mergeCells count="6">
    <mergeCell ref="H3:M3"/>
    <mergeCell ref="H4:I4"/>
    <mergeCell ref="D4:E4"/>
    <mergeCell ref="J4:K4"/>
    <mergeCell ref="L4:M4"/>
    <mergeCell ref="A1:H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workbookViewId="0">
      <selection sqref="A1:H1"/>
    </sheetView>
  </sheetViews>
  <sheetFormatPr defaultRowHeight="12.75" x14ac:dyDescent="0.2"/>
  <cols>
    <col min="1" max="1" width="6" customWidth="1"/>
    <col min="19" max="20" width="10.140625" customWidth="1"/>
    <col min="21" max="21" width="12" customWidth="1"/>
    <col min="23" max="23" width="2.85546875" customWidth="1"/>
    <col min="24" max="24" width="77.7109375" customWidth="1"/>
  </cols>
  <sheetData>
    <row r="1" spans="1:24" x14ac:dyDescent="0.2">
      <c r="A1" s="20" t="s">
        <v>51</v>
      </c>
      <c r="B1" s="17"/>
      <c r="C1" s="17"/>
      <c r="D1" s="17"/>
      <c r="E1" s="17"/>
      <c r="F1" s="17"/>
      <c r="G1" s="17"/>
      <c r="H1" s="17"/>
      <c r="X1" t="s">
        <v>126</v>
      </c>
    </row>
    <row r="2" spans="1:24" x14ac:dyDescent="0.2">
      <c r="X2" t="s">
        <v>127</v>
      </c>
    </row>
    <row r="3" spans="1:24" x14ac:dyDescent="0.2">
      <c r="X3" t="s">
        <v>128</v>
      </c>
    </row>
    <row r="4" spans="1:24" x14ac:dyDescent="0.2">
      <c r="A4" s="17" t="s">
        <v>53</v>
      </c>
      <c r="B4" s="17"/>
      <c r="C4" s="17"/>
      <c r="D4" s="17"/>
      <c r="E4" s="17"/>
      <c r="F4" s="17"/>
    </row>
    <row r="5" spans="1:24" s="5" customFormat="1" x14ac:dyDescent="0.2">
      <c r="A5" s="11"/>
      <c r="B5" s="18" t="s">
        <v>82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1" t="s">
        <v>91</v>
      </c>
      <c r="S5" s="11" t="s">
        <v>23</v>
      </c>
      <c r="T5" s="11" t="s">
        <v>24</v>
      </c>
      <c r="U5" s="11" t="s">
        <v>59</v>
      </c>
      <c r="V5" s="11" t="s">
        <v>90</v>
      </c>
    </row>
    <row r="6" spans="1:24" s="5" customFormat="1" x14ac:dyDescent="0.2">
      <c r="A6" s="11" t="s">
        <v>0</v>
      </c>
      <c r="B6" s="11">
        <v>3</v>
      </c>
      <c r="C6" s="11">
        <v>4</v>
      </c>
      <c r="D6" s="11">
        <v>5</v>
      </c>
      <c r="E6" s="11">
        <v>6</v>
      </c>
      <c r="F6" s="11">
        <v>7</v>
      </c>
      <c r="G6" s="11">
        <v>8</v>
      </c>
      <c r="H6" s="11">
        <v>9</v>
      </c>
      <c r="I6" s="11">
        <v>10</v>
      </c>
      <c r="J6" s="11">
        <v>12</v>
      </c>
      <c r="K6" s="11">
        <v>14</v>
      </c>
      <c r="L6" s="11">
        <v>15</v>
      </c>
      <c r="M6" s="11">
        <v>18</v>
      </c>
      <c r="N6" s="11">
        <v>20</v>
      </c>
      <c r="O6" s="11">
        <v>21</v>
      </c>
      <c r="P6" s="11">
        <v>25</v>
      </c>
      <c r="Q6" s="11">
        <v>35</v>
      </c>
      <c r="R6" s="11" t="s">
        <v>13</v>
      </c>
      <c r="S6" s="11" t="s">
        <v>54</v>
      </c>
      <c r="T6" s="11" t="s">
        <v>54</v>
      </c>
      <c r="U6" s="11" t="s">
        <v>60</v>
      </c>
      <c r="V6" s="11" t="s">
        <v>60</v>
      </c>
      <c r="X6" s="5" t="s">
        <v>56</v>
      </c>
    </row>
    <row r="7" spans="1:24" x14ac:dyDescent="0.2">
      <c r="A7" s="7">
        <v>1854</v>
      </c>
      <c r="B7" s="7"/>
      <c r="C7" s="7">
        <v>122</v>
      </c>
      <c r="D7" s="7">
        <v>32</v>
      </c>
      <c r="E7" s="7">
        <v>32</v>
      </c>
      <c r="F7" s="7">
        <v>5</v>
      </c>
      <c r="G7" s="7">
        <v>5</v>
      </c>
      <c r="H7" s="7">
        <v>1</v>
      </c>
      <c r="I7" s="7">
        <v>1</v>
      </c>
      <c r="J7" s="7"/>
      <c r="K7" s="7"/>
      <c r="L7" s="7"/>
      <c r="M7" s="7"/>
      <c r="N7" s="7"/>
      <c r="O7" s="7"/>
      <c r="P7" s="7"/>
      <c r="Q7" s="7"/>
      <c r="R7" s="7">
        <f t="shared" ref="R7:R52" si="0">SUM(B7:Q7)</f>
        <v>198</v>
      </c>
      <c r="S7" s="8">
        <f t="shared" ref="S7:S52" si="1">SUMPRODUCT(B7:Q7,B$6:Q$6)/R7</f>
        <v>4.7171717171717171</v>
      </c>
      <c r="T7" s="8">
        <f>S59</f>
        <v>4.5460526315789478</v>
      </c>
      <c r="U7" s="15">
        <f>S7/T7</f>
        <v>1.0376412460348783</v>
      </c>
      <c r="V7" s="15">
        <f>AVERAGE(U$7:U7)</f>
        <v>1.0376412460348783</v>
      </c>
      <c r="X7" t="s">
        <v>57</v>
      </c>
    </row>
    <row r="8" spans="1:24" x14ac:dyDescent="0.2">
      <c r="A8" s="7">
        <v>1855</v>
      </c>
      <c r="B8" s="7"/>
      <c r="C8" s="7">
        <v>96</v>
      </c>
      <c r="D8" s="7">
        <v>17</v>
      </c>
      <c r="E8" s="7">
        <v>17</v>
      </c>
      <c r="F8" s="7">
        <v>3.5</v>
      </c>
      <c r="G8" s="7">
        <v>3.5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f t="shared" si="0"/>
        <v>137</v>
      </c>
      <c r="S8" s="8">
        <f t="shared" si="1"/>
        <v>4.5510948905109485</v>
      </c>
      <c r="T8" s="8">
        <f t="shared" ref="T8:T52" si="2">S60</f>
        <v>4.308988764044944</v>
      </c>
      <c r="U8" s="15">
        <f t="shared" ref="U8:U52" si="3">S8/T8</f>
        <v>1.0561862979282253</v>
      </c>
      <c r="V8" s="15">
        <f>AVERAGE(U$7:U8)</f>
        <v>1.0469137719815518</v>
      </c>
    </row>
    <row r="9" spans="1:24" x14ac:dyDescent="0.2">
      <c r="A9" s="7">
        <v>1856</v>
      </c>
      <c r="B9" s="7"/>
      <c r="C9" s="7">
        <v>84</v>
      </c>
      <c r="D9" s="7">
        <v>20.5</v>
      </c>
      <c r="E9" s="7">
        <v>20.5</v>
      </c>
      <c r="F9" s="7">
        <v>0.5</v>
      </c>
      <c r="G9" s="7">
        <v>0.5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f t="shared" si="0"/>
        <v>126</v>
      </c>
      <c r="S9" s="8">
        <f t="shared" si="1"/>
        <v>4.5158730158730158</v>
      </c>
      <c r="T9" s="8">
        <f t="shared" si="2"/>
        <v>4.2272727272727275</v>
      </c>
      <c r="U9" s="15">
        <f t="shared" si="3"/>
        <v>1.0682710360129715</v>
      </c>
      <c r="V9" s="15">
        <f>AVERAGE(U$7:U9)</f>
        <v>1.054032859992025</v>
      </c>
      <c r="X9" t="s">
        <v>83</v>
      </c>
    </row>
    <row r="10" spans="1:24" x14ac:dyDescent="0.2">
      <c r="A10" s="7">
        <v>1857</v>
      </c>
      <c r="B10" s="7"/>
      <c r="C10" s="7">
        <v>90</v>
      </c>
      <c r="D10" s="7">
        <v>22</v>
      </c>
      <c r="E10" s="7">
        <v>22</v>
      </c>
      <c r="F10" s="7">
        <v>0.5</v>
      </c>
      <c r="G10" s="7">
        <v>0.5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f t="shared" si="0"/>
        <v>135</v>
      </c>
      <c r="S10" s="8">
        <f t="shared" si="1"/>
        <v>4.5148148148148151</v>
      </c>
      <c r="T10" s="8">
        <f t="shared" si="2"/>
        <v>4.55</v>
      </c>
      <c r="U10" s="15">
        <f t="shared" si="3"/>
        <v>0.99226699226699233</v>
      </c>
      <c r="V10" s="15">
        <f>AVERAGE(U$7:U10)</f>
        <v>1.0385913930607669</v>
      </c>
      <c r="X10" t="s">
        <v>61</v>
      </c>
    </row>
    <row r="11" spans="1:24" x14ac:dyDescent="0.2">
      <c r="A11" s="7">
        <v>1858</v>
      </c>
      <c r="B11" s="7">
        <v>16</v>
      </c>
      <c r="C11" s="7">
        <v>77</v>
      </c>
      <c r="D11" s="7">
        <v>24</v>
      </c>
      <c r="E11" s="7">
        <v>22</v>
      </c>
      <c r="F11" s="7">
        <v>12</v>
      </c>
      <c r="G11" s="7">
        <v>3</v>
      </c>
      <c r="H11" s="7"/>
      <c r="I11" s="7">
        <v>26</v>
      </c>
      <c r="J11" s="7"/>
      <c r="K11" s="7">
        <v>2</v>
      </c>
      <c r="L11" s="7">
        <v>9</v>
      </c>
      <c r="M11" s="7"/>
      <c r="N11" s="7"/>
      <c r="O11" s="7">
        <v>7</v>
      </c>
      <c r="P11" s="7"/>
      <c r="Q11" s="7">
        <v>2</v>
      </c>
      <c r="R11" s="7">
        <f t="shared" si="0"/>
        <v>200</v>
      </c>
      <c r="S11" s="8">
        <f t="shared" si="1"/>
        <v>6.78</v>
      </c>
      <c r="T11" s="8">
        <f t="shared" si="2"/>
        <v>5.3552631578947372</v>
      </c>
      <c r="U11" s="15">
        <f t="shared" si="3"/>
        <v>1.266044226044226</v>
      </c>
      <c r="V11" s="15">
        <f>AVERAGE(U$7:U11)</f>
        <v>1.0840819596574587</v>
      </c>
    </row>
    <row r="12" spans="1:24" x14ac:dyDescent="0.2">
      <c r="A12" s="7">
        <v>1859</v>
      </c>
      <c r="B12" s="7">
        <v>12</v>
      </c>
      <c r="C12" s="7">
        <v>75</v>
      </c>
      <c r="D12" s="7">
        <v>8</v>
      </c>
      <c r="E12" s="7">
        <v>22</v>
      </c>
      <c r="F12" s="7">
        <v>11</v>
      </c>
      <c r="G12" s="7">
        <v>15</v>
      </c>
      <c r="H12" s="7"/>
      <c r="I12" s="7">
        <v>14</v>
      </c>
      <c r="J12" s="7"/>
      <c r="K12" s="7"/>
      <c r="L12" s="7">
        <v>5</v>
      </c>
      <c r="M12" s="7"/>
      <c r="N12" s="7"/>
      <c r="O12" s="7">
        <v>6</v>
      </c>
      <c r="P12" s="7"/>
      <c r="Q12" s="7">
        <v>3</v>
      </c>
      <c r="R12" s="7">
        <f t="shared" si="0"/>
        <v>171</v>
      </c>
      <c r="S12" s="8">
        <f t="shared" si="1"/>
        <v>6.730994152046784</v>
      </c>
      <c r="T12" s="8">
        <f t="shared" si="2"/>
        <v>5.55</v>
      </c>
      <c r="U12" s="15">
        <f t="shared" si="3"/>
        <v>1.2127917391075287</v>
      </c>
      <c r="V12" s="15">
        <f>AVERAGE(U$7:U12)</f>
        <v>1.1055335895658036</v>
      </c>
    </row>
    <row r="13" spans="1:24" x14ac:dyDescent="0.2">
      <c r="A13" s="7">
        <v>1860</v>
      </c>
      <c r="B13" s="7">
        <v>15</v>
      </c>
      <c r="C13" s="7">
        <v>44</v>
      </c>
      <c r="D13" s="7">
        <v>5</v>
      </c>
      <c r="E13" s="7">
        <v>11</v>
      </c>
      <c r="F13" s="7">
        <v>14</v>
      </c>
      <c r="G13" s="7">
        <v>14</v>
      </c>
      <c r="H13" s="7"/>
      <c r="I13" s="7">
        <v>20</v>
      </c>
      <c r="J13" s="7">
        <v>3</v>
      </c>
      <c r="K13" s="7"/>
      <c r="L13" s="7">
        <v>2</v>
      </c>
      <c r="M13" s="7"/>
      <c r="N13" s="7"/>
      <c r="O13" s="7"/>
      <c r="P13" s="7"/>
      <c r="Q13" s="7"/>
      <c r="R13" s="7">
        <f t="shared" si="0"/>
        <v>128</v>
      </c>
      <c r="S13" s="8">
        <f t="shared" si="1"/>
        <v>6.15625</v>
      </c>
      <c r="T13" s="8">
        <f t="shared" si="2"/>
        <v>5.2025316455696204</v>
      </c>
      <c r="U13" s="15">
        <f t="shared" si="3"/>
        <v>1.1833181265206811</v>
      </c>
      <c r="V13" s="15">
        <f t="shared" ref="V13:V52" si="4">AVERAGE(U7:U13)</f>
        <v>1.1166456662736433</v>
      </c>
    </row>
    <row r="14" spans="1:24" x14ac:dyDescent="0.2">
      <c r="A14" s="7">
        <v>1861</v>
      </c>
      <c r="B14" s="7">
        <v>11</v>
      </c>
      <c r="C14" s="7">
        <v>48</v>
      </c>
      <c r="D14" s="7">
        <v>5</v>
      </c>
      <c r="E14" s="7">
        <v>22</v>
      </c>
      <c r="F14" s="7"/>
      <c r="G14" s="7">
        <v>24</v>
      </c>
      <c r="H14" s="7"/>
      <c r="I14" s="7">
        <v>17</v>
      </c>
      <c r="J14" s="7"/>
      <c r="K14" s="7">
        <v>5</v>
      </c>
      <c r="L14" s="7">
        <v>4</v>
      </c>
      <c r="M14" s="7"/>
      <c r="N14" s="7"/>
      <c r="O14" s="7"/>
      <c r="P14" s="7"/>
      <c r="Q14" s="7">
        <v>1</v>
      </c>
      <c r="R14" s="7">
        <f t="shared" si="0"/>
        <v>137</v>
      </c>
      <c r="S14" s="8">
        <f t="shared" si="1"/>
        <v>6.6350364963503647</v>
      </c>
      <c r="T14" s="8">
        <f t="shared" si="2"/>
        <v>6.4776119402985071</v>
      </c>
      <c r="U14" s="15">
        <f t="shared" si="3"/>
        <v>1.0243028692522453</v>
      </c>
      <c r="V14" s="15">
        <f t="shared" si="4"/>
        <v>1.1147401838761242</v>
      </c>
    </row>
    <row r="15" spans="1:24" x14ac:dyDescent="0.2">
      <c r="A15" s="7">
        <v>1862</v>
      </c>
      <c r="B15" s="7">
        <v>26</v>
      </c>
      <c r="C15" s="7">
        <v>60</v>
      </c>
      <c r="D15" s="7">
        <v>7</v>
      </c>
      <c r="E15" s="7">
        <v>16</v>
      </c>
      <c r="F15" s="7">
        <v>2</v>
      </c>
      <c r="G15" s="7">
        <v>24</v>
      </c>
      <c r="H15" s="7"/>
      <c r="I15" s="7">
        <v>20</v>
      </c>
      <c r="J15" s="7">
        <v>1</v>
      </c>
      <c r="K15" s="7"/>
      <c r="L15" s="7">
        <v>4</v>
      </c>
      <c r="M15" s="7"/>
      <c r="N15" s="7"/>
      <c r="O15" s="7">
        <v>3</v>
      </c>
      <c r="P15" s="7"/>
      <c r="Q15" s="7">
        <v>4</v>
      </c>
      <c r="R15" s="7">
        <f t="shared" si="0"/>
        <v>167</v>
      </c>
      <c r="S15" s="8">
        <f t="shared" si="1"/>
        <v>6.7664670658682633</v>
      </c>
      <c r="T15" s="8">
        <f t="shared" si="2"/>
        <v>5.128571428571429</v>
      </c>
      <c r="U15" s="15">
        <f t="shared" si="3"/>
        <v>1.3193668373559286</v>
      </c>
      <c r="V15" s="15">
        <f t="shared" si="4"/>
        <v>1.1523374037943677</v>
      </c>
    </row>
    <row r="16" spans="1:24" x14ac:dyDescent="0.2">
      <c r="A16" s="7">
        <v>1863</v>
      </c>
      <c r="B16" s="7">
        <v>22</v>
      </c>
      <c r="C16" s="7">
        <v>38</v>
      </c>
      <c r="D16" s="7">
        <v>5</v>
      </c>
      <c r="E16" s="7">
        <v>21</v>
      </c>
      <c r="F16" s="7">
        <v>6</v>
      </c>
      <c r="G16" s="7">
        <v>16</v>
      </c>
      <c r="H16" s="7"/>
      <c r="I16" s="7">
        <v>14</v>
      </c>
      <c r="J16" s="7"/>
      <c r="K16" s="7"/>
      <c r="L16" s="7">
        <v>5</v>
      </c>
      <c r="M16" s="7"/>
      <c r="N16" s="7"/>
      <c r="O16" s="7"/>
      <c r="P16" s="7"/>
      <c r="Q16" s="7">
        <v>1</v>
      </c>
      <c r="R16" s="7">
        <f t="shared" si="0"/>
        <v>128</v>
      </c>
      <c r="S16" s="8">
        <f t="shared" si="1"/>
        <v>6.1640625</v>
      </c>
      <c r="T16" s="8">
        <f t="shared" si="2"/>
        <v>4.8133333333333335</v>
      </c>
      <c r="U16" s="15">
        <f t="shared" si="3"/>
        <v>1.2806224030470914</v>
      </c>
      <c r="V16" s="15">
        <f t="shared" si="4"/>
        <v>1.1826733133706706</v>
      </c>
    </row>
    <row r="17" spans="1:22" x14ac:dyDescent="0.2">
      <c r="A17" s="7">
        <v>1864</v>
      </c>
      <c r="B17" s="7">
        <v>14</v>
      </c>
      <c r="C17" s="7">
        <v>55</v>
      </c>
      <c r="D17" s="7">
        <v>4</v>
      </c>
      <c r="E17" s="7">
        <v>26</v>
      </c>
      <c r="F17" s="7">
        <v>9</v>
      </c>
      <c r="G17" s="7">
        <v>17</v>
      </c>
      <c r="H17" s="7"/>
      <c r="I17" s="7">
        <v>15</v>
      </c>
      <c r="J17" s="7">
        <v>2</v>
      </c>
      <c r="K17" s="7"/>
      <c r="L17" s="7">
        <v>4</v>
      </c>
      <c r="M17" s="7"/>
      <c r="N17" s="7"/>
      <c r="O17" s="7">
        <v>1</v>
      </c>
      <c r="P17" s="7"/>
      <c r="Q17" s="7"/>
      <c r="R17" s="7">
        <f t="shared" si="0"/>
        <v>147</v>
      </c>
      <c r="S17" s="8">
        <f t="shared" si="1"/>
        <v>6.0680272108843534</v>
      </c>
      <c r="T17" s="8">
        <f t="shared" si="2"/>
        <v>6.2222222222222223</v>
      </c>
      <c r="U17" s="15">
        <f t="shared" si="3"/>
        <v>0.97521865889212822</v>
      </c>
      <c r="V17" s="15">
        <f t="shared" si="4"/>
        <v>1.1802378371742617</v>
      </c>
    </row>
    <row r="18" spans="1:22" x14ac:dyDescent="0.2">
      <c r="A18" s="7">
        <v>1865</v>
      </c>
      <c r="B18" s="7">
        <v>2</v>
      </c>
      <c r="C18" s="7">
        <v>4</v>
      </c>
      <c r="D18" s="7">
        <v>26</v>
      </c>
      <c r="E18" s="7">
        <v>4</v>
      </c>
      <c r="F18" s="7">
        <v>49</v>
      </c>
      <c r="G18" s="7">
        <v>8</v>
      </c>
      <c r="H18" s="7">
        <v>3</v>
      </c>
      <c r="I18" s="7">
        <v>12</v>
      </c>
      <c r="J18" s="7">
        <v>1</v>
      </c>
      <c r="K18" s="7"/>
      <c r="L18" s="7">
        <v>1</v>
      </c>
      <c r="M18" s="7"/>
      <c r="N18" s="7"/>
      <c r="O18" s="7">
        <v>2</v>
      </c>
      <c r="P18" s="7"/>
      <c r="Q18" s="7">
        <v>2</v>
      </c>
      <c r="R18" s="7">
        <f t="shared" si="0"/>
        <v>114</v>
      </c>
      <c r="S18" s="8">
        <f t="shared" si="1"/>
        <v>7.6228070175438596</v>
      </c>
      <c r="T18" s="8">
        <f t="shared" si="2"/>
        <v>6.8405797101449277</v>
      </c>
      <c r="U18" s="15">
        <f t="shared" si="3"/>
        <v>1.1143510258697591</v>
      </c>
      <c r="V18" s="15">
        <f t="shared" si="4"/>
        <v>1.1585673800064804</v>
      </c>
    </row>
    <row r="19" spans="1:22" x14ac:dyDescent="0.2">
      <c r="A19" s="7">
        <v>1866</v>
      </c>
      <c r="B19" s="7"/>
      <c r="C19" s="7"/>
      <c r="D19" s="7">
        <v>22</v>
      </c>
      <c r="E19" s="7"/>
      <c r="F19" s="7">
        <v>51</v>
      </c>
      <c r="G19" s="7">
        <v>14</v>
      </c>
      <c r="H19" s="7"/>
      <c r="I19" s="7">
        <v>14</v>
      </c>
      <c r="J19" s="7"/>
      <c r="K19" s="7">
        <v>1</v>
      </c>
      <c r="L19" s="7">
        <v>4</v>
      </c>
      <c r="M19" s="7"/>
      <c r="N19" s="7">
        <v>1</v>
      </c>
      <c r="O19" s="7"/>
      <c r="P19" s="7"/>
      <c r="Q19" s="7">
        <v>1</v>
      </c>
      <c r="R19" s="7">
        <f t="shared" si="0"/>
        <v>108</v>
      </c>
      <c r="S19" s="8">
        <f t="shared" si="1"/>
        <v>7.8518518518518521</v>
      </c>
      <c r="T19" s="8">
        <f t="shared" si="2"/>
        <v>7.3382352941176467</v>
      </c>
      <c r="U19" s="15">
        <f t="shared" si="3"/>
        <v>1.0699918355228977</v>
      </c>
      <c r="V19" s="15">
        <f t="shared" si="4"/>
        <v>1.1381673937801045</v>
      </c>
    </row>
    <row r="20" spans="1:22" x14ac:dyDescent="0.2">
      <c r="A20" s="7">
        <v>1867</v>
      </c>
      <c r="B20" s="7"/>
      <c r="C20" s="7"/>
      <c r="D20" s="7">
        <v>15</v>
      </c>
      <c r="E20" s="7"/>
      <c r="F20" s="7">
        <v>53</v>
      </c>
      <c r="G20" s="7">
        <v>24</v>
      </c>
      <c r="H20" s="7"/>
      <c r="I20" s="7">
        <v>25</v>
      </c>
      <c r="J20" s="7"/>
      <c r="K20" s="7"/>
      <c r="L20" s="7">
        <v>6</v>
      </c>
      <c r="M20" s="7"/>
      <c r="N20" s="7">
        <v>1</v>
      </c>
      <c r="O20" s="7">
        <v>1</v>
      </c>
      <c r="P20" s="7"/>
      <c r="Q20" s="7"/>
      <c r="R20" s="7">
        <f t="shared" si="0"/>
        <v>125</v>
      </c>
      <c r="S20" s="8">
        <f t="shared" si="1"/>
        <v>8.1519999999999992</v>
      </c>
      <c r="T20" s="8">
        <f t="shared" si="2"/>
        <v>7.1764705882352944</v>
      </c>
      <c r="U20" s="15">
        <f t="shared" si="3"/>
        <v>1.1359344262295081</v>
      </c>
      <c r="V20" s="15">
        <f t="shared" si="4"/>
        <v>1.1313982937385083</v>
      </c>
    </row>
    <row r="21" spans="1:22" x14ac:dyDescent="0.2">
      <c r="A21" s="7">
        <v>1868</v>
      </c>
      <c r="B21" s="7"/>
      <c r="C21" s="7"/>
      <c r="D21" s="7">
        <v>31</v>
      </c>
      <c r="E21" s="7"/>
      <c r="F21" s="7">
        <v>73</v>
      </c>
      <c r="G21" s="7">
        <v>37</v>
      </c>
      <c r="H21" s="7"/>
      <c r="I21" s="7">
        <v>22</v>
      </c>
      <c r="J21" s="7">
        <v>2</v>
      </c>
      <c r="K21" s="7"/>
      <c r="L21" s="7">
        <v>3</v>
      </c>
      <c r="M21" s="7"/>
      <c r="N21" s="7">
        <v>1</v>
      </c>
      <c r="O21" s="7"/>
      <c r="P21" s="7"/>
      <c r="Q21" s="7"/>
      <c r="R21" s="7">
        <f t="shared" si="0"/>
        <v>169</v>
      </c>
      <c r="S21" s="8">
        <f t="shared" si="1"/>
        <v>7.5207100591715976</v>
      </c>
      <c r="T21" s="8">
        <f t="shared" si="2"/>
        <v>7.2777777777777777</v>
      </c>
      <c r="U21" s="15">
        <f t="shared" si="3"/>
        <v>1.0333800081304485</v>
      </c>
      <c r="V21" s="15">
        <f t="shared" si="4"/>
        <v>1.132695027863966</v>
      </c>
    </row>
    <row r="22" spans="1:22" x14ac:dyDescent="0.2">
      <c r="A22" s="7">
        <v>1869</v>
      </c>
      <c r="B22" s="7"/>
      <c r="C22" s="7"/>
      <c r="D22" s="7">
        <v>36</v>
      </c>
      <c r="E22" s="7"/>
      <c r="F22" s="7">
        <v>61</v>
      </c>
      <c r="G22" s="7">
        <v>27</v>
      </c>
      <c r="H22" s="7"/>
      <c r="I22" s="7">
        <v>19</v>
      </c>
      <c r="J22" s="7">
        <v>1</v>
      </c>
      <c r="K22" s="7"/>
      <c r="L22" s="7">
        <v>4</v>
      </c>
      <c r="M22" s="7"/>
      <c r="N22" s="7">
        <v>3</v>
      </c>
      <c r="O22" s="7"/>
      <c r="P22" s="7"/>
      <c r="Q22" s="7">
        <v>1</v>
      </c>
      <c r="R22" s="7">
        <f t="shared" si="0"/>
        <v>152</v>
      </c>
      <c r="S22" s="8">
        <f t="shared" si="1"/>
        <v>7.7631578947368425</v>
      </c>
      <c r="T22" s="8">
        <f t="shared" si="2"/>
        <v>7.3278688524590168</v>
      </c>
      <c r="U22" s="15">
        <f t="shared" si="3"/>
        <v>1.059401860355587</v>
      </c>
      <c r="V22" s="15">
        <f>AVERAGE(U16:U22)</f>
        <v>1.0955571740067744</v>
      </c>
    </row>
    <row r="23" spans="1:22" x14ac:dyDescent="0.2">
      <c r="A23" s="7">
        <v>1870</v>
      </c>
      <c r="B23" s="7"/>
      <c r="C23" s="7"/>
      <c r="D23" s="7">
        <v>23</v>
      </c>
      <c r="E23" s="7"/>
      <c r="F23" s="7">
        <v>83</v>
      </c>
      <c r="G23" s="7">
        <v>27</v>
      </c>
      <c r="H23" s="7"/>
      <c r="I23" s="7">
        <v>23</v>
      </c>
      <c r="J23" s="7">
        <v>1</v>
      </c>
      <c r="K23" s="7"/>
      <c r="L23" s="7">
        <v>3</v>
      </c>
      <c r="M23" s="7"/>
      <c r="N23" s="7"/>
      <c r="O23" s="7"/>
      <c r="P23" s="7">
        <v>1</v>
      </c>
      <c r="Q23" s="7">
        <v>1</v>
      </c>
      <c r="R23" s="7">
        <f t="shared" si="0"/>
        <v>162</v>
      </c>
      <c r="S23" s="8">
        <f t="shared" si="1"/>
        <v>7.7716049382716053</v>
      </c>
      <c r="T23" s="8">
        <f t="shared" si="2"/>
        <v>7.4461538461538463</v>
      </c>
      <c r="U23" s="15">
        <f t="shared" si="3"/>
        <v>1.0437072747678808</v>
      </c>
      <c r="V23" s="15">
        <f t="shared" si="4"/>
        <v>1.0617121556811728</v>
      </c>
    </row>
    <row r="24" spans="1:22" x14ac:dyDescent="0.2">
      <c r="A24" s="7">
        <v>1871</v>
      </c>
      <c r="B24" s="7"/>
      <c r="C24" s="7"/>
      <c r="D24" s="7">
        <v>33</v>
      </c>
      <c r="E24" s="7"/>
      <c r="F24" s="7">
        <v>64</v>
      </c>
      <c r="G24" s="7">
        <v>14</v>
      </c>
      <c r="H24" s="7"/>
      <c r="I24" s="7">
        <v>16</v>
      </c>
      <c r="J24" s="7"/>
      <c r="K24" s="7"/>
      <c r="L24" s="7">
        <v>1</v>
      </c>
      <c r="M24" s="7"/>
      <c r="N24" s="7">
        <v>1</v>
      </c>
      <c r="O24" s="7"/>
      <c r="P24" s="7"/>
      <c r="Q24" s="7"/>
      <c r="R24" s="7">
        <f t="shared" si="0"/>
        <v>129</v>
      </c>
      <c r="S24" s="8">
        <f t="shared" si="1"/>
        <v>7.1317829457364343</v>
      </c>
      <c r="T24" s="8">
        <f t="shared" si="2"/>
        <v>7.209677419354839</v>
      </c>
      <c r="U24" s="15">
        <f t="shared" si="3"/>
        <v>0.98919584482250311</v>
      </c>
      <c r="V24" s="15">
        <f t="shared" si="4"/>
        <v>1.0637088965283692</v>
      </c>
    </row>
    <row r="25" spans="1:22" x14ac:dyDescent="0.2">
      <c r="A25" s="7">
        <v>1872</v>
      </c>
      <c r="B25" s="7"/>
      <c r="C25" s="7"/>
      <c r="D25" s="7">
        <v>39</v>
      </c>
      <c r="E25" s="7">
        <v>1</v>
      </c>
      <c r="F25" s="7">
        <v>70</v>
      </c>
      <c r="G25" s="7">
        <v>9</v>
      </c>
      <c r="H25" s="7"/>
      <c r="I25" s="7">
        <v>9</v>
      </c>
      <c r="J25" s="7"/>
      <c r="K25" s="7"/>
      <c r="L25" s="7">
        <v>3</v>
      </c>
      <c r="M25" s="7"/>
      <c r="N25" s="7">
        <v>1</v>
      </c>
      <c r="O25" s="7"/>
      <c r="P25" s="7"/>
      <c r="Q25" s="7">
        <v>2</v>
      </c>
      <c r="R25" s="7">
        <f t="shared" si="0"/>
        <v>134</v>
      </c>
      <c r="S25" s="8">
        <f t="shared" si="1"/>
        <v>7.3731343283582094</v>
      </c>
      <c r="T25" s="8">
        <f t="shared" si="2"/>
        <v>7.0169491525423728</v>
      </c>
      <c r="U25" s="15">
        <f t="shared" si="3"/>
        <v>1.0507606893070878</v>
      </c>
      <c r="V25" s="15">
        <f t="shared" si="4"/>
        <v>1.0546245627337019</v>
      </c>
    </row>
    <row r="26" spans="1:22" x14ac:dyDescent="0.2">
      <c r="A26" s="7">
        <v>1873</v>
      </c>
      <c r="B26" s="7"/>
      <c r="C26" s="7"/>
      <c r="D26" s="7">
        <v>13</v>
      </c>
      <c r="E26" s="7">
        <v>1</v>
      </c>
      <c r="F26" s="7">
        <v>56</v>
      </c>
      <c r="G26" s="7">
        <v>9</v>
      </c>
      <c r="H26" s="7"/>
      <c r="I26" s="7">
        <v>26</v>
      </c>
      <c r="J26" s="7"/>
      <c r="K26" s="7"/>
      <c r="L26" s="7">
        <v>2</v>
      </c>
      <c r="M26" s="7"/>
      <c r="N26" s="7">
        <v>3</v>
      </c>
      <c r="O26" s="7"/>
      <c r="P26" s="7"/>
      <c r="Q26" s="7">
        <v>1</v>
      </c>
      <c r="R26" s="7">
        <f t="shared" si="0"/>
        <v>111</v>
      </c>
      <c r="S26" s="8">
        <f t="shared" si="1"/>
        <v>8.2882882882882889</v>
      </c>
      <c r="T26" s="8">
        <f t="shared" si="2"/>
        <v>7.75</v>
      </c>
      <c r="U26" s="15">
        <f t="shared" si="3"/>
        <v>1.0694565533275211</v>
      </c>
      <c r="V26" s="15">
        <f t="shared" si="4"/>
        <v>1.0545480938486482</v>
      </c>
    </row>
    <row r="27" spans="1:22" x14ac:dyDescent="0.2">
      <c r="A27" s="7">
        <v>1874</v>
      </c>
      <c r="B27" s="7"/>
      <c r="C27" s="7"/>
      <c r="D27" s="7">
        <v>22</v>
      </c>
      <c r="E27" s="7"/>
      <c r="F27" s="7">
        <v>61</v>
      </c>
      <c r="G27" s="7">
        <v>14</v>
      </c>
      <c r="H27" s="7"/>
      <c r="I27" s="7">
        <v>15</v>
      </c>
      <c r="J27" s="7"/>
      <c r="K27" s="7">
        <v>4</v>
      </c>
      <c r="L27" s="7">
        <v>4</v>
      </c>
      <c r="M27" s="7"/>
      <c r="N27" s="7">
        <v>2</v>
      </c>
      <c r="O27" s="7"/>
      <c r="P27" s="7"/>
      <c r="Q27" s="7"/>
      <c r="R27" s="7">
        <f t="shared" si="0"/>
        <v>122</v>
      </c>
      <c r="S27" s="8">
        <f t="shared" si="1"/>
        <v>7.8278688524590168</v>
      </c>
      <c r="T27" s="8">
        <f t="shared" si="2"/>
        <v>7.5116279069767442</v>
      </c>
      <c r="U27" s="15">
        <f t="shared" si="3"/>
        <v>1.0421001877886618</v>
      </c>
      <c r="V27" s="15">
        <f t="shared" si="4"/>
        <v>1.0411432026428129</v>
      </c>
    </row>
    <row r="28" spans="1:22" x14ac:dyDescent="0.2">
      <c r="A28" s="7">
        <v>1875</v>
      </c>
      <c r="B28" s="7"/>
      <c r="C28" s="7"/>
      <c r="D28" s="7">
        <v>17</v>
      </c>
      <c r="E28" s="7"/>
      <c r="F28" s="7">
        <v>72</v>
      </c>
      <c r="G28" s="7">
        <v>7</v>
      </c>
      <c r="H28" s="7"/>
      <c r="I28" s="7">
        <v>21</v>
      </c>
      <c r="J28" s="7"/>
      <c r="K28" s="7">
        <v>2</v>
      </c>
      <c r="L28" s="7">
        <v>2</v>
      </c>
      <c r="M28" s="7"/>
      <c r="N28" s="7">
        <v>2</v>
      </c>
      <c r="O28" s="7"/>
      <c r="P28" s="7">
        <v>1</v>
      </c>
      <c r="Q28" s="7"/>
      <c r="R28" s="7">
        <f t="shared" si="0"/>
        <v>124</v>
      </c>
      <c r="S28" s="8">
        <f t="shared" si="1"/>
        <v>7.887096774193548</v>
      </c>
      <c r="T28" s="8">
        <f t="shared" si="2"/>
        <v>8.25</v>
      </c>
      <c r="U28" s="15">
        <f t="shared" si="3"/>
        <v>0.95601173020527852</v>
      </c>
      <c r="V28" s="15">
        <f t="shared" si="4"/>
        <v>1.0300905915106457</v>
      </c>
    </row>
    <row r="29" spans="1:22" x14ac:dyDescent="0.2">
      <c r="A29" s="7">
        <v>1876</v>
      </c>
      <c r="B29" s="7"/>
      <c r="C29" s="7"/>
      <c r="D29" s="7">
        <v>17</v>
      </c>
      <c r="E29" s="7"/>
      <c r="F29" s="7">
        <v>72</v>
      </c>
      <c r="G29" s="7">
        <v>4</v>
      </c>
      <c r="H29" s="7"/>
      <c r="I29" s="7">
        <v>13</v>
      </c>
      <c r="J29" s="7"/>
      <c r="K29" s="7">
        <v>5</v>
      </c>
      <c r="L29" s="7"/>
      <c r="M29" s="7"/>
      <c r="N29" s="7">
        <v>1</v>
      </c>
      <c r="O29" s="7"/>
      <c r="P29" s="7"/>
      <c r="Q29" s="7"/>
      <c r="R29" s="7">
        <f t="shared" si="0"/>
        <v>112</v>
      </c>
      <c r="S29" s="8">
        <f t="shared" si="1"/>
        <v>7.5089285714285712</v>
      </c>
      <c r="T29" s="8">
        <f t="shared" si="2"/>
        <v>7.2068965517241379</v>
      </c>
      <c r="U29" s="15">
        <f t="shared" si="3"/>
        <v>1.0419087491455912</v>
      </c>
      <c r="V29" s="15">
        <f t="shared" si="4"/>
        <v>1.0275915756235035</v>
      </c>
    </row>
    <row r="30" spans="1:22" x14ac:dyDescent="0.2">
      <c r="A30" s="7">
        <v>1877</v>
      </c>
      <c r="B30" s="7"/>
      <c r="C30" s="7"/>
      <c r="D30" s="7">
        <v>23</v>
      </c>
      <c r="E30" s="7"/>
      <c r="F30" s="7">
        <v>63</v>
      </c>
      <c r="G30" s="7">
        <v>5</v>
      </c>
      <c r="H30" s="7"/>
      <c r="I30" s="7">
        <v>12</v>
      </c>
      <c r="J30" s="7"/>
      <c r="K30" s="7"/>
      <c r="L30" s="7">
        <v>2</v>
      </c>
      <c r="M30" s="7"/>
      <c r="N30" s="7">
        <v>1</v>
      </c>
      <c r="O30" s="7"/>
      <c r="P30" s="7"/>
      <c r="Q30" s="7"/>
      <c r="R30" s="7">
        <f t="shared" si="0"/>
        <v>106</v>
      </c>
      <c r="S30" s="8">
        <f t="shared" si="1"/>
        <v>7.2264150943396226</v>
      </c>
      <c r="T30" s="8">
        <f t="shared" si="2"/>
        <v>7.1724137931034484</v>
      </c>
      <c r="U30" s="15">
        <f t="shared" si="3"/>
        <v>1.0075290275761974</v>
      </c>
      <c r="V30" s="15">
        <f t="shared" si="4"/>
        <v>1.02242325459612</v>
      </c>
    </row>
    <row r="31" spans="1:22" x14ac:dyDescent="0.2">
      <c r="A31" s="7">
        <v>1878</v>
      </c>
      <c r="B31" s="7"/>
      <c r="C31" s="7"/>
      <c r="D31" s="7">
        <v>36</v>
      </c>
      <c r="E31" s="7"/>
      <c r="F31" s="7">
        <v>68</v>
      </c>
      <c r="G31" s="7">
        <v>17</v>
      </c>
      <c r="H31" s="7"/>
      <c r="I31" s="7">
        <v>23</v>
      </c>
      <c r="J31" s="7">
        <v>11</v>
      </c>
      <c r="K31" s="7"/>
      <c r="L31" s="7">
        <v>8</v>
      </c>
      <c r="M31" s="7"/>
      <c r="N31" s="7">
        <v>3</v>
      </c>
      <c r="O31" s="7"/>
      <c r="P31" s="7"/>
      <c r="Q31" s="7">
        <v>3</v>
      </c>
      <c r="R31" s="7">
        <f t="shared" si="0"/>
        <v>169</v>
      </c>
      <c r="S31" s="8">
        <f t="shared" si="1"/>
        <v>8.5147928994082847</v>
      </c>
      <c r="T31" s="8">
        <f t="shared" si="2"/>
        <v>8.0909090909090917</v>
      </c>
      <c r="U31" s="15">
        <f t="shared" si="3"/>
        <v>1.0523901336347317</v>
      </c>
      <c r="V31" s="15">
        <f t="shared" si="4"/>
        <v>1.0314510101407242</v>
      </c>
    </row>
    <row r="32" spans="1:22" x14ac:dyDescent="0.2">
      <c r="A32" s="7">
        <v>1879</v>
      </c>
      <c r="B32" s="7">
        <v>4</v>
      </c>
      <c r="C32" s="7"/>
      <c r="D32" s="7">
        <v>48</v>
      </c>
      <c r="E32" s="7"/>
      <c r="F32" s="7">
        <v>48</v>
      </c>
      <c r="G32" s="7">
        <v>6</v>
      </c>
      <c r="H32" s="7">
        <v>1</v>
      </c>
      <c r="I32" s="7">
        <v>13</v>
      </c>
      <c r="J32" s="7">
        <v>13</v>
      </c>
      <c r="K32" s="7"/>
      <c r="L32" s="7">
        <v>13</v>
      </c>
      <c r="M32" s="7">
        <v>1</v>
      </c>
      <c r="N32" s="7">
        <v>1</v>
      </c>
      <c r="O32" s="7"/>
      <c r="P32" s="7">
        <v>1</v>
      </c>
      <c r="Q32" s="7">
        <v>1</v>
      </c>
      <c r="R32" s="7">
        <f t="shared" si="0"/>
        <v>150</v>
      </c>
      <c r="S32" s="8">
        <f t="shared" si="1"/>
        <v>8.16</v>
      </c>
      <c r="T32" s="8">
        <f t="shared" si="2"/>
        <v>6.8275862068965516</v>
      </c>
      <c r="U32" s="15">
        <f t="shared" si="3"/>
        <v>1.1951515151515153</v>
      </c>
      <c r="V32" s="15">
        <f t="shared" si="4"/>
        <v>1.0520782709756424</v>
      </c>
    </row>
    <row r="33" spans="1:22" x14ac:dyDescent="0.2">
      <c r="A33" s="7">
        <v>1880</v>
      </c>
      <c r="B33" s="7"/>
      <c r="C33" s="7"/>
      <c r="D33" s="7">
        <v>59</v>
      </c>
      <c r="E33" s="7"/>
      <c r="F33" s="7">
        <v>34</v>
      </c>
      <c r="G33" s="7">
        <v>8</v>
      </c>
      <c r="H33" s="7"/>
      <c r="I33" s="7">
        <v>6</v>
      </c>
      <c r="J33" s="7">
        <v>1</v>
      </c>
      <c r="K33" s="7"/>
      <c r="L33" s="7">
        <v>4</v>
      </c>
      <c r="M33" s="7"/>
      <c r="N33" s="7">
        <v>1</v>
      </c>
      <c r="O33" s="7"/>
      <c r="P33" s="7"/>
      <c r="Q33" s="7"/>
      <c r="R33" s="7">
        <f t="shared" si="0"/>
        <v>113</v>
      </c>
      <c r="S33" s="8">
        <f t="shared" si="1"/>
        <v>6.6283185840707963</v>
      </c>
      <c r="T33" s="8">
        <f t="shared" si="2"/>
        <v>6.333333333333333</v>
      </c>
      <c r="U33" s="15">
        <f t="shared" si="3"/>
        <v>1.0465766185374943</v>
      </c>
      <c r="V33" s="15">
        <f t="shared" si="4"/>
        <v>1.0488097088627815</v>
      </c>
    </row>
    <row r="34" spans="1:22" x14ac:dyDescent="0.2">
      <c r="A34" s="7">
        <v>1881</v>
      </c>
      <c r="B34" s="7"/>
      <c r="C34" s="7"/>
      <c r="D34" s="7">
        <v>88</v>
      </c>
      <c r="E34" s="7"/>
      <c r="F34" s="7">
        <v>25</v>
      </c>
      <c r="G34" s="7">
        <v>16</v>
      </c>
      <c r="H34" s="7"/>
      <c r="I34" s="7">
        <v>9</v>
      </c>
      <c r="J34" s="7">
        <v>2</v>
      </c>
      <c r="K34" s="7">
        <v>4</v>
      </c>
      <c r="L34" s="7">
        <v>1</v>
      </c>
      <c r="M34" s="7"/>
      <c r="N34" s="7"/>
      <c r="O34" s="7"/>
      <c r="P34" s="7"/>
      <c r="Q34" s="7"/>
      <c r="R34" s="7">
        <f t="shared" si="0"/>
        <v>145</v>
      </c>
      <c r="S34" s="8">
        <f t="shared" si="1"/>
        <v>6.4</v>
      </c>
      <c r="T34" s="8">
        <f t="shared" si="2"/>
        <v>5.8571428571428568</v>
      </c>
      <c r="U34" s="15">
        <f t="shared" si="3"/>
        <v>1.0926829268292684</v>
      </c>
      <c r="V34" s="15">
        <f t="shared" si="4"/>
        <v>1.0560358144400108</v>
      </c>
    </row>
    <row r="35" spans="1:22" x14ac:dyDescent="0.2">
      <c r="A35" s="7">
        <v>1882</v>
      </c>
      <c r="B35" s="7"/>
      <c r="C35" s="7"/>
      <c r="D35" s="7">
        <v>67</v>
      </c>
      <c r="E35" s="7">
        <v>3</v>
      </c>
      <c r="F35" s="7">
        <v>45</v>
      </c>
      <c r="G35" s="7">
        <v>10</v>
      </c>
      <c r="H35" s="7"/>
      <c r="I35" s="7">
        <v>10</v>
      </c>
      <c r="J35" s="7"/>
      <c r="K35" s="7">
        <v>4</v>
      </c>
      <c r="L35" s="7">
        <v>2</v>
      </c>
      <c r="M35" s="7"/>
      <c r="N35" s="7">
        <v>2</v>
      </c>
      <c r="O35" s="7"/>
      <c r="P35" s="7"/>
      <c r="Q35" s="7"/>
      <c r="R35" s="7">
        <f t="shared" si="0"/>
        <v>143</v>
      </c>
      <c r="S35" s="8">
        <f t="shared" si="1"/>
        <v>6.8111888111888108</v>
      </c>
      <c r="T35" s="8">
        <f t="shared" si="2"/>
        <v>6.5454545454545459</v>
      </c>
      <c r="U35" s="15">
        <f t="shared" si="3"/>
        <v>1.0405982905982905</v>
      </c>
      <c r="V35" s="15">
        <f t="shared" si="4"/>
        <v>1.0681196087818698</v>
      </c>
    </row>
    <row r="36" spans="1:22" x14ac:dyDescent="0.2">
      <c r="A36" s="7">
        <v>1883</v>
      </c>
      <c r="B36" s="7"/>
      <c r="C36" s="7"/>
      <c r="D36" s="7">
        <v>73</v>
      </c>
      <c r="E36" s="7">
        <v>9</v>
      </c>
      <c r="F36" s="7">
        <v>35</v>
      </c>
      <c r="G36" s="7">
        <v>15</v>
      </c>
      <c r="H36" s="7"/>
      <c r="I36" s="7">
        <v>10</v>
      </c>
      <c r="J36" s="7"/>
      <c r="K36" s="7">
        <v>1</v>
      </c>
      <c r="L36" s="7"/>
      <c r="M36" s="7"/>
      <c r="N36" s="7"/>
      <c r="O36" s="7">
        <v>1</v>
      </c>
      <c r="P36" s="7"/>
      <c r="Q36" s="7">
        <v>5</v>
      </c>
      <c r="R36" s="7">
        <f t="shared" si="0"/>
        <v>149</v>
      </c>
      <c r="S36" s="8">
        <f t="shared" si="1"/>
        <v>7.3422818791946307</v>
      </c>
      <c r="T36" s="8">
        <f t="shared" si="2"/>
        <v>6.6551724137931032</v>
      </c>
      <c r="U36" s="15">
        <f t="shared" si="3"/>
        <v>1.103244427443753</v>
      </c>
      <c r="V36" s="15">
        <f t="shared" si="4"/>
        <v>1.0768818485387501</v>
      </c>
    </row>
    <row r="37" spans="1:22" x14ac:dyDescent="0.2">
      <c r="A37" s="7">
        <v>1884</v>
      </c>
      <c r="B37" s="7"/>
      <c r="C37" s="7"/>
      <c r="D37" s="7">
        <v>129</v>
      </c>
      <c r="E37" s="7">
        <v>19</v>
      </c>
      <c r="F37" s="7">
        <v>30</v>
      </c>
      <c r="G37" s="7">
        <v>10</v>
      </c>
      <c r="H37" s="7"/>
      <c r="I37" s="7">
        <v>7</v>
      </c>
      <c r="J37" s="7">
        <v>1</v>
      </c>
      <c r="K37" s="7">
        <v>1</v>
      </c>
      <c r="L37" s="7"/>
      <c r="M37" s="7"/>
      <c r="N37" s="7"/>
      <c r="O37" s="7"/>
      <c r="P37" s="7"/>
      <c r="Q37" s="7"/>
      <c r="R37" s="7">
        <f t="shared" si="0"/>
        <v>197</v>
      </c>
      <c r="S37" s="8">
        <f t="shared" si="1"/>
        <v>5.812182741116751</v>
      </c>
      <c r="T37" s="8">
        <f t="shared" si="2"/>
        <v>5.6206896551724137</v>
      </c>
      <c r="U37" s="15">
        <f t="shared" si="3"/>
        <v>1.0340693220391766</v>
      </c>
      <c r="V37" s="15">
        <f t="shared" si="4"/>
        <v>1.0806733191763185</v>
      </c>
    </row>
    <row r="38" spans="1:22" x14ac:dyDescent="0.2">
      <c r="A38" s="7">
        <v>1885</v>
      </c>
      <c r="B38" s="7"/>
      <c r="C38" s="7"/>
      <c r="D38" s="7">
        <v>82</v>
      </c>
      <c r="E38" s="7">
        <v>4</v>
      </c>
      <c r="F38" s="7">
        <v>29</v>
      </c>
      <c r="G38" s="7"/>
      <c r="H38" s="7"/>
      <c r="I38" s="7">
        <v>10</v>
      </c>
      <c r="J38" s="7"/>
      <c r="K38" s="7">
        <v>1</v>
      </c>
      <c r="L38" s="7"/>
      <c r="M38" s="7"/>
      <c r="N38" s="7"/>
      <c r="O38" s="7"/>
      <c r="P38" s="7"/>
      <c r="Q38" s="7"/>
      <c r="R38" s="7">
        <f t="shared" si="0"/>
        <v>126</v>
      </c>
      <c r="S38" s="8">
        <f t="shared" si="1"/>
        <v>5.9603174603174605</v>
      </c>
      <c r="T38" s="8">
        <f t="shared" si="2"/>
        <v>5.6060606060606064</v>
      </c>
      <c r="U38" s="15">
        <f t="shared" si="3"/>
        <v>1.0631917631917631</v>
      </c>
      <c r="V38" s="15">
        <f t="shared" si="4"/>
        <v>1.0822164091130371</v>
      </c>
    </row>
    <row r="39" spans="1:22" x14ac:dyDescent="0.2">
      <c r="A39" s="7">
        <v>1886</v>
      </c>
      <c r="B39" s="7"/>
      <c r="C39" s="7"/>
      <c r="D39" s="7">
        <v>89</v>
      </c>
      <c r="E39" s="7">
        <v>10</v>
      </c>
      <c r="F39" s="7">
        <v>32</v>
      </c>
      <c r="G39" s="7">
        <v>9</v>
      </c>
      <c r="H39" s="7"/>
      <c r="I39" s="7">
        <v>9</v>
      </c>
      <c r="J39" s="7">
        <v>1</v>
      </c>
      <c r="K39" s="7">
        <v>2</v>
      </c>
      <c r="L39" s="7"/>
      <c r="M39" s="7"/>
      <c r="N39" s="7"/>
      <c r="O39" s="7"/>
      <c r="P39" s="7"/>
      <c r="Q39" s="7">
        <v>1</v>
      </c>
      <c r="R39" s="7">
        <f t="shared" si="0"/>
        <v>153</v>
      </c>
      <c r="S39" s="8">
        <f t="shared" si="1"/>
        <v>6.3137254901960782</v>
      </c>
      <c r="T39" s="8">
        <f t="shared" si="2"/>
        <v>5.8666666666666663</v>
      </c>
      <c r="U39" s="15">
        <f t="shared" si="3"/>
        <v>1.0762032085561497</v>
      </c>
      <c r="V39" s="15">
        <f t="shared" si="4"/>
        <v>1.0652237938851277</v>
      </c>
    </row>
    <row r="40" spans="1:22" x14ac:dyDescent="0.2">
      <c r="A40" s="7">
        <v>1887</v>
      </c>
      <c r="B40" s="7"/>
      <c r="C40" s="7"/>
      <c r="D40" s="7">
        <v>72</v>
      </c>
      <c r="E40" s="7">
        <v>5</v>
      </c>
      <c r="F40" s="7">
        <v>21</v>
      </c>
      <c r="G40" s="7">
        <v>6</v>
      </c>
      <c r="H40" s="7"/>
      <c r="I40" s="7">
        <v>10</v>
      </c>
      <c r="J40" s="7"/>
      <c r="K40" s="7">
        <v>2</v>
      </c>
      <c r="L40" s="7">
        <v>1</v>
      </c>
      <c r="M40" s="7"/>
      <c r="N40" s="7">
        <v>2</v>
      </c>
      <c r="O40" s="7"/>
      <c r="P40" s="7"/>
      <c r="Q40" s="7">
        <v>1</v>
      </c>
      <c r="R40" s="7">
        <f t="shared" si="0"/>
        <v>120</v>
      </c>
      <c r="S40" s="8">
        <f t="shared" si="1"/>
        <v>6.6916666666666664</v>
      </c>
      <c r="T40" s="8">
        <f t="shared" si="2"/>
        <v>5.5454545454545459</v>
      </c>
      <c r="U40" s="15">
        <f t="shared" si="3"/>
        <v>1.2066939890710382</v>
      </c>
      <c r="V40" s="15">
        <f t="shared" si="4"/>
        <v>1.0880977039613484</v>
      </c>
    </row>
    <row r="41" spans="1:22" x14ac:dyDescent="0.2">
      <c r="A41" s="7">
        <v>1888</v>
      </c>
      <c r="B41" s="7"/>
      <c r="C41" s="7"/>
      <c r="D41" s="7">
        <v>75</v>
      </c>
      <c r="E41" s="7">
        <v>1</v>
      </c>
      <c r="F41" s="7">
        <v>19</v>
      </c>
      <c r="G41" s="7">
        <v>4</v>
      </c>
      <c r="H41" s="7"/>
      <c r="I41" s="7">
        <v>4</v>
      </c>
      <c r="J41" s="7">
        <v>2</v>
      </c>
      <c r="K41" s="7"/>
      <c r="L41" s="7"/>
      <c r="M41" s="7"/>
      <c r="N41" s="7"/>
      <c r="O41" s="7"/>
      <c r="P41" s="7"/>
      <c r="Q41" s="7"/>
      <c r="R41" s="7">
        <f t="shared" si="0"/>
        <v>105</v>
      </c>
      <c r="S41" s="8">
        <f t="shared" si="1"/>
        <v>5.8095238095238093</v>
      </c>
      <c r="T41" s="8">
        <f t="shared" si="2"/>
        <v>5.333333333333333</v>
      </c>
      <c r="U41" s="15">
        <f t="shared" si="3"/>
        <v>1.0892857142857144</v>
      </c>
      <c r="V41" s="15">
        <f t="shared" si="4"/>
        <v>1.0876123878836979</v>
      </c>
    </row>
    <row r="42" spans="1:22" x14ac:dyDescent="0.2">
      <c r="A42" s="7">
        <v>1889</v>
      </c>
      <c r="B42" s="7"/>
      <c r="C42" s="7"/>
      <c r="D42" s="7">
        <v>52</v>
      </c>
      <c r="E42" s="7">
        <v>1</v>
      </c>
      <c r="F42" s="7">
        <v>31</v>
      </c>
      <c r="G42" s="7"/>
      <c r="H42" s="7"/>
      <c r="I42" s="7">
        <v>13</v>
      </c>
      <c r="J42" s="7">
        <v>1</v>
      </c>
      <c r="K42" s="7"/>
      <c r="L42" s="7">
        <v>2</v>
      </c>
      <c r="M42" s="7"/>
      <c r="N42" s="7"/>
      <c r="O42" s="7"/>
      <c r="P42" s="7"/>
      <c r="Q42" s="7"/>
      <c r="R42" s="7">
        <f t="shared" si="0"/>
        <v>100</v>
      </c>
      <c r="S42" s="8">
        <f t="shared" si="1"/>
        <v>6.55</v>
      </c>
      <c r="T42" s="8">
        <f t="shared" si="2"/>
        <v>6.4117647058823533</v>
      </c>
      <c r="U42" s="15">
        <f t="shared" si="3"/>
        <v>1.021559633027523</v>
      </c>
      <c r="V42" s="15">
        <f t="shared" si="4"/>
        <v>1.0848925796593025</v>
      </c>
    </row>
    <row r="43" spans="1:22" x14ac:dyDescent="0.2">
      <c r="A43" s="7">
        <v>1890</v>
      </c>
      <c r="B43" s="7"/>
      <c r="C43" s="7"/>
      <c r="D43" s="7">
        <v>59</v>
      </c>
      <c r="E43" s="7"/>
      <c r="F43" s="7">
        <v>19</v>
      </c>
      <c r="G43" s="7">
        <v>2</v>
      </c>
      <c r="H43" s="7"/>
      <c r="I43" s="7">
        <v>7</v>
      </c>
      <c r="J43" s="7">
        <v>1</v>
      </c>
      <c r="K43" s="7"/>
      <c r="L43" s="7">
        <v>1</v>
      </c>
      <c r="M43" s="7"/>
      <c r="N43" s="7">
        <v>1</v>
      </c>
      <c r="O43" s="7"/>
      <c r="P43" s="7"/>
      <c r="Q43" s="7"/>
      <c r="R43" s="7">
        <f t="shared" si="0"/>
        <v>90</v>
      </c>
      <c r="S43" s="8">
        <f t="shared" si="1"/>
        <v>6.2333333333333334</v>
      </c>
      <c r="T43" s="8">
        <f t="shared" si="2"/>
        <v>5.8</v>
      </c>
      <c r="U43" s="15">
        <f t="shared" si="3"/>
        <v>1.0747126436781609</v>
      </c>
      <c r="V43" s="15">
        <f t="shared" si="4"/>
        <v>1.0808166105499324</v>
      </c>
    </row>
    <row r="44" spans="1:22" x14ac:dyDescent="0.2">
      <c r="A44" s="7">
        <v>1891</v>
      </c>
      <c r="B44" s="7">
        <v>14</v>
      </c>
      <c r="C44" s="7"/>
      <c r="D44" s="7">
        <v>34</v>
      </c>
      <c r="E44" s="7"/>
      <c r="F44" s="7">
        <v>19</v>
      </c>
      <c r="G44" s="7">
        <v>1</v>
      </c>
      <c r="H44" s="7"/>
      <c r="I44" s="7">
        <v>3</v>
      </c>
      <c r="J44" s="7">
        <v>2</v>
      </c>
      <c r="K44" s="7"/>
      <c r="L44" s="7">
        <v>3</v>
      </c>
      <c r="M44" s="7"/>
      <c r="N44" s="7"/>
      <c r="O44" s="7"/>
      <c r="P44" s="7"/>
      <c r="Q44" s="7"/>
      <c r="R44" s="7">
        <f t="shared" si="0"/>
        <v>76</v>
      </c>
      <c r="S44" s="8">
        <f t="shared" si="1"/>
        <v>5.9473684210526319</v>
      </c>
      <c r="T44" s="8">
        <f t="shared" si="2"/>
        <v>4.75</v>
      </c>
      <c r="U44" s="15">
        <f t="shared" si="3"/>
        <v>1.2520775623268698</v>
      </c>
      <c r="V44" s="15">
        <f t="shared" si="4"/>
        <v>1.1119606448767454</v>
      </c>
    </row>
    <row r="45" spans="1:22" x14ac:dyDescent="0.2">
      <c r="A45" s="7">
        <v>1892</v>
      </c>
      <c r="B45" s="7">
        <v>22</v>
      </c>
      <c r="C45" s="7"/>
      <c r="D45" s="7">
        <v>26</v>
      </c>
      <c r="E45" s="7"/>
      <c r="F45" s="7">
        <v>11</v>
      </c>
      <c r="G45" s="7">
        <v>1</v>
      </c>
      <c r="H45" s="7"/>
      <c r="I45" s="7">
        <v>5</v>
      </c>
      <c r="J45" s="7">
        <v>1</v>
      </c>
      <c r="K45" s="7"/>
      <c r="L45" s="7">
        <v>1</v>
      </c>
      <c r="M45" s="7"/>
      <c r="N45" s="7"/>
      <c r="O45" s="7"/>
      <c r="P45" s="7"/>
      <c r="Q45" s="7"/>
      <c r="R45" s="7">
        <f t="shared" si="0"/>
        <v>67</v>
      </c>
      <c r="S45" s="8">
        <f t="shared" si="1"/>
        <v>5.3432835820895521</v>
      </c>
      <c r="T45" s="8">
        <f t="shared" si="2"/>
        <v>4.833333333333333</v>
      </c>
      <c r="U45" s="15">
        <f t="shared" si="3"/>
        <v>1.105506948018528</v>
      </c>
      <c r="V45" s="15">
        <f t="shared" si="4"/>
        <v>1.118005671280569</v>
      </c>
    </row>
    <row r="46" spans="1:22" x14ac:dyDescent="0.2">
      <c r="A46" s="7">
        <v>1893</v>
      </c>
      <c r="B46" s="7">
        <v>30</v>
      </c>
      <c r="C46" s="7">
        <v>1</v>
      </c>
      <c r="D46" s="7">
        <v>21</v>
      </c>
      <c r="E46" s="7"/>
      <c r="F46" s="7">
        <v>21</v>
      </c>
      <c r="G46" s="7">
        <v>2</v>
      </c>
      <c r="H46" s="7"/>
      <c r="I46" s="7">
        <v>4</v>
      </c>
      <c r="J46" s="7">
        <v>1</v>
      </c>
      <c r="K46" s="7"/>
      <c r="L46" s="7"/>
      <c r="M46" s="7"/>
      <c r="N46" s="7"/>
      <c r="O46" s="7"/>
      <c r="P46" s="7"/>
      <c r="Q46" s="7">
        <v>1</v>
      </c>
      <c r="R46" s="7">
        <f t="shared" si="0"/>
        <v>81</v>
      </c>
      <c r="S46" s="8">
        <f t="shared" si="1"/>
        <v>5.5432098765432096</v>
      </c>
      <c r="T46" s="8">
        <f t="shared" si="2"/>
        <v>5.4</v>
      </c>
      <c r="U46" s="15">
        <f t="shared" si="3"/>
        <v>1.0265203475080018</v>
      </c>
      <c r="V46" s="15">
        <f t="shared" si="4"/>
        <v>1.1109081197022621</v>
      </c>
    </row>
    <row r="47" spans="1:22" x14ac:dyDescent="0.2">
      <c r="A47" s="7">
        <v>1894</v>
      </c>
      <c r="B47" s="7">
        <v>29</v>
      </c>
      <c r="C47" s="7"/>
      <c r="D47" s="7">
        <v>20</v>
      </c>
      <c r="E47" s="7">
        <v>2</v>
      </c>
      <c r="F47" s="7">
        <v>9</v>
      </c>
      <c r="G47" s="7">
        <v>1</v>
      </c>
      <c r="H47" s="7"/>
      <c r="I47" s="7">
        <v>3</v>
      </c>
      <c r="J47" s="7"/>
      <c r="K47" s="7"/>
      <c r="L47" s="7"/>
      <c r="M47" s="7"/>
      <c r="N47" s="7"/>
      <c r="O47" s="7"/>
      <c r="P47" s="7"/>
      <c r="Q47" s="7"/>
      <c r="R47" s="7">
        <f t="shared" si="0"/>
        <v>64</v>
      </c>
      <c r="S47" s="8">
        <f t="shared" si="1"/>
        <v>4.6875</v>
      </c>
      <c r="T47" s="8">
        <f t="shared" si="2"/>
        <v>4</v>
      </c>
      <c r="U47" s="15">
        <f t="shared" si="3"/>
        <v>1.171875</v>
      </c>
      <c r="V47" s="15">
        <f t="shared" si="4"/>
        <v>1.1059339784063995</v>
      </c>
    </row>
    <row r="48" spans="1:22" x14ac:dyDescent="0.2">
      <c r="A48" s="7">
        <v>1895</v>
      </c>
      <c r="B48" s="7">
        <v>40</v>
      </c>
      <c r="C48" s="7">
        <v>1</v>
      </c>
      <c r="D48" s="7">
        <v>21</v>
      </c>
      <c r="E48" s="7">
        <v>1</v>
      </c>
      <c r="F48" s="7">
        <v>8</v>
      </c>
      <c r="G48" s="7">
        <v>2</v>
      </c>
      <c r="H48" s="7"/>
      <c r="I48" s="7">
        <v>4</v>
      </c>
      <c r="J48" s="7"/>
      <c r="K48" s="7"/>
      <c r="L48" s="7">
        <v>1</v>
      </c>
      <c r="M48" s="7"/>
      <c r="N48" s="7"/>
      <c r="O48" s="7"/>
      <c r="P48" s="7"/>
      <c r="Q48" s="7">
        <v>1</v>
      </c>
      <c r="R48" s="7">
        <f t="shared" si="0"/>
        <v>79</v>
      </c>
      <c r="S48" s="8">
        <f t="shared" si="1"/>
        <v>5.0253164556962027</v>
      </c>
      <c r="T48" s="8">
        <f t="shared" si="2"/>
        <v>4</v>
      </c>
      <c r="U48" s="15">
        <f t="shared" si="3"/>
        <v>1.2563291139240507</v>
      </c>
      <c r="V48" s="15">
        <f t="shared" si="4"/>
        <v>1.1297973212118764</v>
      </c>
    </row>
    <row r="49" spans="1:22" x14ac:dyDescent="0.2">
      <c r="A49" s="7">
        <v>1896</v>
      </c>
      <c r="B49" s="7">
        <v>38</v>
      </c>
      <c r="C49" s="7">
        <v>1</v>
      </c>
      <c r="D49" s="7">
        <v>25</v>
      </c>
      <c r="E49" s="7"/>
      <c r="F49" s="7">
        <v>11</v>
      </c>
      <c r="G49" s="7">
        <v>3</v>
      </c>
      <c r="H49" s="7"/>
      <c r="I49" s="7">
        <v>4</v>
      </c>
      <c r="J49" s="7"/>
      <c r="K49" s="7"/>
      <c r="L49" s="7"/>
      <c r="M49" s="7"/>
      <c r="N49" s="7"/>
      <c r="O49" s="7"/>
      <c r="P49" s="7"/>
      <c r="Q49" s="7"/>
      <c r="R49" s="7">
        <f t="shared" si="0"/>
        <v>82</v>
      </c>
      <c r="S49" s="8">
        <f t="shared" si="1"/>
        <v>4.6829268292682924</v>
      </c>
      <c r="T49" s="8">
        <f t="shared" si="2"/>
        <v>3.6666666666666665</v>
      </c>
      <c r="U49" s="15">
        <f t="shared" si="3"/>
        <v>1.2771618625277161</v>
      </c>
      <c r="V49" s="15">
        <f t="shared" si="4"/>
        <v>1.1663119254261896</v>
      </c>
    </row>
    <row r="50" spans="1:22" x14ac:dyDescent="0.2">
      <c r="A50" s="7">
        <v>1897</v>
      </c>
      <c r="B50" s="7">
        <v>31</v>
      </c>
      <c r="C50" s="7">
        <v>2</v>
      </c>
      <c r="D50" s="7">
        <v>23</v>
      </c>
      <c r="E50" s="7"/>
      <c r="F50" s="7">
        <v>5</v>
      </c>
      <c r="G50" s="7"/>
      <c r="H50" s="7"/>
      <c r="I50" s="7">
        <v>4</v>
      </c>
      <c r="J50" s="7"/>
      <c r="K50" s="7">
        <v>2</v>
      </c>
      <c r="L50" s="7">
        <v>2</v>
      </c>
      <c r="M50" s="7"/>
      <c r="N50" s="7"/>
      <c r="O50" s="7"/>
      <c r="P50" s="7"/>
      <c r="Q50" s="7">
        <v>2</v>
      </c>
      <c r="R50" s="7">
        <f t="shared" si="0"/>
        <v>71</v>
      </c>
      <c r="S50" s="8">
        <f t="shared" si="1"/>
        <v>5.901408450704225</v>
      </c>
      <c r="T50" s="8">
        <f t="shared" si="2"/>
        <v>3.6666666666666665</v>
      </c>
      <c r="U50" s="15">
        <f t="shared" si="3"/>
        <v>1.6094750320102433</v>
      </c>
      <c r="V50" s="15">
        <f t="shared" si="4"/>
        <v>1.242706552330773</v>
      </c>
    </row>
    <row r="51" spans="1:22" x14ac:dyDescent="0.2">
      <c r="A51" s="7">
        <v>1898</v>
      </c>
      <c r="B51" s="7">
        <v>38</v>
      </c>
      <c r="C51" s="7"/>
      <c r="D51" s="7">
        <v>22</v>
      </c>
      <c r="E51" s="7">
        <v>1</v>
      </c>
      <c r="F51" s="7">
        <v>7</v>
      </c>
      <c r="G51" s="7">
        <v>4</v>
      </c>
      <c r="H51" s="7"/>
      <c r="I51" s="7">
        <v>4</v>
      </c>
      <c r="J51" s="7"/>
      <c r="K51" s="7"/>
      <c r="L51" s="7">
        <v>1</v>
      </c>
      <c r="M51" s="7"/>
      <c r="N51" s="7"/>
      <c r="O51" s="7"/>
      <c r="P51" s="7"/>
      <c r="Q51" s="7"/>
      <c r="R51" s="7">
        <f t="shared" si="0"/>
        <v>77</v>
      </c>
      <c r="S51" s="8">
        <f t="shared" si="1"/>
        <v>4.7532467532467528</v>
      </c>
      <c r="T51" s="8">
        <f t="shared" si="2"/>
        <v>5</v>
      </c>
      <c r="U51" s="15">
        <f t="shared" si="3"/>
        <v>0.95064935064935052</v>
      </c>
      <c r="V51" s="15">
        <f t="shared" si="4"/>
        <v>1.1996453792339843</v>
      </c>
    </row>
    <row r="52" spans="1:22" x14ac:dyDescent="0.2">
      <c r="A52" s="7">
        <v>1899</v>
      </c>
      <c r="B52" s="7">
        <v>39</v>
      </c>
      <c r="C52" s="7">
        <v>2</v>
      </c>
      <c r="D52" s="7">
        <v>16</v>
      </c>
      <c r="E52" s="7"/>
      <c r="F52" s="7"/>
      <c r="G52" s="7"/>
      <c r="H52" s="7"/>
      <c r="I52" s="7"/>
      <c r="J52" s="7"/>
      <c r="K52" s="7"/>
      <c r="L52" s="7">
        <v>2</v>
      </c>
      <c r="M52" s="7"/>
      <c r="N52" s="7"/>
      <c r="O52" s="7"/>
      <c r="P52" s="7"/>
      <c r="Q52" s="7">
        <v>1</v>
      </c>
      <c r="R52" s="7">
        <f t="shared" si="0"/>
        <v>60</v>
      </c>
      <c r="S52" s="8">
        <f t="shared" si="1"/>
        <v>4.5</v>
      </c>
      <c r="T52" s="8">
        <f t="shared" si="2"/>
        <v>3</v>
      </c>
      <c r="U52" s="15">
        <f t="shared" si="3"/>
        <v>1.5</v>
      </c>
      <c r="V52" s="15">
        <f t="shared" si="4"/>
        <v>1.2560015295170517</v>
      </c>
    </row>
    <row r="53" spans="1:2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8"/>
      <c r="T53" s="8"/>
      <c r="U53" s="15"/>
      <c r="V53" s="15"/>
    </row>
    <row r="54" spans="1:2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5">
        <f>AVERAGE(U39:U44)</f>
        <v>1.1200887918242426</v>
      </c>
    </row>
    <row r="55" spans="1:2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8">
        <f>AVERAGE(S7:S45)</f>
        <v>6.7190621066168843</v>
      </c>
      <c r="T55" s="8">
        <f>AVERAGE(T7:T44)</f>
        <v>6.2407912290388401</v>
      </c>
      <c r="U55" s="15">
        <f>S55/T55</f>
        <v>1.0766362565298797</v>
      </c>
      <c r="V55" s="7"/>
    </row>
    <row r="56" spans="1:22" x14ac:dyDescent="0.2">
      <c r="A56" s="21" t="s">
        <v>55</v>
      </c>
      <c r="B56" s="21"/>
      <c r="C56" s="21"/>
      <c r="D56" s="21"/>
      <c r="E56" s="21"/>
      <c r="F56" s="21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x14ac:dyDescent="0.2">
      <c r="A57" s="7"/>
      <c r="B57" s="21" t="s">
        <v>82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7" t="s">
        <v>91</v>
      </c>
      <c r="S57" s="7"/>
      <c r="T57" s="7"/>
      <c r="U57" s="7"/>
      <c r="V57" s="7"/>
    </row>
    <row r="58" spans="1:22" x14ac:dyDescent="0.2">
      <c r="A58" s="7"/>
      <c r="B58" s="7">
        <v>3</v>
      </c>
      <c r="C58" s="7">
        <v>4</v>
      </c>
      <c r="D58" s="7">
        <v>5</v>
      </c>
      <c r="E58" s="7">
        <v>6</v>
      </c>
      <c r="F58" s="7">
        <v>7</v>
      </c>
      <c r="G58" s="7">
        <v>8</v>
      </c>
      <c r="H58" s="7">
        <v>9</v>
      </c>
      <c r="I58" s="7">
        <v>10</v>
      </c>
      <c r="J58" s="7">
        <v>12</v>
      </c>
      <c r="K58" s="7">
        <v>14</v>
      </c>
      <c r="L58" s="7">
        <v>15</v>
      </c>
      <c r="M58" s="7">
        <v>18</v>
      </c>
      <c r="N58" s="7">
        <v>20</v>
      </c>
      <c r="O58" s="7">
        <v>21</v>
      </c>
      <c r="P58" s="7">
        <v>25</v>
      </c>
      <c r="Q58" s="7">
        <v>35</v>
      </c>
      <c r="R58" s="7" t="s">
        <v>13</v>
      </c>
      <c r="S58" s="7" t="s">
        <v>54</v>
      </c>
      <c r="T58" s="7"/>
      <c r="U58" s="7"/>
      <c r="V58" s="7"/>
    </row>
    <row r="59" spans="1:22" x14ac:dyDescent="0.2">
      <c r="A59" s="7">
        <v>1854</v>
      </c>
      <c r="B59" s="7"/>
      <c r="C59" s="7">
        <v>68</v>
      </c>
      <c r="D59" s="7">
        <v>3.5</v>
      </c>
      <c r="E59" s="7">
        <v>3.5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1</v>
      </c>
      <c r="R59" s="7">
        <f t="shared" ref="R59:R104" si="5">SUM(B59:Q59)</f>
        <v>76</v>
      </c>
      <c r="S59" s="8">
        <f>SUMPRODUCT(B59:Q59,B$6:Q$6)/R59</f>
        <v>4.5460526315789478</v>
      </c>
      <c r="T59" s="7"/>
      <c r="U59" s="7"/>
      <c r="V59" s="7"/>
    </row>
    <row r="60" spans="1:22" x14ac:dyDescent="0.2">
      <c r="A60" s="7">
        <v>1855</v>
      </c>
      <c r="B60" s="7"/>
      <c r="C60" s="7">
        <v>72</v>
      </c>
      <c r="D60" s="7">
        <v>8</v>
      </c>
      <c r="E60" s="7">
        <v>8</v>
      </c>
      <c r="F60" s="7">
        <v>0.5</v>
      </c>
      <c r="G60" s="7">
        <v>0.5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f t="shared" si="5"/>
        <v>89</v>
      </c>
      <c r="S60" s="8">
        <f t="shared" ref="S60:S104" si="6">SUMPRODUCT(B60:Q60,B$6:Q$6)/R60</f>
        <v>4.308988764044944</v>
      </c>
      <c r="T60" s="7"/>
      <c r="U60" s="7"/>
      <c r="V60" s="7"/>
    </row>
    <row r="61" spans="1:22" x14ac:dyDescent="0.2">
      <c r="A61" s="7">
        <v>1856</v>
      </c>
      <c r="B61" s="7"/>
      <c r="C61" s="7">
        <v>56</v>
      </c>
      <c r="D61" s="7">
        <v>5</v>
      </c>
      <c r="E61" s="7">
        <v>5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f t="shared" si="5"/>
        <v>66</v>
      </c>
      <c r="S61" s="8">
        <f t="shared" si="6"/>
        <v>4.2272727272727275</v>
      </c>
      <c r="T61" s="7"/>
      <c r="U61" s="7"/>
      <c r="V61" s="7"/>
    </row>
    <row r="62" spans="1:22" x14ac:dyDescent="0.2">
      <c r="A62" s="7">
        <v>1857</v>
      </c>
      <c r="B62" s="7"/>
      <c r="C62" s="7">
        <v>42</v>
      </c>
      <c r="D62" s="7">
        <v>8</v>
      </c>
      <c r="E62" s="7">
        <v>8</v>
      </c>
      <c r="F62" s="7">
        <v>0.5</v>
      </c>
      <c r="G62" s="7">
        <v>0.5</v>
      </c>
      <c r="H62" s="7">
        <v>0.5</v>
      </c>
      <c r="I62" s="7">
        <v>0.5</v>
      </c>
      <c r="J62" s="7"/>
      <c r="K62" s="7"/>
      <c r="L62" s="7"/>
      <c r="M62" s="7"/>
      <c r="N62" s="7"/>
      <c r="O62" s="7"/>
      <c r="P62" s="7"/>
      <c r="Q62" s="7"/>
      <c r="R62" s="7">
        <f t="shared" si="5"/>
        <v>60</v>
      </c>
      <c r="S62" s="8">
        <f t="shared" si="6"/>
        <v>4.55</v>
      </c>
      <c r="T62" s="7"/>
      <c r="U62" s="7"/>
      <c r="V62" s="7"/>
    </row>
    <row r="63" spans="1:22" x14ac:dyDescent="0.2">
      <c r="A63" s="7">
        <v>1858</v>
      </c>
      <c r="B63" s="7">
        <v>14</v>
      </c>
      <c r="C63" s="7">
        <v>36</v>
      </c>
      <c r="D63" s="7">
        <v>7</v>
      </c>
      <c r="E63" s="7">
        <v>7</v>
      </c>
      <c r="F63" s="7">
        <v>3</v>
      </c>
      <c r="G63" s="7"/>
      <c r="H63" s="7"/>
      <c r="I63" s="7">
        <v>6</v>
      </c>
      <c r="J63" s="7"/>
      <c r="K63" s="7"/>
      <c r="L63" s="7"/>
      <c r="M63" s="7"/>
      <c r="N63" s="7"/>
      <c r="O63" s="7">
        <v>3</v>
      </c>
      <c r="P63" s="7"/>
      <c r="Q63" s="7"/>
      <c r="R63" s="7">
        <f t="shared" si="5"/>
        <v>76</v>
      </c>
      <c r="S63" s="8">
        <f t="shared" si="6"/>
        <v>5.3552631578947372</v>
      </c>
      <c r="T63" s="7"/>
      <c r="U63" s="7"/>
      <c r="V63" s="7"/>
    </row>
    <row r="64" spans="1:22" x14ac:dyDescent="0.2">
      <c r="A64" s="7">
        <v>1859</v>
      </c>
      <c r="B64" s="7">
        <v>10</v>
      </c>
      <c r="C64" s="7">
        <v>37</v>
      </c>
      <c r="D64" s="7">
        <v>5</v>
      </c>
      <c r="E64" s="7">
        <v>9</v>
      </c>
      <c r="F64" s="7">
        <v>7</v>
      </c>
      <c r="G64" s="7">
        <v>7</v>
      </c>
      <c r="H64" s="7"/>
      <c r="I64" s="7">
        <v>2</v>
      </c>
      <c r="J64" s="7">
        <v>1</v>
      </c>
      <c r="K64" s="7"/>
      <c r="L64" s="7">
        <v>1</v>
      </c>
      <c r="M64" s="7"/>
      <c r="N64" s="7"/>
      <c r="O64" s="7"/>
      <c r="P64" s="7"/>
      <c r="Q64" s="7">
        <v>1</v>
      </c>
      <c r="R64" s="7">
        <f t="shared" si="5"/>
        <v>80</v>
      </c>
      <c r="S64" s="8">
        <f t="shared" si="6"/>
        <v>5.55</v>
      </c>
      <c r="T64" s="7"/>
      <c r="U64" s="7"/>
      <c r="V64" s="7"/>
    </row>
    <row r="65" spans="1:22" x14ac:dyDescent="0.2">
      <c r="A65" s="7">
        <v>1860</v>
      </c>
      <c r="B65" s="7">
        <v>11</v>
      </c>
      <c r="C65" s="7">
        <v>46</v>
      </c>
      <c r="D65" s="7">
        <v>3</v>
      </c>
      <c r="E65" s="7">
        <v>4</v>
      </c>
      <c r="F65" s="7">
        <v>4</v>
      </c>
      <c r="G65" s="7">
        <v>4</v>
      </c>
      <c r="H65" s="7"/>
      <c r="I65" s="7">
        <v>6</v>
      </c>
      <c r="J65" s="7"/>
      <c r="K65" s="7"/>
      <c r="L65" s="7"/>
      <c r="M65" s="7"/>
      <c r="N65" s="7"/>
      <c r="O65" s="7"/>
      <c r="P65" s="7"/>
      <c r="Q65" s="7">
        <v>1</v>
      </c>
      <c r="R65" s="7">
        <f t="shared" si="5"/>
        <v>79</v>
      </c>
      <c r="S65" s="8">
        <f t="shared" si="6"/>
        <v>5.2025316455696204</v>
      </c>
      <c r="T65" s="7"/>
      <c r="U65" s="7"/>
      <c r="V65" s="7"/>
    </row>
    <row r="66" spans="1:22" x14ac:dyDescent="0.2">
      <c r="A66" s="7">
        <v>1861</v>
      </c>
      <c r="B66" s="7">
        <v>7</v>
      </c>
      <c r="C66" s="7">
        <v>31</v>
      </c>
      <c r="D66" s="7">
        <v>5</v>
      </c>
      <c r="E66" s="7">
        <v>5</v>
      </c>
      <c r="F66" s="7"/>
      <c r="G66" s="7">
        <v>11</v>
      </c>
      <c r="H66" s="7"/>
      <c r="I66" s="7">
        <v>4</v>
      </c>
      <c r="J66" s="7"/>
      <c r="K66" s="7"/>
      <c r="L66" s="7">
        <v>1</v>
      </c>
      <c r="M66" s="7"/>
      <c r="N66" s="7"/>
      <c r="O66" s="7">
        <v>1</v>
      </c>
      <c r="P66" s="7"/>
      <c r="Q66" s="7">
        <v>2</v>
      </c>
      <c r="R66" s="7">
        <f t="shared" si="5"/>
        <v>67</v>
      </c>
      <c r="S66" s="8">
        <f t="shared" si="6"/>
        <v>6.4776119402985071</v>
      </c>
      <c r="T66" s="7"/>
      <c r="U66" s="7"/>
      <c r="V66" s="7"/>
    </row>
    <row r="67" spans="1:22" x14ac:dyDescent="0.2">
      <c r="A67" s="7">
        <v>1862</v>
      </c>
      <c r="B67" s="7">
        <v>5</v>
      </c>
      <c r="C67" s="7">
        <v>35</v>
      </c>
      <c r="D67" s="7"/>
      <c r="E67" s="7">
        <v>19</v>
      </c>
      <c r="F67" s="7"/>
      <c r="G67" s="7">
        <v>10</v>
      </c>
      <c r="H67" s="7"/>
      <c r="I67" s="7">
        <v>1</v>
      </c>
      <c r="J67" s="7"/>
      <c r="K67" s="7"/>
      <c r="L67" s="7"/>
      <c r="M67" s="7"/>
      <c r="N67" s="7"/>
      <c r="O67" s="7"/>
      <c r="P67" s="7"/>
      <c r="Q67" s="7"/>
      <c r="R67" s="7">
        <f t="shared" si="5"/>
        <v>70</v>
      </c>
      <c r="S67" s="8">
        <f t="shared" si="6"/>
        <v>5.128571428571429</v>
      </c>
      <c r="T67" s="7"/>
      <c r="U67" s="7"/>
      <c r="V67" s="7"/>
    </row>
    <row r="68" spans="1:22" x14ac:dyDescent="0.2">
      <c r="A68" s="7">
        <v>1863</v>
      </c>
      <c r="B68" s="7">
        <v>19</v>
      </c>
      <c r="C68" s="7">
        <v>23</v>
      </c>
      <c r="D68" s="7">
        <v>11</v>
      </c>
      <c r="E68" s="7">
        <v>14</v>
      </c>
      <c r="F68" s="7"/>
      <c r="G68" s="7">
        <v>6</v>
      </c>
      <c r="H68" s="7"/>
      <c r="I68" s="7">
        <v>1</v>
      </c>
      <c r="J68" s="7"/>
      <c r="K68" s="7"/>
      <c r="L68" s="7">
        <v>1</v>
      </c>
      <c r="M68" s="7"/>
      <c r="N68" s="7"/>
      <c r="O68" s="7"/>
      <c r="P68" s="7"/>
      <c r="Q68" s="7"/>
      <c r="R68" s="7">
        <f t="shared" si="5"/>
        <v>75</v>
      </c>
      <c r="S68" s="8">
        <f t="shared" si="6"/>
        <v>4.8133333333333335</v>
      </c>
      <c r="T68" s="7"/>
      <c r="U68" s="7"/>
      <c r="V68" s="7"/>
    </row>
    <row r="69" spans="1:22" x14ac:dyDescent="0.2">
      <c r="A69" s="7">
        <v>1864</v>
      </c>
      <c r="B69" s="7">
        <v>10</v>
      </c>
      <c r="C69" s="7">
        <v>36</v>
      </c>
      <c r="D69" s="7">
        <v>6</v>
      </c>
      <c r="E69" s="7">
        <v>14</v>
      </c>
      <c r="F69" s="7">
        <v>1</v>
      </c>
      <c r="G69" s="7">
        <v>11</v>
      </c>
      <c r="H69" s="7"/>
      <c r="I69" s="7">
        <v>7</v>
      </c>
      <c r="J69" s="7"/>
      <c r="K69" s="7"/>
      <c r="L69" s="7">
        <v>2</v>
      </c>
      <c r="M69" s="7"/>
      <c r="N69" s="7"/>
      <c r="O69" s="7">
        <v>2</v>
      </c>
      <c r="P69" s="7"/>
      <c r="Q69" s="7">
        <v>1</v>
      </c>
      <c r="R69" s="7">
        <f t="shared" si="5"/>
        <v>90</v>
      </c>
      <c r="S69" s="8">
        <f t="shared" si="6"/>
        <v>6.2222222222222223</v>
      </c>
      <c r="T69" s="7"/>
      <c r="U69" s="7"/>
      <c r="V69" s="7"/>
    </row>
    <row r="70" spans="1:22" x14ac:dyDescent="0.2">
      <c r="A70" s="7">
        <v>1865</v>
      </c>
      <c r="B70" s="7">
        <v>1</v>
      </c>
      <c r="C70" s="7">
        <v>1</v>
      </c>
      <c r="D70" s="7">
        <v>16</v>
      </c>
      <c r="E70" s="7">
        <v>1</v>
      </c>
      <c r="F70" s="7">
        <v>35</v>
      </c>
      <c r="G70" s="7">
        <v>7</v>
      </c>
      <c r="H70" s="7">
        <v>2</v>
      </c>
      <c r="I70" s="7">
        <v>6</v>
      </c>
      <c r="J70" s="7"/>
      <c r="K70" s="7"/>
      <c r="L70" s="7"/>
      <c r="M70" s="7"/>
      <c r="N70" s="7"/>
      <c r="O70" s="7"/>
      <c r="P70" s="7"/>
      <c r="Q70" s="7"/>
      <c r="R70" s="7">
        <f t="shared" si="5"/>
        <v>69</v>
      </c>
      <c r="S70" s="8">
        <f t="shared" si="6"/>
        <v>6.8405797101449277</v>
      </c>
      <c r="T70" s="7"/>
      <c r="U70" s="7"/>
      <c r="V70" s="7"/>
    </row>
    <row r="71" spans="1:22" x14ac:dyDescent="0.2">
      <c r="A71" s="7">
        <v>1866</v>
      </c>
      <c r="B71" s="7"/>
      <c r="C71" s="7"/>
      <c r="D71" s="7">
        <v>9</v>
      </c>
      <c r="E71" s="7"/>
      <c r="F71" s="7">
        <v>43</v>
      </c>
      <c r="G71" s="7">
        <v>5</v>
      </c>
      <c r="H71" s="7">
        <v>1</v>
      </c>
      <c r="I71" s="7">
        <v>8</v>
      </c>
      <c r="J71" s="7">
        <v>2</v>
      </c>
      <c r="K71" s="7"/>
      <c r="L71" s="7"/>
      <c r="M71" s="7"/>
      <c r="N71" s="7"/>
      <c r="O71" s="7"/>
      <c r="P71" s="7"/>
      <c r="Q71" s="7"/>
      <c r="R71" s="7">
        <f t="shared" si="5"/>
        <v>68</v>
      </c>
      <c r="S71" s="8">
        <f t="shared" si="6"/>
        <v>7.3382352941176467</v>
      </c>
      <c r="T71" s="7"/>
      <c r="U71" s="7"/>
      <c r="V71" s="7"/>
    </row>
    <row r="72" spans="1:22" x14ac:dyDescent="0.2">
      <c r="A72" s="7">
        <v>1867</v>
      </c>
      <c r="B72" s="7"/>
      <c r="C72" s="7"/>
      <c r="D72" s="7">
        <v>5</v>
      </c>
      <c r="E72" s="7"/>
      <c r="F72" s="7">
        <v>35</v>
      </c>
      <c r="G72" s="7">
        <v>7</v>
      </c>
      <c r="H72" s="7"/>
      <c r="I72" s="7">
        <v>4</v>
      </c>
      <c r="J72" s="7"/>
      <c r="K72" s="7"/>
      <c r="L72" s="7"/>
      <c r="M72" s="7"/>
      <c r="N72" s="7"/>
      <c r="O72" s="7"/>
      <c r="P72" s="7"/>
      <c r="Q72" s="7"/>
      <c r="R72" s="7">
        <f t="shared" si="5"/>
        <v>51</v>
      </c>
      <c r="S72" s="8">
        <f t="shared" si="6"/>
        <v>7.1764705882352944</v>
      </c>
      <c r="T72" s="7"/>
      <c r="U72" s="7"/>
      <c r="V72" s="7"/>
    </row>
    <row r="73" spans="1:22" x14ac:dyDescent="0.2">
      <c r="A73" s="7">
        <v>1868</v>
      </c>
      <c r="B73" s="7"/>
      <c r="C73" s="7"/>
      <c r="D73" s="7">
        <v>9</v>
      </c>
      <c r="E73" s="7"/>
      <c r="F73" s="7">
        <v>50</v>
      </c>
      <c r="G73" s="7">
        <v>8</v>
      </c>
      <c r="H73" s="7"/>
      <c r="I73" s="7">
        <v>3</v>
      </c>
      <c r="J73" s="7"/>
      <c r="K73" s="7"/>
      <c r="L73" s="7">
        <v>1</v>
      </c>
      <c r="M73" s="7"/>
      <c r="N73" s="7">
        <v>1</v>
      </c>
      <c r="O73" s="7"/>
      <c r="P73" s="7"/>
      <c r="Q73" s="7"/>
      <c r="R73" s="7">
        <f t="shared" si="5"/>
        <v>72</v>
      </c>
      <c r="S73" s="8">
        <f t="shared" si="6"/>
        <v>7.2777777777777777</v>
      </c>
      <c r="T73" s="7"/>
      <c r="U73" s="7"/>
      <c r="V73" s="7"/>
    </row>
    <row r="74" spans="1:22" x14ac:dyDescent="0.2">
      <c r="A74" s="7">
        <v>1869</v>
      </c>
      <c r="B74" s="7"/>
      <c r="C74" s="7"/>
      <c r="D74" s="7">
        <v>1</v>
      </c>
      <c r="E74" s="7"/>
      <c r="F74" s="7">
        <v>47</v>
      </c>
      <c r="G74" s="7">
        <v>11</v>
      </c>
      <c r="H74" s="7"/>
      <c r="I74" s="7">
        <v>1</v>
      </c>
      <c r="J74" s="7"/>
      <c r="K74" s="7"/>
      <c r="L74" s="7">
        <v>1</v>
      </c>
      <c r="M74" s="7"/>
      <c r="N74" s="7"/>
      <c r="O74" s="7"/>
      <c r="P74" s="7"/>
      <c r="Q74" s="7"/>
      <c r="R74" s="7">
        <f t="shared" si="5"/>
        <v>61</v>
      </c>
      <c r="S74" s="8">
        <f t="shared" si="6"/>
        <v>7.3278688524590168</v>
      </c>
      <c r="T74" s="7"/>
      <c r="U74" s="7"/>
      <c r="V74" s="7"/>
    </row>
    <row r="75" spans="1:22" x14ac:dyDescent="0.2">
      <c r="A75" s="7">
        <v>1870</v>
      </c>
      <c r="B75" s="7"/>
      <c r="C75" s="7"/>
      <c r="D75" s="7">
        <v>3</v>
      </c>
      <c r="E75" s="7"/>
      <c r="F75" s="7">
        <v>39</v>
      </c>
      <c r="G75" s="7">
        <v>17</v>
      </c>
      <c r="H75" s="7"/>
      <c r="I75" s="7">
        <v>6</v>
      </c>
      <c r="J75" s="7"/>
      <c r="K75" s="7"/>
      <c r="L75" s="7"/>
      <c r="M75" s="7"/>
      <c r="N75" s="7"/>
      <c r="O75" s="7"/>
      <c r="P75" s="7"/>
      <c r="Q75" s="7"/>
      <c r="R75" s="7">
        <f t="shared" si="5"/>
        <v>65</v>
      </c>
      <c r="S75" s="8">
        <f t="shared" si="6"/>
        <v>7.4461538461538463</v>
      </c>
      <c r="T75" s="7"/>
      <c r="U75" s="7"/>
      <c r="V75" s="7"/>
    </row>
    <row r="76" spans="1:22" x14ac:dyDescent="0.2">
      <c r="A76" s="7">
        <v>1871</v>
      </c>
      <c r="B76" s="7"/>
      <c r="C76" s="7"/>
      <c r="D76" s="7">
        <v>4</v>
      </c>
      <c r="E76" s="7"/>
      <c r="F76" s="7">
        <v>47</v>
      </c>
      <c r="G76" s="7">
        <v>6</v>
      </c>
      <c r="H76" s="7"/>
      <c r="I76" s="7">
        <v>5</v>
      </c>
      <c r="J76" s="7"/>
      <c r="K76" s="7"/>
      <c r="L76" s="7"/>
      <c r="M76" s="7"/>
      <c r="N76" s="7"/>
      <c r="O76" s="7"/>
      <c r="P76" s="7"/>
      <c r="Q76" s="7"/>
      <c r="R76" s="7">
        <f t="shared" si="5"/>
        <v>62</v>
      </c>
      <c r="S76" s="8">
        <f t="shared" si="6"/>
        <v>7.209677419354839</v>
      </c>
      <c r="T76" s="7"/>
      <c r="U76" s="7"/>
      <c r="V76" s="7"/>
    </row>
    <row r="77" spans="1:22" x14ac:dyDescent="0.2">
      <c r="A77" s="7">
        <v>1872</v>
      </c>
      <c r="B77" s="7"/>
      <c r="C77" s="7"/>
      <c r="D77" s="7">
        <v>5</v>
      </c>
      <c r="E77" s="7"/>
      <c r="F77" s="7">
        <v>47</v>
      </c>
      <c r="G77" s="7">
        <v>5</v>
      </c>
      <c r="H77" s="7"/>
      <c r="I77" s="7">
        <v>2</v>
      </c>
      <c r="J77" s="7"/>
      <c r="K77" s="7"/>
      <c r="L77" s="7"/>
      <c r="M77" s="7"/>
      <c r="N77" s="7"/>
      <c r="O77" s="7"/>
      <c r="P77" s="7"/>
      <c r="Q77" s="7"/>
      <c r="R77" s="7">
        <f t="shared" si="5"/>
        <v>59</v>
      </c>
      <c r="S77" s="8">
        <f t="shared" si="6"/>
        <v>7.0169491525423728</v>
      </c>
      <c r="T77" s="7"/>
      <c r="U77" s="7"/>
      <c r="V77" s="7"/>
    </row>
    <row r="78" spans="1:22" x14ac:dyDescent="0.2">
      <c r="A78" s="7">
        <v>1873</v>
      </c>
      <c r="B78" s="7"/>
      <c r="C78" s="7"/>
      <c r="D78" s="7">
        <v>3</v>
      </c>
      <c r="E78" s="7"/>
      <c r="F78" s="7">
        <v>32</v>
      </c>
      <c r="G78" s="7">
        <v>9</v>
      </c>
      <c r="H78" s="7"/>
      <c r="I78" s="7">
        <v>6</v>
      </c>
      <c r="J78" s="7">
        <v>1</v>
      </c>
      <c r="K78" s="7"/>
      <c r="L78" s="7"/>
      <c r="M78" s="7"/>
      <c r="N78" s="7">
        <v>1</v>
      </c>
      <c r="O78" s="7"/>
      <c r="P78" s="7"/>
      <c r="Q78" s="7"/>
      <c r="R78" s="7">
        <f t="shared" si="5"/>
        <v>52</v>
      </c>
      <c r="S78" s="8">
        <f t="shared" si="6"/>
        <v>7.75</v>
      </c>
      <c r="T78" s="7"/>
      <c r="U78" s="7"/>
      <c r="V78" s="7"/>
    </row>
    <row r="79" spans="1:22" x14ac:dyDescent="0.2">
      <c r="A79" s="7">
        <v>1874</v>
      </c>
      <c r="B79" s="7"/>
      <c r="C79" s="7"/>
      <c r="D79" s="7">
        <v>1</v>
      </c>
      <c r="E79" s="7"/>
      <c r="F79" s="7">
        <v>31</v>
      </c>
      <c r="G79" s="7">
        <v>7</v>
      </c>
      <c r="H79" s="7"/>
      <c r="I79" s="7">
        <v>3</v>
      </c>
      <c r="J79" s="7"/>
      <c r="K79" s="7"/>
      <c r="L79" s="7">
        <v>1</v>
      </c>
      <c r="M79" s="7"/>
      <c r="N79" s="7"/>
      <c r="O79" s="7"/>
      <c r="P79" s="7"/>
      <c r="Q79" s="7"/>
      <c r="R79" s="7">
        <f t="shared" si="5"/>
        <v>43</v>
      </c>
      <c r="S79" s="8">
        <f t="shared" si="6"/>
        <v>7.5116279069767442</v>
      </c>
      <c r="T79" s="7"/>
      <c r="U79" s="7"/>
      <c r="V79" s="7"/>
    </row>
    <row r="80" spans="1:22" x14ac:dyDescent="0.2">
      <c r="A80" s="7">
        <v>1875</v>
      </c>
      <c r="B80" s="7"/>
      <c r="C80" s="7"/>
      <c r="D80" s="7"/>
      <c r="E80" s="7"/>
      <c r="F80" s="7">
        <v>19</v>
      </c>
      <c r="G80" s="7">
        <v>5</v>
      </c>
      <c r="H80" s="7"/>
      <c r="I80" s="7">
        <v>2</v>
      </c>
      <c r="J80" s="7"/>
      <c r="K80" s="7"/>
      <c r="L80" s="7"/>
      <c r="M80" s="7">
        <v>1</v>
      </c>
      <c r="N80" s="7">
        <v>1</v>
      </c>
      <c r="O80" s="7"/>
      <c r="P80" s="7"/>
      <c r="Q80" s="7"/>
      <c r="R80" s="7">
        <f t="shared" si="5"/>
        <v>28</v>
      </c>
      <c r="S80" s="8">
        <f t="shared" si="6"/>
        <v>8.25</v>
      </c>
      <c r="T80" s="7"/>
      <c r="U80" s="7"/>
      <c r="V80" s="7"/>
    </row>
    <row r="81" spans="1:22" x14ac:dyDescent="0.2">
      <c r="A81" s="7">
        <v>1876</v>
      </c>
      <c r="B81" s="7"/>
      <c r="C81" s="7"/>
      <c r="D81" s="7">
        <v>2</v>
      </c>
      <c r="E81" s="7">
        <v>1</v>
      </c>
      <c r="F81" s="7">
        <v>21</v>
      </c>
      <c r="G81" s="7">
        <v>2</v>
      </c>
      <c r="H81" s="7"/>
      <c r="I81" s="7">
        <v>3</v>
      </c>
      <c r="J81" s="7"/>
      <c r="K81" s="7"/>
      <c r="L81" s="7"/>
      <c r="M81" s="7"/>
      <c r="N81" s="7"/>
      <c r="O81" s="7"/>
      <c r="P81" s="7"/>
      <c r="Q81" s="7"/>
      <c r="R81" s="7">
        <f t="shared" si="5"/>
        <v>29</v>
      </c>
      <c r="S81" s="8">
        <f t="shared" si="6"/>
        <v>7.2068965517241379</v>
      </c>
      <c r="T81" s="7"/>
      <c r="U81" s="7"/>
      <c r="V81" s="7"/>
    </row>
    <row r="82" spans="1:22" x14ac:dyDescent="0.2">
      <c r="A82" s="7">
        <v>1877</v>
      </c>
      <c r="B82" s="7"/>
      <c r="C82" s="7"/>
      <c r="D82" s="7">
        <v>4</v>
      </c>
      <c r="E82" s="7"/>
      <c r="F82" s="7">
        <v>20</v>
      </c>
      <c r="G82" s="7">
        <v>2</v>
      </c>
      <c r="H82" s="7"/>
      <c r="I82" s="7">
        <v>2</v>
      </c>
      <c r="J82" s="7">
        <v>1</v>
      </c>
      <c r="K82" s="7"/>
      <c r="L82" s="7"/>
      <c r="M82" s="7"/>
      <c r="N82" s="7"/>
      <c r="O82" s="7"/>
      <c r="P82" s="7"/>
      <c r="Q82" s="7"/>
      <c r="R82" s="7">
        <f t="shared" si="5"/>
        <v>29</v>
      </c>
      <c r="S82" s="8">
        <f t="shared" si="6"/>
        <v>7.1724137931034484</v>
      </c>
      <c r="T82" s="7"/>
      <c r="U82" s="7"/>
      <c r="V82" s="7"/>
    </row>
    <row r="83" spans="1:22" x14ac:dyDescent="0.2">
      <c r="A83" s="7">
        <v>1878</v>
      </c>
      <c r="B83" s="7"/>
      <c r="C83" s="7"/>
      <c r="D83" s="7">
        <v>3</v>
      </c>
      <c r="E83" s="7"/>
      <c r="F83" s="7">
        <v>17</v>
      </c>
      <c r="G83" s="7">
        <v>6</v>
      </c>
      <c r="H83" s="7"/>
      <c r="I83" s="7">
        <v>4</v>
      </c>
      <c r="J83" s="7"/>
      <c r="K83" s="7"/>
      <c r="L83" s="7">
        <v>3</v>
      </c>
      <c r="M83" s="7"/>
      <c r="N83" s="7"/>
      <c r="O83" s="7"/>
      <c r="P83" s="7"/>
      <c r="Q83" s="7"/>
      <c r="R83" s="7">
        <f t="shared" si="5"/>
        <v>33</v>
      </c>
      <c r="S83" s="8">
        <f t="shared" si="6"/>
        <v>8.0909090909090917</v>
      </c>
      <c r="T83" s="7"/>
      <c r="U83" s="7"/>
      <c r="V83" s="7"/>
    </row>
    <row r="84" spans="1:22" x14ac:dyDescent="0.2">
      <c r="A84" s="7">
        <v>1879</v>
      </c>
      <c r="B84" s="7">
        <v>2</v>
      </c>
      <c r="C84" s="7"/>
      <c r="D84" s="7">
        <v>9</v>
      </c>
      <c r="E84" s="7"/>
      <c r="F84" s="7">
        <v>9</v>
      </c>
      <c r="G84" s="7">
        <v>4</v>
      </c>
      <c r="H84" s="7"/>
      <c r="I84" s="7">
        <v>4</v>
      </c>
      <c r="J84" s="7">
        <v>1</v>
      </c>
      <c r="K84" s="7"/>
      <c r="L84" s="7"/>
      <c r="M84" s="7"/>
      <c r="N84" s="7"/>
      <c r="O84" s="7"/>
      <c r="P84" s="7"/>
      <c r="Q84" s="7"/>
      <c r="R84" s="7">
        <f t="shared" si="5"/>
        <v>29</v>
      </c>
      <c r="S84" s="8">
        <f t="shared" si="6"/>
        <v>6.8275862068965516</v>
      </c>
      <c r="T84" s="7"/>
      <c r="U84" s="7"/>
      <c r="V84" s="7"/>
    </row>
    <row r="85" spans="1:22" x14ac:dyDescent="0.2">
      <c r="A85" s="7">
        <v>1880</v>
      </c>
      <c r="B85" s="7"/>
      <c r="C85" s="7"/>
      <c r="D85" s="7">
        <v>8</v>
      </c>
      <c r="E85" s="7"/>
      <c r="F85" s="7">
        <v>8</v>
      </c>
      <c r="G85" s="7">
        <v>1</v>
      </c>
      <c r="H85" s="7"/>
      <c r="I85" s="7">
        <v>1</v>
      </c>
      <c r="J85" s="7"/>
      <c r="K85" s="7"/>
      <c r="L85" s="7"/>
      <c r="M85" s="7"/>
      <c r="N85" s="7"/>
      <c r="O85" s="7"/>
      <c r="P85" s="7"/>
      <c r="Q85" s="7"/>
      <c r="R85" s="7">
        <f t="shared" si="5"/>
        <v>18</v>
      </c>
      <c r="S85" s="8">
        <f t="shared" si="6"/>
        <v>6.333333333333333</v>
      </c>
      <c r="T85" s="7"/>
      <c r="U85" s="7"/>
      <c r="V85" s="7"/>
    </row>
    <row r="86" spans="1:22" x14ac:dyDescent="0.2">
      <c r="A86" s="7">
        <v>1881</v>
      </c>
      <c r="B86" s="7"/>
      <c r="C86" s="7"/>
      <c r="D86" s="7">
        <v>10</v>
      </c>
      <c r="E86" s="7"/>
      <c r="F86" s="7">
        <v>2</v>
      </c>
      <c r="G86" s="7">
        <v>1</v>
      </c>
      <c r="H86" s="7"/>
      <c r="I86" s="7">
        <v>1</v>
      </c>
      <c r="J86" s="7"/>
      <c r="K86" s="7"/>
      <c r="L86" s="7"/>
      <c r="M86" s="7"/>
      <c r="N86" s="7"/>
      <c r="O86" s="7"/>
      <c r="P86" s="7"/>
      <c r="Q86" s="7"/>
      <c r="R86" s="7">
        <f t="shared" si="5"/>
        <v>14</v>
      </c>
      <c r="S86" s="8">
        <f t="shared" si="6"/>
        <v>5.8571428571428568</v>
      </c>
      <c r="T86" s="7"/>
      <c r="U86" s="7"/>
      <c r="V86" s="7"/>
    </row>
    <row r="87" spans="1:22" x14ac:dyDescent="0.2">
      <c r="A87" s="7">
        <v>1882</v>
      </c>
      <c r="B87" s="7"/>
      <c r="C87" s="7"/>
      <c r="D87" s="7">
        <v>15</v>
      </c>
      <c r="E87" s="7"/>
      <c r="F87" s="7">
        <v>11</v>
      </c>
      <c r="G87" s="7">
        <v>4</v>
      </c>
      <c r="H87" s="7"/>
      <c r="I87" s="7">
        <v>2</v>
      </c>
      <c r="J87" s="7">
        <v>1</v>
      </c>
      <c r="K87" s="7"/>
      <c r="L87" s="7"/>
      <c r="M87" s="7"/>
      <c r="N87" s="7"/>
      <c r="O87" s="7"/>
      <c r="P87" s="7"/>
      <c r="Q87" s="7"/>
      <c r="R87" s="7">
        <f t="shared" si="5"/>
        <v>33</v>
      </c>
      <c r="S87" s="8">
        <f t="shared" si="6"/>
        <v>6.5454545454545459</v>
      </c>
      <c r="T87" s="7"/>
      <c r="U87" s="7"/>
      <c r="V87" s="7"/>
    </row>
    <row r="88" spans="1:22" x14ac:dyDescent="0.2">
      <c r="A88" s="7">
        <v>1883</v>
      </c>
      <c r="B88" s="7"/>
      <c r="C88" s="7"/>
      <c r="D88" s="7">
        <v>15</v>
      </c>
      <c r="E88" s="7"/>
      <c r="F88" s="7">
        <v>10</v>
      </c>
      <c r="G88" s="7">
        <v>1</v>
      </c>
      <c r="H88" s="7"/>
      <c r="I88" s="7">
        <v>1</v>
      </c>
      <c r="J88" s="7"/>
      <c r="K88" s="7"/>
      <c r="L88" s="7">
        <v>2</v>
      </c>
      <c r="M88" s="7"/>
      <c r="N88" s="7"/>
      <c r="O88" s="7"/>
      <c r="P88" s="7"/>
      <c r="Q88" s="7"/>
      <c r="R88" s="7">
        <f t="shared" si="5"/>
        <v>29</v>
      </c>
      <c r="S88" s="8">
        <f t="shared" si="6"/>
        <v>6.6551724137931032</v>
      </c>
      <c r="T88" s="7"/>
      <c r="U88" s="7"/>
      <c r="V88" s="7"/>
    </row>
    <row r="89" spans="1:22" x14ac:dyDescent="0.2">
      <c r="A89" s="7">
        <v>1884</v>
      </c>
      <c r="B89" s="7"/>
      <c r="C89" s="7"/>
      <c r="D89" s="7">
        <v>19</v>
      </c>
      <c r="E89" s="7">
        <v>3</v>
      </c>
      <c r="F89" s="7">
        <v>6</v>
      </c>
      <c r="G89" s="7">
        <v>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f t="shared" si="5"/>
        <v>29</v>
      </c>
      <c r="S89" s="8">
        <f t="shared" si="6"/>
        <v>5.6206896551724137</v>
      </c>
      <c r="T89" s="7"/>
      <c r="U89" s="7"/>
      <c r="V89" s="7"/>
    </row>
    <row r="90" spans="1:22" x14ac:dyDescent="0.2">
      <c r="A90" s="7">
        <v>1885</v>
      </c>
      <c r="B90" s="7"/>
      <c r="C90" s="7"/>
      <c r="D90" s="7">
        <v>26</v>
      </c>
      <c r="E90" s="7"/>
      <c r="F90" s="7">
        <v>5</v>
      </c>
      <c r="G90" s="7"/>
      <c r="H90" s="7"/>
      <c r="I90" s="7">
        <v>2</v>
      </c>
      <c r="J90" s="7"/>
      <c r="K90" s="7"/>
      <c r="L90" s="7"/>
      <c r="M90" s="7"/>
      <c r="N90" s="7"/>
      <c r="O90" s="7"/>
      <c r="P90" s="7"/>
      <c r="Q90" s="7"/>
      <c r="R90" s="7">
        <f t="shared" si="5"/>
        <v>33</v>
      </c>
      <c r="S90" s="8">
        <f t="shared" si="6"/>
        <v>5.6060606060606064</v>
      </c>
      <c r="T90" s="7"/>
      <c r="U90" s="7"/>
      <c r="V90" s="7"/>
    </row>
    <row r="91" spans="1:22" x14ac:dyDescent="0.2">
      <c r="A91" s="7">
        <v>1886</v>
      </c>
      <c r="B91" s="7"/>
      <c r="C91" s="7"/>
      <c r="D91" s="7">
        <v>10</v>
      </c>
      <c r="E91" s="7"/>
      <c r="F91" s="7">
        <v>4</v>
      </c>
      <c r="G91" s="7"/>
      <c r="H91" s="7"/>
      <c r="I91" s="7">
        <v>1</v>
      </c>
      <c r="J91" s="7"/>
      <c r="K91" s="7"/>
      <c r="L91" s="7"/>
      <c r="M91" s="7"/>
      <c r="N91" s="7"/>
      <c r="O91" s="7"/>
      <c r="P91" s="7"/>
      <c r="Q91" s="7"/>
      <c r="R91" s="7">
        <f t="shared" si="5"/>
        <v>15</v>
      </c>
      <c r="S91" s="8">
        <f t="shared" si="6"/>
        <v>5.8666666666666663</v>
      </c>
      <c r="T91" s="7"/>
      <c r="U91" s="7"/>
      <c r="V91" s="7"/>
    </row>
    <row r="92" spans="1:22" x14ac:dyDescent="0.2">
      <c r="A92" s="7">
        <v>1887</v>
      </c>
      <c r="B92" s="7"/>
      <c r="C92" s="7"/>
      <c r="D92" s="7">
        <v>8</v>
      </c>
      <c r="E92" s="7"/>
      <c r="F92" s="7">
        <v>3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f t="shared" si="5"/>
        <v>11</v>
      </c>
      <c r="S92" s="8">
        <f t="shared" si="6"/>
        <v>5.5454545454545459</v>
      </c>
      <c r="T92" s="7"/>
      <c r="U92" s="7"/>
      <c r="V92" s="7"/>
    </row>
    <row r="93" spans="1:22" x14ac:dyDescent="0.2">
      <c r="A93" s="7">
        <v>1888</v>
      </c>
      <c r="B93" s="7"/>
      <c r="C93" s="7"/>
      <c r="D93" s="7">
        <v>7</v>
      </c>
      <c r="E93" s="7">
        <v>1</v>
      </c>
      <c r="F93" s="7">
        <v>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f t="shared" si="5"/>
        <v>9</v>
      </c>
      <c r="S93" s="8">
        <f t="shared" si="6"/>
        <v>5.333333333333333</v>
      </c>
      <c r="T93" s="7"/>
      <c r="U93" s="7"/>
      <c r="V93" s="7"/>
    </row>
    <row r="94" spans="1:22" x14ac:dyDescent="0.2">
      <c r="A94" s="7">
        <v>1889</v>
      </c>
      <c r="B94" s="7"/>
      <c r="C94" s="7"/>
      <c r="D94" s="7">
        <v>8</v>
      </c>
      <c r="E94" s="7">
        <v>1</v>
      </c>
      <c r="F94" s="7">
        <v>5</v>
      </c>
      <c r="G94" s="7">
        <v>1</v>
      </c>
      <c r="H94" s="7"/>
      <c r="I94" s="7">
        <v>2</v>
      </c>
      <c r="J94" s="7"/>
      <c r="K94" s="7"/>
      <c r="L94" s="7"/>
      <c r="M94" s="7"/>
      <c r="N94" s="7"/>
      <c r="O94" s="7"/>
      <c r="P94" s="7"/>
      <c r="Q94" s="7"/>
      <c r="R94" s="7">
        <f t="shared" si="5"/>
        <v>17</v>
      </c>
      <c r="S94" s="8">
        <f t="shared" si="6"/>
        <v>6.4117647058823533</v>
      </c>
      <c r="T94" s="7"/>
      <c r="U94" s="7"/>
      <c r="V94" s="7"/>
    </row>
    <row r="95" spans="1:22" x14ac:dyDescent="0.2">
      <c r="A95" s="7">
        <v>1890</v>
      </c>
      <c r="B95" s="7"/>
      <c r="C95" s="7"/>
      <c r="D95" s="7">
        <v>3</v>
      </c>
      <c r="E95" s="7"/>
      <c r="F95" s="7">
        <v>2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>
        <f t="shared" si="5"/>
        <v>5</v>
      </c>
      <c r="S95" s="8">
        <f t="shared" si="6"/>
        <v>5.8</v>
      </c>
      <c r="T95" s="7"/>
      <c r="U95" s="7"/>
      <c r="V95" s="7"/>
    </row>
    <row r="96" spans="1:22" x14ac:dyDescent="0.2">
      <c r="A96" s="7">
        <v>1891</v>
      </c>
      <c r="B96" s="7">
        <v>1</v>
      </c>
      <c r="C96" s="7"/>
      <c r="D96" s="7">
        <v>7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f t="shared" si="5"/>
        <v>8</v>
      </c>
      <c r="S96" s="8">
        <f t="shared" si="6"/>
        <v>4.75</v>
      </c>
      <c r="T96" s="7"/>
      <c r="U96" s="7"/>
      <c r="V96" s="7"/>
    </row>
    <row r="97" spans="1:22" x14ac:dyDescent="0.2">
      <c r="A97" s="7">
        <v>1892</v>
      </c>
      <c r="B97" s="7">
        <v>3</v>
      </c>
      <c r="C97" s="7"/>
      <c r="D97" s="7">
        <v>1</v>
      </c>
      <c r="E97" s="7"/>
      <c r="F97" s="7">
        <v>1</v>
      </c>
      <c r="G97" s="7">
        <v>1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>
        <f t="shared" si="5"/>
        <v>6</v>
      </c>
      <c r="S97" s="8">
        <f t="shared" si="6"/>
        <v>4.833333333333333</v>
      </c>
      <c r="T97" s="7"/>
      <c r="U97" s="7"/>
      <c r="V97" s="7"/>
    </row>
    <row r="98" spans="1:22" x14ac:dyDescent="0.2">
      <c r="A98" s="7">
        <v>1893</v>
      </c>
      <c r="B98" s="7">
        <v>1</v>
      </c>
      <c r="C98" s="7"/>
      <c r="D98" s="7">
        <v>2</v>
      </c>
      <c r="E98" s="7"/>
      <c r="F98" s="7">
        <v>2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>
        <f t="shared" si="5"/>
        <v>5</v>
      </c>
      <c r="S98" s="8">
        <f t="shared" si="6"/>
        <v>5.4</v>
      </c>
      <c r="T98" s="7"/>
      <c r="U98" s="7"/>
      <c r="V98" s="7"/>
    </row>
    <row r="99" spans="1:22" x14ac:dyDescent="0.2">
      <c r="A99" s="7">
        <v>1894</v>
      </c>
      <c r="B99" s="7">
        <v>4</v>
      </c>
      <c r="C99" s="7"/>
      <c r="D99" s="7">
        <v>1</v>
      </c>
      <c r="E99" s="7"/>
      <c r="F99" s="7">
        <v>1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f t="shared" si="5"/>
        <v>6</v>
      </c>
      <c r="S99" s="8">
        <f t="shared" si="6"/>
        <v>4</v>
      </c>
      <c r="T99" s="7"/>
      <c r="U99" s="7"/>
      <c r="V99" s="7"/>
    </row>
    <row r="100" spans="1:22" x14ac:dyDescent="0.2">
      <c r="A100" s="7">
        <v>1895</v>
      </c>
      <c r="B100" s="7">
        <v>1</v>
      </c>
      <c r="C100" s="7"/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>
        <f t="shared" si="5"/>
        <v>2</v>
      </c>
      <c r="S100" s="8">
        <f t="shared" si="6"/>
        <v>4</v>
      </c>
      <c r="T100" s="7"/>
      <c r="U100" s="7"/>
      <c r="V100" s="7"/>
    </row>
    <row r="101" spans="1:22" x14ac:dyDescent="0.2">
      <c r="A101" s="7">
        <v>1896</v>
      </c>
      <c r="B101" s="7">
        <v>2</v>
      </c>
      <c r="C101" s="7"/>
      <c r="D101" s="7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>
        <f t="shared" si="5"/>
        <v>3</v>
      </c>
      <c r="S101" s="8">
        <f t="shared" si="6"/>
        <v>3.6666666666666665</v>
      </c>
      <c r="T101" s="7"/>
      <c r="U101" s="7"/>
      <c r="V101" s="7"/>
    </row>
    <row r="102" spans="1:22" x14ac:dyDescent="0.2">
      <c r="A102" s="7">
        <v>1897</v>
      </c>
      <c r="B102" s="7">
        <v>2</v>
      </c>
      <c r="C102" s="7"/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>
        <f t="shared" si="5"/>
        <v>3</v>
      </c>
      <c r="S102" s="8">
        <f t="shared" si="6"/>
        <v>3.6666666666666665</v>
      </c>
      <c r="T102" s="7"/>
      <c r="U102" s="7"/>
      <c r="V102" s="7"/>
    </row>
    <row r="103" spans="1:22" x14ac:dyDescent="0.2">
      <c r="A103" s="7">
        <v>1898</v>
      </c>
      <c r="B103" s="7"/>
      <c r="C103" s="7"/>
      <c r="D103" s="7">
        <v>3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f t="shared" si="5"/>
        <v>3</v>
      </c>
      <c r="S103" s="8">
        <f t="shared" si="6"/>
        <v>5</v>
      </c>
      <c r="T103" s="7"/>
      <c r="U103" s="7"/>
      <c r="V103" s="7"/>
    </row>
    <row r="104" spans="1:22" x14ac:dyDescent="0.2">
      <c r="A104" s="7">
        <v>1899</v>
      </c>
      <c r="B104" s="7">
        <v>1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>
        <f t="shared" si="5"/>
        <v>1</v>
      </c>
      <c r="S104" s="8">
        <f t="shared" si="6"/>
        <v>3</v>
      </c>
      <c r="T104" s="7"/>
      <c r="U104" s="7"/>
      <c r="V104" s="7"/>
    </row>
  </sheetData>
  <mergeCells count="5">
    <mergeCell ref="B57:Q57"/>
    <mergeCell ref="A1:H1"/>
    <mergeCell ref="B5:Q5"/>
    <mergeCell ref="A4:F4"/>
    <mergeCell ref="A56:F56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52" workbookViewId="0">
      <selection activeCell="G20" sqref="G20"/>
    </sheetView>
  </sheetViews>
  <sheetFormatPr defaultRowHeight="12.75" x14ac:dyDescent="0.2"/>
  <cols>
    <col min="1" max="1" width="7.140625" customWidth="1"/>
    <col min="4" max="5" width="9.140625" style="4"/>
    <col min="6" max="6" width="4.28515625" customWidth="1"/>
    <col min="7" max="7" width="58.140625" customWidth="1"/>
  </cols>
  <sheetData>
    <row r="1" spans="1:7" x14ac:dyDescent="0.2">
      <c r="A1" s="20" t="s">
        <v>30</v>
      </c>
      <c r="B1" s="17"/>
      <c r="C1" s="17"/>
      <c r="D1" s="17"/>
      <c r="E1" s="17"/>
      <c r="F1" s="17"/>
      <c r="G1" s="17"/>
    </row>
    <row r="3" spans="1:7" x14ac:dyDescent="0.2">
      <c r="D3" s="16" t="s">
        <v>28</v>
      </c>
      <c r="E3" s="16"/>
    </row>
    <row r="4" spans="1:7" x14ac:dyDescent="0.2">
      <c r="A4" t="s">
        <v>0</v>
      </c>
      <c r="B4" t="s">
        <v>13</v>
      </c>
      <c r="C4" t="s">
        <v>29</v>
      </c>
      <c r="D4" s="4" t="s">
        <v>21</v>
      </c>
      <c r="E4" s="4" t="s">
        <v>22</v>
      </c>
      <c r="G4" t="s">
        <v>31</v>
      </c>
    </row>
    <row r="5" spans="1:7" x14ac:dyDescent="0.2">
      <c r="A5">
        <v>1844</v>
      </c>
      <c r="B5" s="4">
        <f>D5+E5</f>
        <v>19319</v>
      </c>
      <c r="C5" s="2">
        <f>D5/E5</f>
        <v>1.7190710767065447</v>
      </c>
      <c r="D5" s="4">
        <v>12214</v>
      </c>
      <c r="E5" s="4">
        <v>7105</v>
      </c>
      <c r="G5" t="s">
        <v>33</v>
      </c>
    </row>
    <row r="6" spans="1:7" x14ac:dyDescent="0.2">
      <c r="A6">
        <v>1845</v>
      </c>
      <c r="B6" s="4">
        <f t="shared" ref="B6:B68" si="0">D6+E6</f>
        <v>18304</v>
      </c>
      <c r="C6" s="2">
        <f t="shared" ref="C6:C68" si="1">D6/E6</f>
        <v>1.6616257088846882</v>
      </c>
      <c r="D6" s="4">
        <v>11427</v>
      </c>
      <c r="E6" s="4">
        <v>6877</v>
      </c>
      <c r="G6" t="s">
        <v>34</v>
      </c>
    </row>
    <row r="7" spans="1:7" x14ac:dyDescent="0.2">
      <c r="A7">
        <v>1846</v>
      </c>
      <c r="B7" s="4">
        <f t="shared" si="0"/>
        <v>18858</v>
      </c>
      <c r="C7" s="2">
        <f t="shared" si="1"/>
        <v>1.6341667830702613</v>
      </c>
      <c r="D7" s="4">
        <v>11699</v>
      </c>
      <c r="E7" s="4">
        <v>7159</v>
      </c>
    </row>
    <row r="8" spans="1:7" x14ac:dyDescent="0.2">
      <c r="A8">
        <v>1847</v>
      </c>
      <c r="B8" s="4">
        <f t="shared" si="0"/>
        <v>20871</v>
      </c>
      <c r="C8" s="2">
        <f t="shared" si="1"/>
        <v>1.7585249801744647</v>
      </c>
      <c r="D8" s="4">
        <v>13305</v>
      </c>
      <c r="E8" s="4">
        <v>7566</v>
      </c>
      <c r="G8" t="s">
        <v>40</v>
      </c>
    </row>
    <row r="9" spans="1:7" x14ac:dyDescent="0.2">
      <c r="A9">
        <v>1848</v>
      </c>
      <c r="B9" s="4">
        <f t="shared" si="0"/>
        <v>23668</v>
      </c>
      <c r="C9" s="2">
        <f t="shared" si="1"/>
        <v>1.8069259962049335</v>
      </c>
      <c r="D9" s="4">
        <v>15236</v>
      </c>
      <c r="E9" s="4">
        <v>8432</v>
      </c>
    </row>
    <row r="10" spans="1:7" x14ac:dyDescent="0.2">
      <c r="A10">
        <v>1849</v>
      </c>
      <c r="B10" s="4">
        <f t="shared" si="0"/>
        <v>24335</v>
      </c>
      <c r="C10" s="2">
        <f t="shared" si="1"/>
        <v>1.8522034692920768</v>
      </c>
      <c r="D10" s="4">
        <v>15803</v>
      </c>
      <c r="E10" s="4">
        <v>8532</v>
      </c>
      <c r="G10" s="4" t="s">
        <v>32</v>
      </c>
    </row>
    <row r="11" spans="1:7" x14ac:dyDescent="0.2">
      <c r="A11">
        <v>1850</v>
      </c>
      <c r="B11" s="4">
        <f t="shared" si="0"/>
        <v>23736</v>
      </c>
      <c r="C11" s="2">
        <f t="shared" si="1"/>
        <v>1.7885338345864661</v>
      </c>
      <c r="D11" s="4">
        <v>15224</v>
      </c>
      <c r="E11" s="4">
        <v>8512</v>
      </c>
    </row>
    <row r="12" spans="1:7" x14ac:dyDescent="0.2">
      <c r="A12">
        <v>1851</v>
      </c>
      <c r="B12" s="4">
        <f t="shared" si="0"/>
        <v>21639</v>
      </c>
      <c r="C12" s="2">
        <f t="shared" si="1"/>
        <v>1.6289636739156845</v>
      </c>
      <c r="D12" s="4">
        <v>13408</v>
      </c>
      <c r="E12" s="4">
        <v>8231</v>
      </c>
    </row>
    <row r="13" spans="1:7" x14ac:dyDescent="0.2">
      <c r="A13">
        <v>1852</v>
      </c>
      <c r="B13" s="4">
        <f t="shared" si="0"/>
        <v>22936</v>
      </c>
      <c r="C13" s="2">
        <f t="shared" si="1"/>
        <v>1.5357656163626312</v>
      </c>
      <c r="D13" s="4">
        <v>13891</v>
      </c>
      <c r="E13" s="4">
        <v>9045</v>
      </c>
      <c r="G13" t="s">
        <v>126</v>
      </c>
    </row>
    <row r="14" spans="1:7" x14ac:dyDescent="0.2">
      <c r="A14">
        <v>1853</v>
      </c>
      <c r="B14" s="4">
        <f t="shared" si="0"/>
        <v>22271</v>
      </c>
      <c r="C14" s="2">
        <f t="shared" si="1"/>
        <v>1.6164238721804511</v>
      </c>
      <c r="D14" s="4">
        <v>13759</v>
      </c>
      <c r="E14" s="4">
        <v>8512</v>
      </c>
      <c r="G14" t="s">
        <v>127</v>
      </c>
    </row>
    <row r="15" spans="1:7" x14ac:dyDescent="0.2">
      <c r="A15">
        <v>1854</v>
      </c>
      <c r="B15" s="4">
        <f t="shared" si="0"/>
        <v>21850</v>
      </c>
      <c r="C15" s="2">
        <f t="shared" si="1"/>
        <v>1.4809810378108323</v>
      </c>
      <c r="D15" s="4">
        <v>13043</v>
      </c>
      <c r="E15" s="4">
        <v>8807</v>
      </c>
      <c r="G15" t="s">
        <v>128</v>
      </c>
    </row>
    <row r="16" spans="1:7" x14ac:dyDescent="0.2">
      <c r="A16">
        <v>1855</v>
      </c>
      <c r="B16" s="4">
        <f t="shared" si="0"/>
        <v>19018</v>
      </c>
      <c r="C16" s="2">
        <f t="shared" si="1"/>
        <v>1.5548092423428264</v>
      </c>
      <c r="D16" s="4">
        <v>11574</v>
      </c>
      <c r="E16" s="4">
        <v>7444</v>
      </c>
    </row>
    <row r="17" spans="1:5" x14ac:dyDescent="0.2">
      <c r="A17">
        <v>1856</v>
      </c>
      <c r="B17" s="4">
        <f t="shared" si="0"/>
        <v>19709</v>
      </c>
      <c r="C17" s="2">
        <f t="shared" si="1"/>
        <v>1.547699069286453</v>
      </c>
      <c r="D17" s="4">
        <v>11973</v>
      </c>
      <c r="E17" s="4">
        <v>7736</v>
      </c>
    </row>
    <row r="18" spans="1:5" x14ac:dyDescent="0.2">
      <c r="A18">
        <v>1857</v>
      </c>
      <c r="B18" s="4">
        <f t="shared" si="0"/>
        <v>17371</v>
      </c>
      <c r="C18" s="2">
        <f t="shared" si="1"/>
        <v>1.4069557988083692</v>
      </c>
      <c r="D18" s="4">
        <v>10154</v>
      </c>
      <c r="E18" s="4">
        <v>7217</v>
      </c>
    </row>
    <row r="19" spans="1:5" x14ac:dyDescent="0.2">
      <c r="A19">
        <v>1858</v>
      </c>
      <c r="B19" s="4">
        <f t="shared" si="0"/>
        <v>17922</v>
      </c>
      <c r="C19" s="2">
        <f t="shared" si="1"/>
        <v>1.58951018638925</v>
      </c>
      <c r="D19" s="4">
        <v>11001</v>
      </c>
      <c r="E19" s="4">
        <v>6921</v>
      </c>
    </row>
    <row r="20" spans="1:5" x14ac:dyDescent="0.2">
      <c r="A20">
        <v>1859</v>
      </c>
      <c r="B20" s="4">
        <f t="shared" si="0"/>
        <v>19571</v>
      </c>
      <c r="C20" s="2">
        <f t="shared" si="1"/>
        <v>1.5262682328643347</v>
      </c>
      <c r="D20" s="4">
        <v>11824</v>
      </c>
      <c r="E20" s="4">
        <v>7747</v>
      </c>
    </row>
    <row r="21" spans="1:5" x14ac:dyDescent="0.2">
      <c r="A21">
        <v>1860</v>
      </c>
      <c r="B21" s="4">
        <f t="shared" si="0"/>
        <v>19102</v>
      </c>
      <c r="C21" s="2">
        <f t="shared" si="1"/>
        <v>1.3946345744014039</v>
      </c>
      <c r="D21" s="4">
        <v>11125</v>
      </c>
      <c r="E21" s="4">
        <v>7977</v>
      </c>
    </row>
    <row r="22" spans="1:5" x14ac:dyDescent="0.2">
      <c r="A22">
        <v>1861</v>
      </c>
      <c r="B22" s="4">
        <f t="shared" si="0"/>
        <v>18486</v>
      </c>
      <c r="C22" s="2">
        <f t="shared" si="1"/>
        <v>1.4510739856801909</v>
      </c>
      <c r="D22" s="4">
        <v>10944</v>
      </c>
      <c r="E22" s="4">
        <v>7542</v>
      </c>
    </row>
    <row r="23" spans="1:5" x14ac:dyDescent="0.2">
      <c r="A23">
        <v>1862</v>
      </c>
      <c r="B23" s="4">
        <f t="shared" si="0"/>
        <v>19701</v>
      </c>
      <c r="C23" s="2">
        <f t="shared" si="1"/>
        <v>1.4972746862720243</v>
      </c>
      <c r="D23" s="4">
        <v>11812</v>
      </c>
      <c r="E23" s="4">
        <v>7889</v>
      </c>
    </row>
    <row r="24" spans="1:5" x14ac:dyDescent="0.2">
      <c r="A24">
        <v>1863</v>
      </c>
      <c r="B24" s="4">
        <f t="shared" si="0"/>
        <v>22452</v>
      </c>
      <c r="C24" s="2">
        <f t="shared" si="1"/>
        <v>1.4737769942706038</v>
      </c>
      <c r="D24" s="4">
        <v>13376</v>
      </c>
      <c r="E24" s="4">
        <v>9076</v>
      </c>
    </row>
    <row r="25" spans="1:5" x14ac:dyDescent="0.2">
      <c r="A25">
        <v>1864</v>
      </c>
      <c r="B25" s="4">
        <f t="shared" si="0"/>
        <v>24828</v>
      </c>
      <c r="C25" s="2">
        <f t="shared" si="1"/>
        <v>1.4813112132720367</v>
      </c>
      <c r="D25" s="4">
        <v>14822</v>
      </c>
      <c r="E25" s="4">
        <v>10006</v>
      </c>
    </row>
    <row r="26" spans="1:5" x14ac:dyDescent="0.2">
      <c r="A26">
        <v>1865</v>
      </c>
      <c r="B26" s="4">
        <f t="shared" si="0"/>
        <v>25015</v>
      </c>
      <c r="C26" s="2">
        <f t="shared" si="1"/>
        <v>1.5313701679821898</v>
      </c>
      <c r="D26" s="4">
        <v>15133</v>
      </c>
      <c r="E26" s="4">
        <v>9882</v>
      </c>
    </row>
    <row r="27" spans="1:5" x14ac:dyDescent="0.2">
      <c r="A27">
        <v>1866</v>
      </c>
      <c r="B27" s="4">
        <f t="shared" si="0"/>
        <v>25106</v>
      </c>
      <c r="C27" s="2">
        <f t="shared" si="1"/>
        <v>1.4968672302337145</v>
      </c>
      <c r="D27" s="4">
        <v>15051</v>
      </c>
      <c r="E27" s="4">
        <v>10055</v>
      </c>
    </row>
    <row r="28" spans="1:5" x14ac:dyDescent="0.2">
      <c r="A28">
        <v>1867</v>
      </c>
      <c r="B28" s="4">
        <f t="shared" si="0"/>
        <v>25726</v>
      </c>
      <c r="C28" s="2">
        <f t="shared" si="1"/>
        <v>1.5962256534463619</v>
      </c>
      <c r="D28" s="4">
        <v>15817</v>
      </c>
      <c r="E28" s="4">
        <v>9909</v>
      </c>
    </row>
    <row r="29" spans="1:5" x14ac:dyDescent="0.2">
      <c r="A29">
        <v>1868</v>
      </c>
      <c r="B29" s="4">
        <f t="shared" si="0"/>
        <v>26149</v>
      </c>
      <c r="C29" s="2">
        <f t="shared" si="1"/>
        <v>1.6641874681609781</v>
      </c>
      <c r="D29" s="4">
        <v>16334</v>
      </c>
      <c r="E29" s="4">
        <v>9815</v>
      </c>
    </row>
    <row r="30" spans="1:5" x14ac:dyDescent="0.2">
      <c r="A30">
        <v>1869</v>
      </c>
      <c r="B30" s="4">
        <f t="shared" si="0"/>
        <v>27160</v>
      </c>
      <c r="C30" s="2">
        <f t="shared" si="1"/>
        <v>1.6611796982167353</v>
      </c>
      <c r="D30" s="4">
        <v>16954</v>
      </c>
      <c r="E30" s="4">
        <v>10206</v>
      </c>
    </row>
    <row r="31" spans="1:5" x14ac:dyDescent="0.2">
      <c r="A31">
        <v>1870</v>
      </c>
      <c r="B31" s="4">
        <f t="shared" si="0"/>
        <v>28850</v>
      </c>
      <c r="C31" s="2">
        <f t="shared" si="1"/>
        <v>1.5660410922351686</v>
      </c>
      <c r="D31" s="4">
        <v>17607</v>
      </c>
      <c r="E31" s="4">
        <v>11243</v>
      </c>
    </row>
    <row r="32" spans="1:5" x14ac:dyDescent="0.2">
      <c r="A32">
        <v>1871</v>
      </c>
      <c r="B32" s="4">
        <f t="shared" si="0"/>
        <v>27896</v>
      </c>
      <c r="C32" s="2">
        <f t="shared" si="1"/>
        <v>1.5459523592224149</v>
      </c>
      <c r="D32" s="4">
        <v>16939</v>
      </c>
      <c r="E32" s="4">
        <v>10957</v>
      </c>
    </row>
    <row r="33" spans="1:5" x14ac:dyDescent="0.2">
      <c r="A33">
        <v>1872</v>
      </c>
      <c r="B33" s="4">
        <f t="shared" si="0"/>
        <v>31727</v>
      </c>
      <c r="C33" s="2">
        <f t="shared" si="1"/>
        <v>1.5037089646464648</v>
      </c>
      <c r="D33" s="4">
        <v>19055</v>
      </c>
      <c r="E33" s="4">
        <v>12672</v>
      </c>
    </row>
    <row r="34" spans="1:5" x14ac:dyDescent="0.2">
      <c r="A34">
        <v>1873</v>
      </c>
      <c r="B34" s="4">
        <f t="shared" si="0"/>
        <v>32819</v>
      </c>
      <c r="C34" s="2">
        <f t="shared" si="1"/>
        <v>1.6989309210526315</v>
      </c>
      <c r="D34" s="4">
        <v>20659</v>
      </c>
      <c r="E34" s="4">
        <v>12160</v>
      </c>
    </row>
    <row r="35" spans="1:5" x14ac:dyDescent="0.2">
      <c r="A35">
        <v>1874</v>
      </c>
      <c r="B35" s="4">
        <f t="shared" si="0"/>
        <v>36125</v>
      </c>
      <c r="C35" s="2">
        <f t="shared" si="1"/>
        <v>1.7317755595886268</v>
      </c>
      <c r="D35" s="4">
        <v>22901</v>
      </c>
      <c r="E35" s="4">
        <v>13224</v>
      </c>
    </row>
    <row r="36" spans="1:5" x14ac:dyDescent="0.2">
      <c r="A36">
        <v>1875</v>
      </c>
      <c r="B36" s="4">
        <f t="shared" si="0"/>
        <v>43393</v>
      </c>
      <c r="C36" s="2">
        <f t="shared" si="1"/>
        <v>1.6130916536191737</v>
      </c>
      <c r="D36" s="4">
        <v>26787</v>
      </c>
      <c r="E36" s="4">
        <v>16606</v>
      </c>
    </row>
    <row r="37" spans="1:5" x14ac:dyDescent="0.2">
      <c r="A37">
        <v>1876</v>
      </c>
      <c r="B37" s="4">
        <f t="shared" si="0"/>
        <v>43868</v>
      </c>
      <c r="C37" s="2">
        <f t="shared" si="1"/>
        <v>1.6716199756394641</v>
      </c>
      <c r="D37" s="4">
        <v>27448</v>
      </c>
      <c r="E37" s="4">
        <v>16420</v>
      </c>
    </row>
    <row r="38" spans="1:5" x14ac:dyDescent="0.2">
      <c r="A38">
        <v>1877</v>
      </c>
      <c r="B38" s="4">
        <f t="shared" si="0"/>
        <v>46170</v>
      </c>
      <c r="C38" s="2">
        <f t="shared" si="1"/>
        <v>1.6869580399231798</v>
      </c>
      <c r="D38" s="4">
        <v>28987</v>
      </c>
      <c r="E38" s="4">
        <v>17183</v>
      </c>
    </row>
    <row r="39" spans="1:5" x14ac:dyDescent="0.2">
      <c r="A39">
        <v>1878</v>
      </c>
      <c r="B39" s="4">
        <f t="shared" si="0"/>
        <v>48746</v>
      </c>
      <c r="C39" s="2">
        <f t="shared" si="1"/>
        <v>1.6586310335424053</v>
      </c>
      <c r="D39" s="4">
        <v>30411</v>
      </c>
      <c r="E39" s="4">
        <v>18335</v>
      </c>
    </row>
    <row r="40" spans="1:5" x14ac:dyDescent="0.2">
      <c r="A40">
        <v>1879</v>
      </c>
      <c r="B40" s="4">
        <f t="shared" si="0"/>
        <v>44975</v>
      </c>
      <c r="C40" s="2">
        <f t="shared" si="1"/>
        <v>1.7272451640288642</v>
      </c>
      <c r="D40" s="4">
        <v>28484</v>
      </c>
      <c r="E40" s="4">
        <v>16491</v>
      </c>
    </row>
    <row r="41" spans="1:5" x14ac:dyDescent="0.2">
      <c r="A41">
        <v>1880</v>
      </c>
      <c r="B41" s="4">
        <f t="shared" si="0"/>
        <v>50791</v>
      </c>
      <c r="C41" s="2">
        <f t="shared" si="1"/>
        <v>1.6668941979522185</v>
      </c>
      <c r="D41" s="4">
        <v>31746</v>
      </c>
      <c r="E41" s="4">
        <v>19045</v>
      </c>
    </row>
    <row r="42" spans="1:5" x14ac:dyDescent="0.2">
      <c r="A42">
        <v>1881</v>
      </c>
      <c r="B42" s="4">
        <f t="shared" si="0"/>
        <v>47844</v>
      </c>
      <c r="C42" s="2">
        <f t="shared" si="1"/>
        <v>1.7988767988767989</v>
      </c>
      <c r="D42" s="4">
        <v>30750</v>
      </c>
      <c r="E42" s="4">
        <v>17094</v>
      </c>
    </row>
    <row r="43" spans="1:5" x14ac:dyDescent="0.2">
      <c r="A43">
        <v>1882</v>
      </c>
      <c r="B43" s="4">
        <f t="shared" si="0"/>
        <v>48506</v>
      </c>
      <c r="C43" s="2">
        <f t="shared" si="1"/>
        <v>1.8655993383352041</v>
      </c>
      <c r="D43" s="4">
        <v>31579</v>
      </c>
      <c r="E43" s="4">
        <v>16927</v>
      </c>
    </row>
    <row r="44" spans="1:5" x14ac:dyDescent="0.2">
      <c r="A44">
        <v>1883</v>
      </c>
      <c r="B44" s="4">
        <f t="shared" si="0"/>
        <v>48920</v>
      </c>
      <c r="C44" s="2">
        <f t="shared" si="1"/>
        <v>1.8048850409953558</v>
      </c>
      <c r="D44" s="4">
        <v>31479</v>
      </c>
      <c r="E44" s="4">
        <v>17441</v>
      </c>
    </row>
    <row r="45" spans="1:5" x14ac:dyDescent="0.2">
      <c r="A45">
        <v>1884</v>
      </c>
      <c r="B45" s="4">
        <f t="shared" si="0"/>
        <v>51473</v>
      </c>
      <c r="C45" s="2">
        <f t="shared" si="1"/>
        <v>1.7800702133405346</v>
      </c>
      <c r="D45" s="4">
        <v>32958</v>
      </c>
      <c r="E45" s="4">
        <v>18515</v>
      </c>
    </row>
    <row r="46" spans="1:5" x14ac:dyDescent="0.2">
      <c r="A46">
        <v>1885</v>
      </c>
      <c r="B46" s="4">
        <f t="shared" si="0"/>
        <v>46233</v>
      </c>
      <c r="C46" s="2">
        <f t="shared" si="1"/>
        <v>1.7588614393125672</v>
      </c>
      <c r="D46" s="4">
        <v>29475</v>
      </c>
      <c r="E46" s="4">
        <v>16758</v>
      </c>
    </row>
    <row r="47" spans="1:5" x14ac:dyDescent="0.2">
      <c r="A47">
        <v>1886</v>
      </c>
      <c r="B47" s="4">
        <f t="shared" si="0"/>
        <v>45583</v>
      </c>
      <c r="C47" s="2">
        <f t="shared" si="1"/>
        <v>1.6905324046747727</v>
      </c>
      <c r="D47" s="4">
        <v>28641</v>
      </c>
      <c r="E47" s="4">
        <v>16942</v>
      </c>
    </row>
    <row r="48" spans="1:5" x14ac:dyDescent="0.2">
      <c r="A48">
        <v>1887</v>
      </c>
      <c r="B48" s="4">
        <f t="shared" si="0"/>
        <v>46108</v>
      </c>
      <c r="C48" s="2">
        <f t="shared" si="1"/>
        <v>1.6786730959158775</v>
      </c>
      <c r="D48" s="4">
        <v>28895</v>
      </c>
      <c r="E48" s="4">
        <v>17213</v>
      </c>
    </row>
    <row r="49" spans="1:5" x14ac:dyDescent="0.2">
      <c r="A49">
        <v>1888</v>
      </c>
      <c r="B49" s="4">
        <f t="shared" si="0"/>
        <v>47615</v>
      </c>
      <c r="C49" s="2">
        <f t="shared" si="1"/>
        <v>1.7532670290274084</v>
      </c>
      <c r="D49" s="4">
        <v>30321</v>
      </c>
      <c r="E49" s="4">
        <v>17294</v>
      </c>
    </row>
    <row r="50" spans="1:5" x14ac:dyDescent="0.2">
      <c r="A50">
        <v>1889</v>
      </c>
      <c r="B50" s="4">
        <f t="shared" si="0"/>
        <v>46899</v>
      </c>
      <c r="C50" s="2">
        <f t="shared" si="1"/>
        <v>1.6248950579280237</v>
      </c>
      <c r="D50" s="4">
        <v>29032</v>
      </c>
      <c r="E50" s="4">
        <v>17867</v>
      </c>
    </row>
    <row r="51" spans="1:5" x14ac:dyDescent="0.2">
      <c r="A51">
        <v>1890</v>
      </c>
      <c r="B51" s="4">
        <f t="shared" si="0"/>
        <v>48589</v>
      </c>
      <c r="C51" s="2">
        <f t="shared" si="1"/>
        <v>1.6971412711629197</v>
      </c>
      <c r="D51" s="4">
        <v>30574</v>
      </c>
      <c r="E51" s="4">
        <v>18015</v>
      </c>
    </row>
    <row r="52" spans="1:5" x14ac:dyDescent="0.2">
      <c r="A52">
        <v>1891</v>
      </c>
      <c r="B52" s="4">
        <f t="shared" si="0"/>
        <v>48504</v>
      </c>
      <c r="C52" s="2">
        <f t="shared" si="1"/>
        <v>1.7030762371823451</v>
      </c>
      <c r="D52" s="4">
        <v>30560</v>
      </c>
      <c r="E52" s="4">
        <v>17944</v>
      </c>
    </row>
    <row r="53" spans="1:5" x14ac:dyDescent="0.2">
      <c r="A53">
        <v>1892</v>
      </c>
      <c r="B53" s="4">
        <f t="shared" si="0"/>
        <v>48731</v>
      </c>
      <c r="C53" s="2">
        <f t="shared" si="1"/>
        <v>1.7289578316626533</v>
      </c>
      <c r="D53" s="4">
        <v>30874</v>
      </c>
      <c r="E53" s="4">
        <v>17857</v>
      </c>
    </row>
    <row r="54" spans="1:5" x14ac:dyDescent="0.2">
      <c r="A54">
        <v>1893</v>
      </c>
      <c r="B54" s="4">
        <f t="shared" si="0"/>
        <v>50748</v>
      </c>
      <c r="C54" s="2">
        <f t="shared" si="1"/>
        <v>1.7196141479099678</v>
      </c>
      <c r="D54" s="4">
        <v>32088</v>
      </c>
      <c r="E54" s="4">
        <v>18660</v>
      </c>
    </row>
    <row r="55" spans="1:5" x14ac:dyDescent="0.2">
      <c r="A55">
        <v>1894</v>
      </c>
      <c r="B55" s="4">
        <f t="shared" si="0"/>
        <v>52658</v>
      </c>
      <c r="C55" s="2">
        <f t="shared" si="1"/>
        <v>1.7196570602210515</v>
      </c>
      <c r="D55" s="4">
        <v>33296</v>
      </c>
      <c r="E55" s="4">
        <v>19362</v>
      </c>
    </row>
    <row r="56" spans="1:5" x14ac:dyDescent="0.2">
      <c r="A56">
        <v>1895</v>
      </c>
      <c r="B56" s="4">
        <f t="shared" si="0"/>
        <v>49717</v>
      </c>
      <c r="C56" s="2">
        <f t="shared" si="1"/>
        <v>1.7725295561008254</v>
      </c>
      <c r="D56" s="4">
        <v>31785</v>
      </c>
      <c r="E56" s="4">
        <v>17932</v>
      </c>
    </row>
    <row r="57" spans="1:5" x14ac:dyDescent="0.2">
      <c r="A57">
        <v>1896</v>
      </c>
      <c r="B57" s="4">
        <f t="shared" si="0"/>
        <v>52926</v>
      </c>
      <c r="C57" s="2">
        <f t="shared" si="1"/>
        <v>1.8144642382345122</v>
      </c>
      <c r="D57" s="4">
        <v>34121</v>
      </c>
      <c r="E57" s="4">
        <v>18805</v>
      </c>
    </row>
    <row r="58" spans="1:5" x14ac:dyDescent="0.2">
      <c r="A58">
        <v>1897</v>
      </c>
      <c r="B58" s="4">
        <f t="shared" si="0"/>
        <v>51375</v>
      </c>
      <c r="C58" s="2">
        <f t="shared" si="1"/>
        <v>1.8139891548447171</v>
      </c>
      <c r="D58" s="4">
        <v>33118</v>
      </c>
      <c r="E58" s="4">
        <v>18257</v>
      </c>
    </row>
    <row r="59" spans="1:5" x14ac:dyDescent="0.2">
      <c r="A59">
        <v>1898</v>
      </c>
      <c r="B59" s="4">
        <f t="shared" si="0"/>
        <v>56561</v>
      </c>
      <c r="C59" s="2">
        <f t="shared" si="1"/>
        <v>1.7675784117042619</v>
      </c>
      <c r="D59" s="4">
        <v>36124</v>
      </c>
      <c r="E59" s="4">
        <v>20437</v>
      </c>
    </row>
    <row r="60" spans="1:5" x14ac:dyDescent="0.2">
      <c r="A60">
        <v>1899</v>
      </c>
      <c r="B60" s="4">
        <f t="shared" si="0"/>
        <v>59337</v>
      </c>
      <c r="C60" s="2">
        <f t="shared" si="1"/>
        <v>1.8875857705971093</v>
      </c>
      <c r="D60" s="4">
        <v>38788</v>
      </c>
      <c r="E60" s="4">
        <v>20549</v>
      </c>
    </row>
    <row r="61" spans="1:5" x14ac:dyDescent="0.2">
      <c r="A61">
        <v>1900</v>
      </c>
      <c r="B61" s="4">
        <f t="shared" si="0"/>
        <v>60503</v>
      </c>
      <c r="C61" s="2">
        <f t="shared" si="1"/>
        <v>1.9217210739810702</v>
      </c>
      <c r="D61" s="4">
        <v>39795</v>
      </c>
      <c r="E61" s="4">
        <v>20708</v>
      </c>
    </row>
    <row r="62" spans="1:5" x14ac:dyDescent="0.2">
      <c r="A62">
        <v>1901</v>
      </c>
      <c r="B62" s="4">
        <f t="shared" si="0"/>
        <v>66773</v>
      </c>
      <c r="C62" s="2">
        <f t="shared" si="1"/>
        <v>2.0068446886116988</v>
      </c>
      <c r="D62" s="4">
        <v>44566</v>
      </c>
      <c r="E62" s="4">
        <v>22207</v>
      </c>
    </row>
    <row r="63" spans="1:5" x14ac:dyDescent="0.2">
      <c r="A63">
        <v>1902</v>
      </c>
      <c r="B63" s="4">
        <f t="shared" si="0"/>
        <v>65730</v>
      </c>
      <c r="C63" s="2">
        <f t="shared" si="1"/>
        <v>2.1377697154859652</v>
      </c>
      <c r="D63" s="4">
        <v>44782</v>
      </c>
      <c r="E63" s="4">
        <v>20948</v>
      </c>
    </row>
    <row r="64" spans="1:5" x14ac:dyDescent="0.2">
      <c r="A64">
        <v>1903</v>
      </c>
      <c r="B64" s="4">
        <f t="shared" si="0"/>
        <v>60095</v>
      </c>
      <c r="C64" s="2">
        <f t="shared" si="1"/>
        <v>2.2706541852617828</v>
      </c>
      <c r="D64" s="4">
        <v>41721</v>
      </c>
      <c r="E64" s="4">
        <v>18374</v>
      </c>
    </row>
    <row r="65" spans="1:5" x14ac:dyDescent="0.2">
      <c r="A65">
        <v>1904</v>
      </c>
      <c r="B65" s="4">
        <f t="shared" si="0"/>
        <v>56556</v>
      </c>
      <c r="C65" s="2">
        <f t="shared" si="1"/>
        <v>2.2906266364112411</v>
      </c>
      <c r="D65" s="4">
        <v>39369</v>
      </c>
      <c r="E65" s="4">
        <v>17187</v>
      </c>
    </row>
    <row r="66" spans="1:5" x14ac:dyDescent="0.2">
      <c r="A66">
        <v>1905</v>
      </c>
      <c r="B66" s="4">
        <f t="shared" si="0"/>
        <v>57365</v>
      </c>
      <c r="C66" s="2">
        <f t="shared" si="1"/>
        <v>2.3907672301690508</v>
      </c>
      <c r="D66" s="4">
        <v>40447</v>
      </c>
      <c r="E66" s="4">
        <v>16918</v>
      </c>
    </row>
    <row r="67" spans="1:5" x14ac:dyDescent="0.2">
      <c r="A67">
        <v>1906</v>
      </c>
      <c r="B67" s="4">
        <f t="shared" si="0"/>
        <v>60241</v>
      </c>
      <c r="C67" s="2">
        <f t="shared" si="1"/>
        <v>2.3431932959653698</v>
      </c>
      <c r="D67" s="4">
        <v>42222</v>
      </c>
      <c r="E67" s="4">
        <v>18019</v>
      </c>
    </row>
    <row r="68" spans="1:5" x14ac:dyDescent="0.2">
      <c r="A68">
        <v>1907</v>
      </c>
      <c r="B68" s="4">
        <f t="shared" si="0"/>
        <v>61339</v>
      </c>
      <c r="C68" s="2">
        <f t="shared" si="1"/>
        <v>2.3341849214545851</v>
      </c>
      <c r="D68" s="4">
        <v>42942</v>
      </c>
      <c r="E68" s="4">
        <v>18397</v>
      </c>
    </row>
    <row r="70" spans="1:5" x14ac:dyDescent="0.2">
      <c r="A70">
        <v>1962</v>
      </c>
      <c r="B70" s="4">
        <f>D70+E70</f>
        <v>14090</v>
      </c>
      <c r="C70" s="2">
        <f>D70/E70</f>
        <v>14.938914027149321</v>
      </c>
      <c r="D70" s="4">
        <v>13206</v>
      </c>
      <c r="E70" s="4">
        <v>884</v>
      </c>
    </row>
    <row r="72" spans="1:5" x14ac:dyDescent="0.2">
      <c r="A72">
        <v>1973</v>
      </c>
      <c r="B72" s="4">
        <f t="shared" ref="B72:B77" si="2">D72+E72</f>
        <v>18419</v>
      </c>
      <c r="C72" s="2">
        <f t="shared" ref="C72:C77" si="3">D72/E72</f>
        <v>23.26745718050066</v>
      </c>
      <c r="D72" s="4">
        <v>17660</v>
      </c>
      <c r="E72" s="4">
        <v>759</v>
      </c>
    </row>
    <row r="73" spans="1:5" x14ac:dyDescent="0.2">
      <c r="A73">
        <v>1974</v>
      </c>
      <c r="B73" s="4">
        <f t="shared" si="2"/>
        <v>19338</v>
      </c>
      <c r="C73" s="2">
        <f t="shared" si="3"/>
        <v>22.903584672435105</v>
      </c>
      <c r="D73" s="4">
        <v>18529</v>
      </c>
      <c r="E73" s="4">
        <v>809</v>
      </c>
    </row>
    <row r="74" spans="1:5" x14ac:dyDescent="0.2">
      <c r="A74">
        <v>1975</v>
      </c>
      <c r="B74" s="4">
        <f t="shared" si="2"/>
        <v>19658</v>
      </c>
      <c r="C74" s="2">
        <f t="shared" si="3"/>
        <v>20.842222222222222</v>
      </c>
      <c r="D74" s="4">
        <v>18758</v>
      </c>
      <c r="E74" s="4">
        <v>900</v>
      </c>
    </row>
    <row r="75" spans="1:5" x14ac:dyDescent="0.2">
      <c r="A75">
        <v>1976</v>
      </c>
      <c r="B75" s="4">
        <f t="shared" si="2"/>
        <v>18106</v>
      </c>
      <c r="C75" s="2">
        <f t="shared" si="3"/>
        <v>18.91859185918592</v>
      </c>
      <c r="D75" s="4">
        <v>17197</v>
      </c>
      <c r="E75" s="4">
        <v>909</v>
      </c>
    </row>
    <row r="76" spans="1:5" x14ac:dyDescent="0.2">
      <c r="A76">
        <v>1977</v>
      </c>
      <c r="B76" s="4">
        <f t="shared" si="2"/>
        <v>17540</v>
      </c>
      <c r="C76" s="2">
        <f t="shared" si="3"/>
        <v>21.749675745784696</v>
      </c>
      <c r="D76" s="4">
        <v>16769</v>
      </c>
      <c r="E76" s="4">
        <v>771</v>
      </c>
    </row>
    <row r="77" spans="1:5" x14ac:dyDescent="0.2">
      <c r="A77">
        <v>1978</v>
      </c>
      <c r="B77" s="4">
        <f t="shared" si="2"/>
        <v>17574</v>
      </c>
      <c r="C77" s="2">
        <f t="shared" si="3"/>
        <v>20.405602923264311</v>
      </c>
      <c r="D77" s="4">
        <v>16753</v>
      </c>
      <c r="E77" s="4">
        <v>821</v>
      </c>
    </row>
    <row r="79" spans="1:5" x14ac:dyDescent="0.2">
      <c r="A79">
        <v>1994</v>
      </c>
      <c r="B79" s="4">
        <f t="shared" ref="B79:B88" si="4">D79+E79</f>
        <v>21111</v>
      </c>
      <c r="C79" s="2">
        <f t="shared" ref="C79:C88" si="5">D79/E79</f>
        <v>13.929985855728431</v>
      </c>
      <c r="D79" s="4">
        <v>19697</v>
      </c>
      <c r="E79" s="4">
        <v>1414</v>
      </c>
    </row>
    <row r="80" spans="1:5" x14ac:dyDescent="0.2">
      <c r="A80">
        <v>1995</v>
      </c>
      <c r="B80" s="4">
        <f t="shared" si="4"/>
        <v>19030</v>
      </c>
      <c r="C80" s="2">
        <f t="shared" si="5"/>
        <v>13.71771075019335</v>
      </c>
      <c r="D80" s="4">
        <v>17737</v>
      </c>
      <c r="E80" s="4">
        <v>1293</v>
      </c>
    </row>
    <row r="81" spans="1:7" x14ac:dyDescent="0.2">
      <c r="A81">
        <v>1996</v>
      </c>
      <c r="B81" s="4">
        <f t="shared" si="4"/>
        <v>22155</v>
      </c>
      <c r="C81" s="2">
        <f t="shared" si="5"/>
        <v>16.227838258164851</v>
      </c>
      <c r="D81" s="4">
        <v>20869</v>
      </c>
      <c r="E81" s="4">
        <v>1286</v>
      </c>
    </row>
    <row r="82" spans="1:7" x14ac:dyDescent="0.2">
      <c r="A82">
        <v>1997</v>
      </c>
      <c r="B82" s="4">
        <f t="shared" si="4"/>
        <v>23213</v>
      </c>
      <c r="C82" s="2">
        <f t="shared" si="5"/>
        <v>17.33570300157978</v>
      </c>
      <c r="D82" s="4">
        <v>21947</v>
      </c>
      <c r="E82" s="4">
        <v>1266</v>
      </c>
    </row>
    <row r="83" spans="1:7" x14ac:dyDescent="0.2">
      <c r="A83">
        <v>1998</v>
      </c>
      <c r="B83" s="4">
        <f t="shared" si="4"/>
        <v>22269</v>
      </c>
      <c r="C83" s="2">
        <f t="shared" si="5"/>
        <v>14.8272921108742</v>
      </c>
      <c r="D83" s="4">
        <v>20862</v>
      </c>
      <c r="E83" s="4">
        <v>1407</v>
      </c>
    </row>
    <row r="84" spans="1:7" x14ac:dyDescent="0.2">
      <c r="A84">
        <v>1999</v>
      </c>
      <c r="B84" s="4">
        <f t="shared" si="4"/>
        <v>20741</v>
      </c>
      <c r="C84" s="2">
        <f t="shared" si="5"/>
        <v>15.254702194357368</v>
      </c>
      <c r="D84" s="4">
        <v>19465</v>
      </c>
      <c r="E84" s="4">
        <v>1276</v>
      </c>
    </row>
    <row r="85" spans="1:7" x14ac:dyDescent="0.2">
      <c r="A85">
        <v>2000</v>
      </c>
      <c r="B85" s="4">
        <f t="shared" si="4"/>
        <v>18916</v>
      </c>
      <c r="C85" s="2">
        <f t="shared" si="5"/>
        <v>15.071367884451996</v>
      </c>
      <c r="D85" s="4">
        <v>17739</v>
      </c>
      <c r="E85" s="4">
        <v>1177</v>
      </c>
    </row>
    <row r="86" spans="1:7" x14ac:dyDescent="0.2">
      <c r="A86">
        <v>2001</v>
      </c>
      <c r="B86" s="4">
        <f t="shared" si="4"/>
        <v>19247</v>
      </c>
      <c r="C86" s="2">
        <f t="shared" si="5"/>
        <v>14.880363036303631</v>
      </c>
      <c r="D86" s="4">
        <v>18035</v>
      </c>
      <c r="E86" s="4">
        <v>1212</v>
      </c>
    </row>
    <row r="87" spans="1:7" x14ac:dyDescent="0.2">
      <c r="A87">
        <v>2002</v>
      </c>
      <c r="B87" s="4">
        <f t="shared" si="4"/>
        <v>19687</v>
      </c>
      <c r="C87" s="2">
        <f t="shared" si="5"/>
        <v>14.787489975942261</v>
      </c>
      <c r="D87" s="4">
        <v>18440</v>
      </c>
      <c r="E87" s="4">
        <v>1247</v>
      </c>
    </row>
    <row r="88" spans="1:7" x14ac:dyDescent="0.2">
      <c r="A88">
        <v>2003</v>
      </c>
      <c r="B88" s="4">
        <f t="shared" si="4"/>
        <v>18872</v>
      </c>
      <c r="C88" s="2">
        <f t="shared" si="5"/>
        <v>13.572972972972973</v>
      </c>
      <c r="D88" s="4">
        <v>17577</v>
      </c>
      <c r="E88" s="4">
        <v>1295</v>
      </c>
    </row>
    <row r="93" spans="1:7" x14ac:dyDescent="0.2">
      <c r="A93" s="17" t="s">
        <v>117</v>
      </c>
      <c r="B93" s="17"/>
      <c r="C93" s="17"/>
      <c r="D93" s="17"/>
      <c r="E93" s="17"/>
      <c r="F93" s="17"/>
      <c r="G93" s="17"/>
    </row>
    <row r="94" spans="1:7" x14ac:dyDescent="0.2">
      <c r="D94"/>
    </row>
    <row r="95" spans="1:7" x14ac:dyDescent="0.2">
      <c r="B95" t="s">
        <v>13</v>
      </c>
      <c r="C95" t="s">
        <v>29</v>
      </c>
      <c r="D95" s="4" t="s">
        <v>21</v>
      </c>
      <c r="E95" s="4" t="s">
        <v>22</v>
      </c>
    </row>
    <row r="96" spans="1:7" x14ac:dyDescent="0.2">
      <c r="A96">
        <v>1851</v>
      </c>
      <c r="B96" s="4">
        <f>D96+E96</f>
        <v>4001</v>
      </c>
      <c r="C96" s="2">
        <f>D96/E96</f>
        <v>2.6077547339945899</v>
      </c>
      <c r="D96">
        <v>2892</v>
      </c>
      <c r="E96">
        <v>1109</v>
      </c>
    </row>
    <row r="97" spans="1:5" x14ac:dyDescent="0.2">
      <c r="A97">
        <v>1852</v>
      </c>
      <c r="B97" s="4">
        <f t="shared" ref="B97:B105" si="6">D97+E97</f>
        <v>4026</v>
      </c>
      <c r="C97" s="2">
        <f t="shared" ref="C97:C105" si="7">D97/E97</f>
        <v>2.7346938775510203</v>
      </c>
      <c r="D97">
        <v>2948</v>
      </c>
      <c r="E97">
        <v>1078</v>
      </c>
    </row>
    <row r="98" spans="1:5" x14ac:dyDescent="0.2">
      <c r="A98">
        <v>1853</v>
      </c>
      <c r="B98" s="4">
        <f t="shared" si="6"/>
        <v>3756</v>
      </c>
      <c r="C98" s="2">
        <f t="shared" si="7"/>
        <v>2.8016194331983804</v>
      </c>
      <c r="D98">
        <v>2768</v>
      </c>
      <c r="E98">
        <v>988</v>
      </c>
    </row>
    <row r="99" spans="1:5" x14ac:dyDescent="0.2">
      <c r="A99">
        <v>1854</v>
      </c>
      <c r="B99" s="4">
        <f t="shared" si="6"/>
        <v>3994</v>
      </c>
      <c r="C99" s="2">
        <f t="shared" si="7"/>
        <v>2.594959495949595</v>
      </c>
      <c r="D99">
        <v>2883</v>
      </c>
      <c r="E99">
        <v>1111</v>
      </c>
    </row>
    <row r="100" spans="1:5" x14ac:dyDescent="0.2">
      <c r="A100">
        <v>1855</v>
      </c>
      <c r="B100" s="4">
        <f t="shared" si="6"/>
        <v>3630</v>
      </c>
      <c r="C100" s="2">
        <f t="shared" si="7"/>
        <v>2.4180790960451977</v>
      </c>
      <c r="D100">
        <v>2568</v>
      </c>
      <c r="E100">
        <v>1062</v>
      </c>
    </row>
    <row r="101" spans="1:5" x14ac:dyDescent="0.2">
      <c r="A101">
        <v>1856</v>
      </c>
      <c r="B101" s="4">
        <f t="shared" si="6"/>
        <v>3713</v>
      </c>
      <c r="C101" s="2">
        <f t="shared" si="7"/>
        <v>2.3092691622103385</v>
      </c>
      <c r="D101">
        <v>2591</v>
      </c>
      <c r="E101">
        <v>1122</v>
      </c>
    </row>
    <row r="102" spans="1:5" x14ac:dyDescent="0.2">
      <c r="A102">
        <v>1857</v>
      </c>
      <c r="B102" s="4">
        <f t="shared" si="6"/>
        <v>3840</v>
      </c>
      <c r="C102" s="2">
        <f t="shared" si="7"/>
        <v>2.5004557885141296</v>
      </c>
      <c r="D102">
        <v>2743</v>
      </c>
      <c r="E102">
        <v>1097</v>
      </c>
    </row>
    <row r="103" spans="1:5" x14ac:dyDescent="0.2">
      <c r="A103">
        <v>1858</v>
      </c>
      <c r="B103" s="4">
        <f t="shared" si="6"/>
        <v>3782</v>
      </c>
      <c r="C103" s="2">
        <f t="shared" si="7"/>
        <v>2.5545112781954886</v>
      </c>
      <c r="D103">
        <v>2718</v>
      </c>
      <c r="E103">
        <v>1064</v>
      </c>
    </row>
    <row r="104" spans="1:5" x14ac:dyDescent="0.2">
      <c r="A104">
        <v>1859</v>
      </c>
      <c r="B104" s="4">
        <f t="shared" si="6"/>
        <v>3472</v>
      </c>
      <c r="C104" s="2">
        <f t="shared" si="7"/>
        <v>2.244859813084112</v>
      </c>
      <c r="D104">
        <v>2402</v>
      </c>
      <c r="E104">
        <v>1070</v>
      </c>
    </row>
    <row r="105" spans="1:5" x14ac:dyDescent="0.2">
      <c r="A105">
        <v>1860</v>
      </c>
      <c r="B105" s="4">
        <f t="shared" si="6"/>
        <v>3287</v>
      </c>
      <c r="C105" s="2">
        <f t="shared" si="7"/>
        <v>2.3506625891946995</v>
      </c>
      <c r="D105">
        <v>2306</v>
      </c>
      <c r="E105">
        <v>981</v>
      </c>
    </row>
  </sheetData>
  <mergeCells count="3">
    <mergeCell ref="D3:E3"/>
    <mergeCell ref="A93:G93"/>
    <mergeCell ref="A1:G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E1"/>
    </sheetView>
  </sheetViews>
  <sheetFormatPr defaultRowHeight="12.75" x14ac:dyDescent="0.2"/>
  <cols>
    <col min="1" max="1" width="31.28515625" customWidth="1"/>
    <col min="3" max="3" width="11.7109375" bestFit="1" customWidth="1"/>
    <col min="6" max="6" width="2.85546875" customWidth="1"/>
    <col min="7" max="7" width="74" customWidth="1"/>
    <col min="11" max="11" width="7.7109375" customWidth="1"/>
  </cols>
  <sheetData>
    <row r="1" spans="1:7" x14ac:dyDescent="0.2">
      <c r="A1" s="20" t="s">
        <v>104</v>
      </c>
      <c r="B1" s="17"/>
      <c r="C1" s="17"/>
      <c r="D1" s="17"/>
      <c r="E1" s="17"/>
      <c r="G1" t="s">
        <v>126</v>
      </c>
    </row>
    <row r="2" spans="1:7" x14ac:dyDescent="0.2">
      <c r="G2" t="s">
        <v>127</v>
      </c>
    </row>
    <row r="3" spans="1:7" x14ac:dyDescent="0.2">
      <c r="G3" t="s">
        <v>128</v>
      </c>
    </row>
    <row r="4" spans="1:7" x14ac:dyDescent="0.2">
      <c r="A4" t="s">
        <v>105</v>
      </c>
      <c r="B4">
        <v>1864</v>
      </c>
      <c r="C4">
        <v>1973</v>
      </c>
      <c r="G4" t="s">
        <v>113</v>
      </c>
    </row>
    <row r="5" spans="1:7" x14ac:dyDescent="0.2">
      <c r="A5" t="s">
        <v>6</v>
      </c>
      <c r="B5" s="4">
        <v>3156021</v>
      </c>
      <c r="C5" s="4">
        <v>5233900</v>
      </c>
      <c r="G5" t="s">
        <v>114</v>
      </c>
    </row>
    <row r="6" spans="1:7" x14ac:dyDescent="0.2">
      <c r="A6" t="s">
        <v>7</v>
      </c>
      <c r="B6">
        <v>1412</v>
      </c>
      <c r="C6">
        <v>4656</v>
      </c>
      <c r="G6" t="s">
        <v>115</v>
      </c>
    </row>
    <row r="7" spans="1:7" x14ac:dyDescent="0.2">
      <c r="A7" t="s">
        <v>106</v>
      </c>
      <c r="B7" s="3">
        <f>B6*100000/B5</f>
        <v>44.739879740977642</v>
      </c>
      <c r="C7" s="3">
        <f>C6*100000/C5</f>
        <v>88.958520414986907</v>
      </c>
      <c r="G7" t="s">
        <v>116</v>
      </c>
    </row>
    <row r="8" spans="1:7" x14ac:dyDescent="0.2">
      <c r="A8" t="s">
        <v>107</v>
      </c>
      <c r="B8">
        <v>31</v>
      </c>
      <c r="C8">
        <v>110</v>
      </c>
    </row>
    <row r="9" spans="1:7" x14ac:dyDescent="0.2">
      <c r="A9" t="s">
        <v>108</v>
      </c>
      <c r="B9">
        <v>1.3</v>
      </c>
      <c r="C9">
        <v>30.2</v>
      </c>
    </row>
    <row r="10" spans="1:7" x14ac:dyDescent="0.2">
      <c r="A10" t="s">
        <v>109</v>
      </c>
      <c r="B10">
        <v>1.5</v>
      </c>
      <c r="C10">
        <v>23.3</v>
      </c>
    </row>
    <row r="11" spans="1:7" x14ac:dyDescent="0.2">
      <c r="A11" t="s">
        <v>111</v>
      </c>
      <c r="B11" s="1">
        <f>B17</f>
        <v>0.22163483777175708</v>
      </c>
      <c r="C11" s="1">
        <f>C17</f>
        <v>0.2634767836919592</v>
      </c>
    </row>
    <row r="12" spans="1:7" x14ac:dyDescent="0.2">
      <c r="A12" t="s">
        <v>110</v>
      </c>
      <c r="B12" s="1">
        <f>D17</f>
        <v>0.17030965391621128</v>
      </c>
      <c r="C12" s="1">
        <f>E17</f>
        <v>0.21739130434782608</v>
      </c>
    </row>
    <row r="14" spans="1:7" x14ac:dyDescent="0.2">
      <c r="A14" t="s">
        <v>112</v>
      </c>
    </row>
    <row r="15" spans="1:7" x14ac:dyDescent="0.2">
      <c r="B15" s="21" t="s">
        <v>21</v>
      </c>
      <c r="C15" s="21"/>
      <c r="D15" s="21" t="s">
        <v>22</v>
      </c>
      <c r="E15" s="21"/>
    </row>
    <row r="16" spans="1:7" x14ac:dyDescent="0.2">
      <c r="A16" t="s">
        <v>105</v>
      </c>
      <c r="B16">
        <v>1864</v>
      </c>
      <c r="C16">
        <v>1973</v>
      </c>
      <c r="D16">
        <v>1864</v>
      </c>
      <c r="E16">
        <v>1973</v>
      </c>
    </row>
    <row r="17" spans="1:6" x14ac:dyDescent="0.2">
      <c r="A17" t="s">
        <v>20</v>
      </c>
      <c r="B17" s="1">
        <f>D28+D29+D30</f>
        <v>0.22163483777175708</v>
      </c>
      <c r="C17" s="1">
        <f>D39+D40</f>
        <v>0.2634767836919592</v>
      </c>
      <c r="D17" s="1">
        <f>E28+E29+E30</f>
        <v>0.17030965391621128</v>
      </c>
      <c r="E17" s="1">
        <f>E39+E40</f>
        <v>0.21739130434782608</v>
      </c>
      <c r="F17" s="1"/>
    </row>
    <row r="18" spans="1:6" x14ac:dyDescent="0.2">
      <c r="A18" t="s">
        <v>11</v>
      </c>
      <c r="B18" s="1">
        <f>D31</f>
        <v>0.68783453380030402</v>
      </c>
      <c r="C18" s="1">
        <f>SUM(D41:D43)</f>
        <v>0.63686296715741786</v>
      </c>
      <c r="D18" s="1">
        <f>E31</f>
        <v>0.73770491803278693</v>
      </c>
      <c r="E18" s="1">
        <f>SUM(E41:E43)</f>
        <v>0.68774703557312244</v>
      </c>
      <c r="F18" s="1"/>
    </row>
    <row r="19" spans="1:6" x14ac:dyDescent="0.2">
      <c r="A19" t="s">
        <v>12</v>
      </c>
      <c r="B19" s="1">
        <f>D32</f>
        <v>9.0530628427938936E-2</v>
      </c>
      <c r="C19" s="1">
        <f>D44+D45</f>
        <v>9.9660249150622868E-2</v>
      </c>
      <c r="D19" s="1">
        <f>E32</f>
        <v>9.1985428051001822E-2</v>
      </c>
      <c r="E19" s="1">
        <f>E44+E45</f>
        <v>9.4861660079051377E-2</v>
      </c>
      <c r="F19" s="1"/>
    </row>
    <row r="25" spans="1:6" x14ac:dyDescent="0.2">
      <c r="A25" t="s">
        <v>103</v>
      </c>
    </row>
    <row r="26" spans="1:6" x14ac:dyDescent="0.2">
      <c r="B26" s="21" t="s">
        <v>101</v>
      </c>
      <c r="C26" s="21"/>
      <c r="D26" s="21" t="s">
        <v>100</v>
      </c>
      <c r="E26" s="21"/>
    </row>
    <row r="27" spans="1:6" x14ac:dyDescent="0.2">
      <c r="B27" t="s">
        <v>21</v>
      </c>
      <c r="C27" t="s">
        <v>22</v>
      </c>
      <c r="D27" t="s">
        <v>21</v>
      </c>
      <c r="E27" t="s">
        <v>22</v>
      </c>
    </row>
    <row r="28" spans="1:6" x14ac:dyDescent="0.2">
      <c r="A28" t="s">
        <v>8</v>
      </c>
      <c r="B28">
        <v>832</v>
      </c>
      <c r="C28">
        <v>209</v>
      </c>
      <c r="D28" s="1">
        <f t="shared" ref="D28:E33" si="0">B28/B$33</f>
        <v>5.4979184563536641E-2</v>
      </c>
      <c r="E28" s="1">
        <f t="shared" si="0"/>
        <v>2.1149564865411859E-2</v>
      </c>
    </row>
    <row r="29" spans="1:6" x14ac:dyDescent="0.2">
      <c r="A29" t="s">
        <v>9</v>
      </c>
      <c r="B29">
        <v>753</v>
      </c>
      <c r="C29">
        <v>347</v>
      </c>
      <c r="D29" s="1">
        <f t="shared" si="0"/>
        <v>4.9758805260027753E-2</v>
      </c>
      <c r="E29" s="1">
        <f t="shared" si="0"/>
        <v>3.5114349321999597E-2</v>
      </c>
    </row>
    <row r="30" spans="1:6" x14ac:dyDescent="0.2">
      <c r="A30" t="s">
        <v>10</v>
      </c>
      <c r="B30">
        <v>1769</v>
      </c>
      <c r="C30">
        <v>1127</v>
      </c>
      <c r="D30" s="1">
        <f t="shared" si="0"/>
        <v>0.11689684794819269</v>
      </c>
      <c r="E30" s="1">
        <f t="shared" si="0"/>
        <v>0.11404573972879983</v>
      </c>
    </row>
    <row r="31" spans="1:6" x14ac:dyDescent="0.2">
      <c r="A31" t="s">
        <v>11</v>
      </c>
      <c r="B31">
        <v>10409</v>
      </c>
      <c r="C31">
        <v>7290</v>
      </c>
      <c r="D31" s="1">
        <f t="shared" si="0"/>
        <v>0.68783453380030402</v>
      </c>
      <c r="E31" s="1">
        <f t="shared" si="0"/>
        <v>0.73770491803278693</v>
      </c>
    </row>
    <row r="32" spans="1:6" x14ac:dyDescent="0.2">
      <c r="A32" t="s">
        <v>12</v>
      </c>
      <c r="B32">
        <v>1370</v>
      </c>
      <c r="C32">
        <v>909</v>
      </c>
      <c r="D32" s="1">
        <f t="shared" si="0"/>
        <v>9.0530628427938936E-2</v>
      </c>
      <c r="E32" s="1">
        <f t="shared" si="0"/>
        <v>9.1985428051001822E-2</v>
      </c>
    </row>
    <row r="33" spans="1:5" x14ac:dyDescent="0.2">
      <c r="A33" t="s">
        <v>13</v>
      </c>
      <c r="B33">
        <f>SUM(B28:B32)</f>
        <v>15133</v>
      </c>
      <c r="C33">
        <f>SUM(C28:C32)</f>
        <v>9882</v>
      </c>
      <c r="D33" s="1">
        <f t="shared" si="0"/>
        <v>1</v>
      </c>
      <c r="E33" s="1">
        <f t="shared" si="0"/>
        <v>1</v>
      </c>
    </row>
    <row r="34" spans="1:5" x14ac:dyDescent="0.2">
      <c r="D34" s="1"/>
      <c r="E34" s="1"/>
    </row>
    <row r="36" spans="1:5" x14ac:dyDescent="0.2">
      <c r="A36" t="s">
        <v>102</v>
      </c>
    </row>
    <row r="37" spans="1:5" x14ac:dyDescent="0.2">
      <c r="B37" s="21" t="s">
        <v>101</v>
      </c>
      <c r="C37" s="21"/>
      <c r="D37" s="21" t="s">
        <v>100</v>
      </c>
      <c r="E37" s="21"/>
    </row>
    <row r="38" spans="1:5" x14ac:dyDescent="0.2">
      <c r="B38" t="s">
        <v>21</v>
      </c>
      <c r="C38" t="s">
        <v>22</v>
      </c>
      <c r="D38" t="s">
        <v>21</v>
      </c>
      <c r="E38" t="s">
        <v>22</v>
      </c>
    </row>
    <row r="39" spans="1:5" x14ac:dyDescent="0.2">
      <c r="A39" t="s">
        <v>8</v>
      </c>
      <c r="B39">
        <v>16</v>
      </c>
      <c r="C39">
        <v>2</v>
      </c>
      <c r="D39" s="1">
        <f t="shared" ref="D39:E46" si="1">B39/B$46</f>
        <v>9.0600226500566253E-4</v>
      </c>
      <c r="E39" s="1">
        <f t="shared" si="1"/>
        <v>2.635046113306983E-3</v>
      </c>
    </row>
    <row r="40" spans="1:5" x14ac:dyDescent="0.2">
      <c r="A40" t="s">
        <v>14</v>
      </c>
      <c r="B40">
        <v>4637</v>
      </c>
      <c r="C40">
        <v>163</v>
      </c>
      <c r="D40" s="1">
        <f t="shared" si="1"/>
        <v>0.26257078142695356</v>
      </c>
      <c r="E40" s="1">
        <f t="shared" si="1"/>
        <v>0.2147562582345191</v>
      </c>
    </row>
    <row r="41" spans="1:5" x14ac:dyDescent="0.2">
      <c r="A41" t="s">
        <v>15</v>
      </c>
      <c r="B41">
        <v>5518</v>
      </c>
      <c r="C41">
        <v>209</v>
      </c>
      <c r="D41" s="1">
        <f t="shared" si="1"/>
        <v>0.31245753114382785</v>
      </c>
      <c r="E41" s="1">
        <f t="shared" si="1"/>
        <v>0.27536231884057971</v>
      </c>
    </row>
    <row r="42" spans="1:5" x14ac:dyDescent="0.2">
      <c r="A42" t="s">
        <v>16</v>
      </c>
      <c r="B42">
        <v>3198</v>
      </c>
      <c r="C42">
        <v>178</v>
      </c>
      <c r="D42" s="1">
        <f t="shared" si="1"/>
        <v>0.1810872027180068</v>
      </c>
      <c r="E42" s="1">
        <f t="shared" si="1"/>
        <v>0.23451910408432147</v>
      </c>
    </row>
    <row r="43" spans="1:5" x14ac:dyDescent="0.2">
      <c r="A43" t="s">
        <v>17</v>
      </c>
      <c r="B43">
        <v>2531</v>
      </c>
      <c r="C43">
        <v>135</v>
      </c>
      <c r="D43" s="1">
        <f t="shared" si="1"/>
        <v>0.14331823329558324</v>
      </c>
      <c r="E43" s="1">
        <f t="shared" si="1"/>
        <v>0.17786561264822134</v>
      </c>
    </row>
    <row r="44" spans="1:5" x14ac:dyDescent="0.2">
      <c r="A44" t="s">
        <v>18</v>
      </c>
      <c r="B44">
        <v>1337</v>
      </c>
      <c r="C44">
        <v>43</v>
      </c>
      <c r="D44" s="1">
        <f t="shared" si="1"/>
        <v>7.570781426953567E-2</v>
      </c>
      <c r="E44" s="1">
        <f t="shared" si="1"/>
        <v>5.6653491436100128E-2</v>
      </c>
    </row>
    <row r="45" spans="1:5" x14ac:dyDescent="0.2">
      <c r="A45" t="s">
        <v>19</v>
      </c>
      <c r="B45">
        <v>423</v>
      </c>
      <c r="C45">
        <v>29</v>
      </c>
      <c r="D45" s="1">
        <f t="shared" si="1"/>
        <v>2.3952434881087201E-2</v>
      </c>
      <c r="E45" s="1">
        <f t="shared" si="1"/>
        <v>3.8208168642951248E-2</v>
      </c>
    </row>
    <row r="46" spans="1:5" x14ac:dyDescent="0.2">
      <c r="A46" t="s">
        <v>13</v>
      </c>
      <c r="B46">
        <f>SUM(B39:B45)</f>
        <v>17660</v>
      </c>
      <c r="C46">
        <f>SUM(C39:C45)</f>
        <v>759</v>
      </c>
      <c r="D46" s="1">
        <f t="shared" si="1"/>
        <v>1</v>
      </c>
      <c r="E46" s="1">
        <f t="shared" si="1"/>
        <v>1</v>
      </c>
    </row>
  </sheetData>
  <mergeCells count="7">
    <mergeCell ref="B37:C37"/>
    <mergeCell ref="D37:E37"/>
    <mergeCell ref="A1:E1"/>
    <mergeCell ref="B15:C15"/>
    <mergeCell ref="D15:E15"/>
    <mergeCell ref="D26:E26"/>
    <mergeCell ref="B26:C26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D1"/>
    </sheetView>
  </sheetViews>
  <sheetFormatPr defaultRowHeight="12.75" x14ac:dyDescent="0.2"/>
  <cols>
    <col min="1" max="1" width="26.7109375" customWidth="1"/>
    <col min="6" max="6" width="2.85546875" customWidth="1"/>
    <col min="7" max="7" width="52.140625" customWidth="1"/>
  </cols>
  <sheetData>
    <row r="1" spans="1:7" x14ac:dyDescent="0.2">
      <c r="A1" s="20" t="s">
        <v>118</v>
      </c>
      <c r="B1" s="17"/>
      <c r="C1" s="17"/>
      <c r="D1" s="17"/>
      <c r="G1" t="s">
        <v>126</v>
      </c>
    </row>
    <row r="2" spans="1:7" x14ac:dyDescent="0.2">
      <c r="G2" t="s">
        <v>127</v>
      </c>
    </row>
    <row r="3" spans="1:7" x14ac:dyDescent="0.2">
      <c r="G3" t="s">
        <v>128</v>
      </c>
    </row>
    <row r="4" spans="1:7" x14ac:dyDescent="0.2">
      <c r="B4" s="21" t="s">
        <v>119</v>
      </c>
      <c r="C4" s="21"/>
      <c r="D4" s="21" t="s">
        <v>120</v>
      </c>
      <c r="E4" s="21"/>
    </row>
    <row r="5" spans="1:7" x14ac:dyDescent="0.2">
      <c r="B5" t="s">
        <v>21</v>
      </c>
      <c r="C5" t="s">
        <v>22</v>
      </c>
      <c r="D5" t="s">
        <v>21</v>
      </c>
      <c r="E5" t="s">
        <v>22</v>
      </c>
      <c r="G5" t="s">
        <v>56</v>
      </c>
    </row>
    <row r="6" spans="1:7" x14ac:dyDescent="0.2">
      <c r="A6" t="s">
        <v>1</v>
      </c>
      <c r="B6">
        <v>3407</v>
      </c>
      <c r="C6">
        <v>104</v>
      </c>
      <c r="D6">
        <v>3921</v>
      </c>
      <c r="E6">
        <v>147</v>
      </c>
      <c r="G6" t="s">
        <v>124</v>
      </c>
    </row>
    <row r="7" spans="1:7" x14ac:dyDescent="0.2">
      <c r="A7" t="s">
        <v>2</v>
      </c>
      <c r="B7">
        <v>552</v>
      </c>
      <c r="C7">
        <v>15</v>
      </c>
      <c r="D7">
        <v>817</v>
      </c>
      <c r="E7">
        <v>23</v>
      </c>
      <c r="G7" t="s">
        <v>123</v>
      </c>
    </row>
    <row r="8" spans="1:7" x14ac:dyDescent="0.2">
      <c r="A8" t="s">
        <v>3</v>
      </c>
      <c r="B8">
        <v>559</v>
      </c>
      <c r="C8">
        <v>16</v>
      </c>
    </row>
    <row r="9" spans="1:7" x14ac:dyDescent="0.2">
      <c r="A9" t="s">
        <v>4</v>
      </c>
      <c r="B9">
        <v>130</v>
      </c>
      <c r="C9">
        <v>0</v>
      </c>
      <c r="D9">
        <v>75</v>
      </c>
      <c r="E9">
        <v>0</v>
      </c>
    </row>
    <row r="10" spans="1:7" x14ac:dyDescent="0.2">
      <c r="A10" t="s">
        <v>5</v>
      </c>
      <c r="B10">
        <v>265</v>
      </c>
      <c r="C10">
        <v>0</v>
      </c>
      <c r="D10">
        <v>223</v>
      </c>
      <c r="E10">
        <v>0</v>
      </c>
    </row>
    <row r="11" spans="1:7" x14ac:dyDescent="0.2">
      <c r="A11" t="s">
        <v>122</v>
      </c>
      <c r="B11">
        <v>4</v>
      </c>
      <c r="C11">
        <v>0</v>
      </c>
      <c r="D11">
        <v>1</v>
      </c>
      <c r="E11">
        <v>0</v>
      </c>
    </row>
    <row r="13" spans="1:7" x14ac:dyDescent="0.2">
      <c r="A13" t="s">
        <v>121</v>
      </c>
      <c r="B13">
        <f>SUM(B6:B11)</f>
        <v>4917</v>
      </c>
      <c r="C13">
        <f>SUM(C6:C11)</f>
        <v>135</v>
      </c>
      <c r="D13">
        <f>SUM(D6:D11)</f>
        <v>5037</v>
      </c>
      <c r="E13">
        <f>SUM(E6:E11)</f>
        <v>170</v>
      </c>
    </row>
  </sheetData>
  <mergeCells count="3">
    <mergeCell ref="A1:D1"/>
    <mergeCell ref="B4:C4"/>
    <mergeCell ref="D4:E4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prisoners</vt:lpstr>
      <vt:lpstr>convicts</vt:lpstr>
      <vt:lpstr>penal servitude duration</vt:lpstr>
      <vt:lpstr>prison commitments</vt:lpstr>
      <vt:lpstr>comparing 1864 to 1973</vt:lpstr>
      <vt:lpstr>prison types, 1983 &amp; 1988</vt:lpstr>
      <vt:lpstr>convicts!Print_Area</vt:lpstr>
      <vt:lpstr>prisoners!Print_Area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2014-10-19T21:49:36Z</dcterms:created>
  <dcterms:modified xsi:type="dcterms:W3CDTF">2014-10-19T21:49:43Z</dcterms:modified>
</cp:coreProperties>
</file>