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5985" yWindow="-15" windowWidth="5925" windowHeight="6975" tabRatio="735"/>
  </bookViews>
  <sheets>
    <sheet name="punishment yearly" sheetId="6" r:id="rId1"/>
    <sheet name="sex-ratio graph" sheetId="18" r:id="rId2"/>
    <sheet name="punishment type" sheetId="21" r:id="rId3"/>
    <sheet name="punishment sums" sheetId="20" r:id="rId4"/>
    <sheet name="sums by military situation" sheetId="17" r:id="rId5"/>
  </sheets>
  <calcPr calcId="145621"/>
</workbook>
</file>

<file path=xl/calcChain.xml><?xml version="1.0" encoding="utf-8"?>
<calcChain xmlns="http://schemas.openxmlformats.org/spreadsheetml/2006/main">
  <c r="A258" i="21" l="1"/>
  <c r="B258" i="21"/>
  <c r="A259" i="21"/>
  <c r="B259" i="21"/>
  <c r="A260" i="21"/>
  <c r="B260" i="21"/>
  <c r="A261" i="21"/>
  <c r="B261" i="21"/>
  <c r="A262" i="21"/>
  <c r="B262" i="21"/>
  <c r="A263" i="21"/>
  <c r="B263" i="21"/>
  <c r="A264" i="21"/>
  <c r="B264" i="21"/>
  <c r="A265" i="21"/>
  <c r="B265" i="21"/>
  <c r="A266" i="21"/>
  <c r="B266" i="21"/>
  <c r="A267" i="21"/>
  <c r="B26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B191" i="21"/>
  <c r="B192" i="21"/>
  <c r="B193" i="21"/>
  <c r="B194" i="21"/>
  <c r="B195" i="21"/>
  <c r="B196" i="21"/>
  <c r="B197" i="21"/>
  <c r="B198" i="21"/>
  <c r="B199" i="21"/>
  <c r="B200" i="21"/>
  <c r="B201" i="21"/>
  <c r="B202" i="21"/>
  <c r="B203" i="21"/>
  <c r="B204" i="21"/>
  <c r="B205" i="21"/>
  <c r="B206" i="21"/>
  <c r="B207" i="21"/>
  <c r="B208" i="21"/>
  <c r="B209" i="21"/>
  <c r="B210" i="21"/>
  <c r="B211" i="21"/>
  <c r="B212" i="21"/>
  <c r="B213" i="21"/>
  <c r="B214" i="21"/>
  <c r="B215" i="21"/>
  <c r="B216" i="21"/>
  <c r="B217" i="21"/>
  <c r="B218" i="21"/>
  <c r="B219" i="21"/>
  <c r="B220" i="21"/>
  <c r="B221" i="21"/>
  <c r="B222" i="21"/>
  <c r="B223" i="21"/>
  <c r="B224" i="21"/>
  <c r="B225" i="21"/>
  <c r="B226" i="21"/>
  <c r="B227" i="21"/>
  <c r="B228" i="21"/>
  <c r="B229" i="21"/>
  <c r="B230" i="21"/>
  <c r="B231" i="21"/>
  <c r="B232" i="21"/>
  <c r="B233" i="21"/>
  <c r="B234" i="21"/>
  <c r="B235" i="21"/>
  <c r="B236" i="21"/>
  <c r="B237" i="21"/>
  <c r="B238" i="21"/>
  <c r="B239" i="21"/>
  <c r="B240" i="21"/>
  <c r="B241" i="21"/>
  <c r="B242" i="21"/>
  <c r="B243" i="21"/>
  <c r="B244" i="21"/>
  <c r="B245" i="21"/>
  <c r="B246" i="21"/>
  <c r="B247" i="21"/>
  <c r="B248" i="21"/>
  <c r="B249" i="21"/>
  <c r="B250" i="21"/>
  <c r="B251" i="21"/>
  <c r="B252" i="21"/>
  <c r="B253" i="21"/>
  <c r="B254" i="21"/>
  <c r="B255" i="21"/>
  <c r="B256" i="21"/>
  <c r="B257" i="21"/>
  <c r="B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A104" i="21"/>
  <c r="A105" i="21"/>
  <c r="A106" i="21"/>
  <c r="A107" i="21"/>
  <c r="A108" i="21"/>
  <c r="A109" i="21"/>
  <c r="A110" i="21"/>
  <c r="A111" i="21"/>
  <c r="A112" i="21"/>
  <c r="A113" i="21"/>
  <c r="A114" i="21"/>
  <c r="A115" i="21"/>
  <c r="A116" i="21"/>
  <c r="A117" i="21"/>
  <c r="A118" i="21"/>
  <c r="A119" i="21"/>
  <c r="A120" i="21"/>
  <c r="A121" i="21"/>
  <c r="A122" i="21"/>
  <c r="A123" i="21"/>
  <c r="A124" i="21"/>
  <c r="A125" i="21"/>
  <c r="A126" i="21"/>
  <c r="A127" i="21"/>
  <c r="A128" i="21"/>
  <c r="A129" i="21"/>
  <c r="A130" i="21"/>
  <c r="A131" i="21"/>
  <c r="A132" i="21"/>
  <c r="A133" i="21"/>
  <c r="A134" i="21"/>
  <c r="A135" i="21"/>
  <c r="A136" i="21"/>
  <c r="A137" i="21"/>
  <c r="A138" i="21"/>
  <c r="A139" i="21"/>
  <c r="A140" i="21"/>
  <c r="A141" i="21"/>
  <c r="A142" i="21"/>
  <c r="A143" i="21"/>
  <c r="A144" i="21"/>
  <c r="A145" i="21"/>
  <c r="A146" i="21"/>
  <c r="A147" i="21"/>
  <c r="A148" i="21"/>
  <c r="A149" i="21"/>
  <c r="A150" i="21"/>
  <c r="A151" i="21"/>
  <c r="A152" i="21"/>
  <c r="A153" i="21"/>
  <c r="A154" i="21"/>
  <c r="A155" i="21"/>
  <c r="A156" i="21"/>
  <c r="A157" i="21"/>
  <c r="A158" i="21"/>
  <c r="A159" i="21"/>
  <c r="A160" i="21"/>
  <c r="A161" i="21"/>
  <c r="A162" i="21"/>
  <c r="A163" i="21"/>
  <c r="A164" i="21"/>
  <c r="A165" i="21"/>
  <c r="A166" i="21"/>
  <c r="A167" i="21"/>
  <c r="A168" i="21"/>
  <c r="A169" i="21"/>
  <c r="A170" i="21"/>
  <c r="A171" i="21"/>
  <c r="A172" i="21"/>
  <c r="A173" i="21"/>
  <c r="A174" i="21"/>
  <c r="A175" i="21"/>
  <c r="A176" i="21"/>
  <c r="A177" i="21"/>
  <c r="A178" i="21"/>
  <c r="A179" i="21"/>
  <c r="A180" i="21"/>
  <c r="A181" i="21"/>
  <c r="A182" i="21"/>
  <c r="A183" i="21"/>
  <c r="A184" i="21"/>
  <c r="A185" i="21"/>
  <c r="A186" i="21"/>
  <c r="A187" i="21"/>
  <c r="A188" i="21"/>
  <c r="A189" i="21"/>
  <c r="A190" i="21"/>
  <c r="A191" i="21"/>
  <c r="A192" i="21"/>
  <c r="A193" i="21"/>
  <c r="A194" i="21"/>
  <c r="A195" i="21"/>
  <c r="A196" i="21"/>
  <c r="A197" i="21"/>
  <c r="A198" i="21"/>
  <c r="A199" i="21"/>
  <c r="A200" i="21"/>
  <c r="A201" i="21"/>
  <c r="A202" i="21"/>
  <c r="A203" i="21"/>
  <c r="A204" i="21"/>
  <c r="A205" i="21"/>
  <c r="A206" i="21"/>
  <c r="A207" i="21"/>
  <c r="A208" i="21"/>
  <c r="A209" i="21"/>
  <c r="A210" i="21"/>
  <c r="A211" i="21"/>
  <c r="A212" i="21"/>
  <c r="A213" i="21"/>
  <c r="A214" i="21"/>
  <c r="A215" i="21"/>
  <c r="A216" i="21"/>
  <c r="A217" i="21"/>
  <c r="A218" i="21"/>
  <c r="A219" i="21"/>
  <c r="A220" i="21"/>
  <c r="A221" i="21"/>
  <c r="A222" i="21"/>
  <c r="A223" i="21"/>
  <c r="A224" i="21"/>
  <c r="A225" i="21"/>
  <c r="A226" i="21"/>
  <c r="A227" i="21"/>
  <c r="A228" i="21"/>
  <c r="A229" i="21"/>
  <c r="A230" i="21"/>
  <c r="A231" i="21"/>
  <c r="A232" i="21"/>
  <c r="A233" i="21"/>
  <c r="A234" i="21"/>
  <c r="A235" i="21"/>
  <c r="A236" i="21"/>
  <c r="A237" i="21"/>
  <c r="A238" i="21"/>
  <c r="A239" i="21"/>
  <c r="A240" i="21"/>
  <c r="A241" i="21"/>
  <c r="A242" i="21"/>
  <c r="A243" i="21"/>
  <c r="A244" i="21"/>
  <c r="A245" i="21"/>
  <c r="A246" i="21"/>
  <c r="A247" i="21"/>
  <c r="A248" i="21"/>
  <c r="A249" i="21"/>
  <c r="A250" i="21"/>
  <c r="A251" i="21"/>
  <c r="A252" i="21"/>
  <c r="A253" i="21"/>
  <c r="A254" i="21"/>
  <c r="A255" i="21"/>
  <c r="A256" i="21"/>
  <c r="A257" i="21"/>
  <c r="A7" i="21"/>
  <c r="G44" i="6"/>
  <c r="C26" i="20"/>
  <c r="B26" i="20"/>
  <c r="C25" i="20"/>
  <c r="B25" i="20"/>
  <c r="B7" i="20"/>
  <c r="B8" i="20"/>
  <c r="B22" i="20"/>
  <c r="C21" i="20"/>
  <c r="B21" i="20"/>
  <c r="S304" i="6"/>
  <c r="G304" i="6"/>
  <c r="T304" i="6"/>
  <c r="H304" i="6"/>
  <c r="E9" i="20"/>
  <c r="G9" i="20"/>
  <c r="F9" i="20"/>
  <c r="E6" i="20"/>
  <c r="G6" i="20"/>
  <c r="F6" i="20"/>
  <c r="D8" i="20"/>
  <c r="D7" i="20"/>
  <c r="C8" i="20"/>
  <c r="C7" i="20"/>
  <c r="D16" i="20"/>
  <c r="E16" i="20"/>
  <c r="S94" i="6"/>
  <c r="S104" i="6"/>
  <c r="S114" i="6"/>
  <c r="S108" i="6"/>
  <c r="G108" i="6"/>
  <c r="S124" i="6"/>
  <c r="S116" i="6"/>
  <c r="S120" i="6"/>
  <c r="G120" i="6"/>
  <c r="S130" i="6"/>
  <c r="S128" i="6"/>
  <c r="S131" i="6"/>
  <c r="S132" i="6"/>
  <c r="S133" i="6"/>
  <c r="S134" i="6"/>
  <c r="S135" i="6"/>
  <c r="S136" i="6"/>
  <c r="S137" i="6"/>
  <c r="G137" i="6"/>
  <c r="S138" i="6"/>
  <c r="G138" i="6"/>
  <c r="S139" i="6"/>
  <c r="S140" i="6"/>
  <c r="G140" i="6"/>
  <c r="S141" i="6"/>
  <c r="S142" i="6"/>
  <c r="S143" i="6"/>
  <c r="S144" i="6"/>
  <c r="S145" i="6"/>
  <c r="S146" i="6"/>
  <c r="G146" i="6"/>
  <c r="S147" i="6"/>
  <c r="S148" i="6"/>
  <c r="G148" i="6"/>
  <c r="S149" i="6"/>
  <c r="S150" i="6"/>
  <c r="S151" i="6"/>
  <c r="S152" i="6"/>
  <c r="S153" i="6"/>
  <c r="G153" i="6"/>
  <c r="S154" i="6"/>
  <c r="G154" i="6"/>
  <c r="S155" i="6"/>
  <c r="S156" i="6"/>
  <c r="G156" i="6"/>
  <c r="S157" i="6"/>
  <c r="S158" i="6"/>
  <c r="S159" i="6"/>
  <c r="S160" i="6"/>
  <c r="S161" i="6"/>
  <c r="S162" i="6"/>
  <c r="G162" i="6"/>
  <c r="S163" i="6"/>
  <c r="S164" i="6"/>
  <c r="G164" i="6"/>
  <c r="S165" i="6"/>
  <c r="S166" i="6"/>
  <c r="S167" i="6"/>
  <c r="S168" i="6"/>
  <c r="S169" i="6"/>
  <c r="G169" i="6"/>
  <c r="S170" i="6"/>
  <c r="G170" i="6"/>
  <c r="S171" i="6"/>
  <c r="S172" i="6"/>
  <c r="G172" i="6"/>
  <c r="S173" i="6"/>
  <c r="S174" i="6"/>
  <c r="G174" i="6"/>
  <c r="S175" i="6"/>
  <c r="S176" i="6"/>
  <c r="G176" i="6"/>
  <c r="S177" i="6"/>
  <c r="S178" i="6"/>
  <c r="G178" i="6"/>
  <c r="S179" i="6"/>
  <c r="S180" i="6"/>
  <c r="G180" i="6"/>
  <c r="S181" i="6"/>
  <c r="S182" i="6"/>
  <c r="S183" i="6"/>
  <c r="G183" i="6"/>
  <c r="S184" i="6"/>
  <c r="S185" i="6"/>
  <c r="G185" i="6"/>
  <c r="S186" i="6"/>
  <c r="G186" i="6"/>
  <c r="S187" i="6"/>
  <c r="G187" i="6"/>
  <c r="S188" i="6"/>
  <c r="G188" i="6"/>
  <c r="S189" i="6"/>
  <c r="S190" i="6"/>
  <c r="G190" i="6"/>
  <c r="S191" i="6"/>
  <c r="G191" i="6"/>
  <c r="S192" i="6"/>
  <c r="G192" i="6"/>
  <c r="F192" i="6" s="1"/>
  <c r="I192" i="6" s="1"/>
  <c r="S193" i="6"/>
  <c r="T94" i="6"/>
  <c r="T104" i="6"/>
  <c r="T111" i="6"/>
  <c r="H111" i="6"/>
  <c r="T114" i="6"/>
  <c r="T107" i="6"/>
  <c r="H107" i="6"/>
  <c r="F107" i="6" s="1"/>
  <c r="T124" i="6"/>
  <c r="T116" i="6"/>
  <c r="H116" i="6"/>
  <c r="T118" i="6"/>
  <c r="T120" i="6"/>
  <c r="T122" i="6"/>
  <c r="T130" i="6"/>
  <c r="T126" i="6"/>
  <c r="T128" i="6"/>
  <c r="H128" i="6"/>
  <c r="T131" i="6"/>
  <c r="T132" i="6"/>
  <c r="T133" i="6"/>
  <c r="T134" i="6"/>
  <c r="H134" i="6"/>
  <c r="T135" i="6"/>
  <c r="H135" i="6"/>
  <c r="T136" i="6"/>
  <c r="H136" i="6"/>
  <c r="T137" i="6"/>
  <c r="T138" i="6"/>
  <c r="H138" i="6"/>
  <c r="T139" i="6"/>
  <c r="H139" i="6"/>
  <c r="T140" i="6"/>
  <c r="H140" i="6"/>
  <c r="T141" i="6"/>
  <c r="T142" i="6"/>
  <c r="H142" i="6"/>
  <c r="T143" i="6"/>
  <c r="T144" i="6"/>
  <c r="H144" i="6"/>
  <c r="T145" i="6"/>
  <c r="T146" i="6"/>
  <c r="T147" i="6"/>
  <c r="H147" i="6"/>
  <c r="T148" i="6"/>
  <c r="T149" i="6"/>
  <c r="H149" i="6"/>
  <c r="T150" i="6"/>
  <c r="H150" i="6"/>
  <c r="T151" i="6"/>
  <c r="H151" i="6"/>
  <c r="T152" i="6"/>
  <c r="H152" i="6"/>
  <c r="T153" i="6"/>
  <c r="H153" i="6"/>
  <c r="T154" i="6"/>
  <c r="H154" i="6"/>
  <c r="T155" i="6"/>
  <c r="T156" i="6"/>
  <c r="H156" i="6"/>
  <c r="T157" i="6"/>
  <c r="H157" i="6"/>
  <c r="T158" i="6"/>
  <c r="H158" i="6"/>
  <c r="F158" i="6" s="1"/>
  <c r="K158" i="6" s="1"/>
  <c r="T159" i="6"/>
  <c r="T160" i="6"/>
  <c r="H160" i="6"/>
  <c r="T161" i="6"/>
  <c r="H161" i="6"/>
  <c r="T162" i="6"/>
  <c r="T163" i="6"/>
  <c r="H163" i="6"/>
  <c r="T164" i="6"/>
  <c r="H164" i="6"/>
  <c r="T165" i="6"/>
  <c r="H165" i="6"/>
  <c r="T166" i="6"/>
  <c r="H166" i="6"/>
  <c r="T167" i="6"/>
  <c r="T168" i="6"/>
  <c r="H168" i="6"/>
  <c r="T169" i="6"/>
  <c r="H169" i="6"/>
  <c r="T170" i="6"/>
  <c r="H170" i="6"/>
  <c r="T171" i="6"/>
  <c r="T172" i="6"/>
  <c r="H172" i="6"/>
  <c r="T173" i="6"/>
  <c r="T174" i="6"/>
  <c r="H174" i="6"/>
  <c r="F174" i="6" s="1"/>
  <c r="T175" i="6"/>
  <c r="T176" i="6"/>
  <c r="T177" i="6"/>
  <c r="T178" i="6"/>
  <c r="T179" i="6"/>
  <c r="H179" i="6"/>
  <c r="T180" i="6"/>
  <c r="H180" i="6"/>
  <c r="T181" i="6"/>
  <c r="H181" i="6"/>
  <c r="T182" i="6"/>
  <c r="H182" i="6"/>
  <c r="T183" i="6"/>
  <c r="T184" i="6"/>
  <c r="H184" i="6"/>
  <c r="T185" i="6"/>
  <c r="T186" i="6"/>
  <c r="H186" i="6"/>
  <c r="T187" i="6"/>
  <c r="T188" i="6"/>
  <c r="H188" i="6"/>
  <c r="T189" i="6"/>
  <c r="T190" i="6"/>
  <c r="H190" i="6"/>
  <c r="F190" i="6" s="1"/>
  <c r="T191" i="6"/>
  <c r="T192" i="6"/>
  <c r="T193" i="6"/>
  <c r="G135" i="6"/>
  <c r="H137" i="6"/>
  <c r="F137" i="6" s="1"/>
  <c r="G141" i="6"/>
  <c r="G143" i="6"/>
  <c r="H145" i="6"/>
  <c r="G149" i="6"/>
  <c r="G151" i="6"/>
  <c r="G155" i="6"/>
  <c r="G157" i="6"/>
  <c r="G159" i="6"/>
  <c r="D159" i="6" s="1"/>
  <c r="H159" i="6"/>
  <c r="G165" i="6"/>
  <c r="G167" i="6"/>
  <c r="H167" i="6"/>
  <c r="G171" i="6"/>
  <c r="G173" i="6"/>
  <c r="G175" i="6"/>
  <c r="H175" i="6"/>
  <c r="D175" i="6" s="1"/>
  <c r="H177" i="6"/>
  <c r="G181" i="6"/>
  <c r="H183" i="6"/>
  <c r="H185" i="6"/>
  <c r="G189" i="6"/>
  <c r="H191" i="6"/>
  <c r="H193" i="6"/>
  <c r="S73" i="6"/>
  <c r="G73" i="6"/>
  <c r="S59" i="6"/>
  <c r="G59" i="6"/>
  <c r="T73" i="6"/>
  <c r="T67" i="6"/>
  <c r="H67" i="6"/>
  <c r="S60" i="6"/>
  <c r="G60" i="6"/>
  <c r="S61" i="6"/>
  <c r="G61" i="6"/>
  <c r="S62" i="6"/>
  <c r="G62" i="6"/>
  <c r="S63" i="6"/>
  <c r="G63" i="6"/>
  <c r="S64" i="6"/>
  <c r="G64" i="6"/>
  <c r="D64" i="6" s="1"/>
  <c r="S65" i="6"/>
  <c r="G65" i="6"/>
  <c r="S66" i="6"/>
  <c r="G66" i="6"/>
  <c r="T66" i="6"/>
  <c r="H66" i="6"/>
  <c r="D66" i="6" s="1"/>
  <c r="S67" i="6"/>
  <c r="G67" i="6"/>
  <c r="F67" i="6" s="1"/>
  <c r="S68" i="6"/>
  <c r="G68" i="6"/>
  <c r="T68" i="6"/>
  <c r="H68" i="6"/>
  <c r="S69" i="6"/>
  <c r="G69" i="6"/>
  <c r="S70" i="6"/>
  <c r="G70" i="6"/>
  <c r="T70" i="6"/>
  <c r="H70" i="6"/>
  <c r="S71" i="6"/>
  <c r="G71" i="6"/>
  <c r="S72" i="6"/>
  <c r="G72" i="6"/>
  <c r="T72" i="6"/>
  <c r="H72" i="6"/>
  <c r="F72" i="6" s="1"/>
  <c r="E72" i="6" s="1"/>
  <c r="C35" i="21" s="1"/>
  <c r="S76" i="6"/>
  <c r="T76" i="6"/>
  <c r="T74" i="6"/>
  <c r="H74" i="6"/>
  <c r="H76" i="6"/>
  <c r="S82" i="6"/>
  <c r="G82" i="6"/>
  <c r="T82" i="6"/>
  <c r="S81" i="6"/>
  <c r="G81" i="6"/>
  <c r="G94" i="6"/>
  <c r="H94" i="6"/>
  <c r="G114" i="6"/>
  <c r="H114" i="6"/>
  <c r="D114" i="6" s="1"/>
  <c r="G116" i="6"/>
  <c r="H118" i="6"/>
  <c r="F118" i="6" s="1"/>
  <c r="N134" i="6"/>
  <c r="N138" i="6"/>
  <c r="N142" i="6"/>
  <c r="N150" i="6"/>
  <c r="N158" i="6"/>
  <c r="N166" i="6"/>
  <c r="N173" i="6"/>
  <c r="N181" i="6"/>
  <c r="N183" i="6"/>
  <c r="N185" i="6"/>
  <c r="S194" i="6"/>
  <c r="T194" i="6"/>
  <c r="N193" i="6"/>
  <c r="S195" i="6"/>
  <c r="T195" i="6"/>
  <c r="S196" i="6"/>
  <c r="T196" i="6"/>
  <c r="H196" i="6"/>
  <c r="S197" i="6"/>
  <c r="T197" i="6"/>
  <c r="S198" i="6"/>
  <c r="T198" i="6"/>
  <c r="S199" i="6"/>
  <c r="T199" i="6"/>
  <c r="H199" i="6"/>
  <c r="S200" i="6"/>
  <c r="T200" i="6"/>
  <c r="S201" i="6"/>
  <c r="G201" i="6"/>
  <c r="T201" i="6"/>
  <c r="S202" i="6"/>
  <c r="T202" i="6"/>
  <c r="S203" i="6"/>
  <c r="T203" i="6"/>
  <c r="S204" i="6"/>
  <c r="T204" i="6"/>
  <c r="S205" i="6"/>
  <c r="G205" i="6"/>
  <c r="T205" i="6"/>
  <c r="S206" i="6"/>
  <c r="T206" i="6"/>
  <c r="S207" i="6"/>
  <c r="T207" i="6"/>
  <c r="S208" i="6"/>
  <c r="T208" i="6"/>
  <c r="N207" i="6"/>
  <c r="S209" i="6"/>
  <c r="T209" i="6"/>
  <c r="S210" i="6"/>
  <c r="T210" i="6"/>
  <c r="S211" i="6"/>
  <c r="T211" i="6"/>
  <c r="H211" i="6"/>
  <c r="S212" i="6"/>
  <c r="T212" i="6"/>
  <c r="S213" i="6"/>
  <c r="T213" i="6"/>
  <c r="S214" i="6"/>
  <c r="T214" i="6"/>
  <c r="H214" i="6"/>
  <c r="S215" i="6"/>
  <c r="T215" i="6"/>
  <c r="H215" i="6"/>
  <c r="H44" i="6"/>
  <c r="D44" i="6" s="1"/>
  <c r="S45" i="6"/>
  <c r="G45" i="6"/>
  <c r="S46" i="6"/>
  <c r="G46" i="6"/>
  <c r="S47" i="6"/>
  <c r="G47" i="6"/>
  <c r="S48" i="6"/>
  <c r="S49" i="6"/>
  <c r="G49" i="6"/>
  <c r="S50" i="6"/>
  <c r="S51" i="6"/>
  <c r="G51" i="6"/>
  <c r="S52" i="6"/>
  <c r="S53" i="6"/>
  <c r="G53" i="6"/>
  <c r="S54" i="6"/>
  <c r="S55" i="6"/>
  <c r="G55" i="6"/>
  <c r="S56" i="6"/>
  <c r="S57" i="6"/>
  <c r="G57" i="6"/>
  <c r="S58" i="6"/>
  <c r="H120" i="6"/>
  <c r="F120" i="6" s="1"/>
  <c r="H122" i="6"/>
  <c r="F122" i="6" s="1"/>
  <c r="G124" i="6"/>
  <c r="H124" i="6"/>
  <c r="H126" i="6"/>
  <c r="G128" i="6"/>
  <c r="G130" i="6"/>
  <c r="H130" i="6"/>
  <c r="G131" i="6"/>
  <c r="H131" i="6"/>
  <c r="H132" i="6"/>
  <c r="G133" i="6"/>
  <c r="H133" i="6"/>
  <c r="H194" i="6"/>
  <c r="G195" i="6"/>
  <c r="G197" i="6"/>
  <c r="G199" i="6"/>
  <c r="H201" i="6"/>
  <c r="H202" i="6"/>
  <c r="G203" i="6"/>
  <c r="H203" i="6"/>
  <c r="F203" i="6" s="1"/>
  <c r="H204" i="6"/>
  <c r="H205" i="6"/>
  <c r="H206" i="6"/>
  <c r="G207" i="6"/>
  <c r="H207" i="6"/>
  <c r="H208" i="6"/>
  <c r="G209" i="6"/>
  <c r="H209" i="6"/>
  <c r="D209" i="6" s="1"/>
  <c r="G211" i="6"/>
  <c r="D211" i="6" s="1"/>
  <c r="H212" i="6"/>
  <c r="G213" i="6"/>
  <c r="H213" i="6"/>
  <c r="G215" i="6"/>
  <c r="F215" i="6" s="1"/>
  <c r="S216" i="6"/>
  <c r="G216" i="6"/>
  <c r="T216" i="6"/>
  <c r="H216" i="6"/>
  <c r="S217" i="6"/>
  <c r="G217" i="6"/>
  <c r="T217" i="6"/>
  <c r="H217" i="6"/>
  <c r="S218" i="6"/>
  <c r="G218" i="6"/>
  <c r="T218" i="6"/>
  <c r="H218" i="6"/>
  <c r="S219" i="6"/>
  <c r="G219" i="6"/>
  <c r="T219" i="6"/>
  <c r="H219" i="6"/>
  <c r="S220" i="6"/>
  <c r="G220" i="6"/>
  <c r="T220" i="6"/>
  <c r="H220" i="6"/>
  <c r="S221" i="6"/>
  <c r="G221" i="6"/>
  <c r="T221" i="6"/>
  <c r="H221" i="6"/>
  <c r="S222" i="6"/>
  <c r="G222" i="6"/>
  <c r="T222" i="6"/>
  <c r="H222" i="6"/>
  <c r="S223" i="6"/>
  <c r="G223" i="6"/>
  <c r="T223" i="6"/>
  <c r="H223" i="6"/>
  <c r="S224" i="6"/>
  <c r="G224" i="6"/>
  <c r="T224" i="6"/>
  <c r="H224" i="6"/>
  <c r="S225" i="6"/>
  <c r="G225" i="6"/>
  <c r="T225" i="6"/>
  <c r="H225" i="6"/>
  <c r="S226" i="6"/>
  <c r="G226" i="6"/>
  <c r="T226" i="6"/>
  <c r="H226" i="6"/>
  <c r="S227" i="6"/>
  <c r="G227" i="6"/>
  <c r="T227" i="6"/>
  <c r="H227" i="6"/>
  <c r="S228" i="6"/>
  <c r="G228" i="6"/>
  <c r="T228" i="6"/>
  <c r="H228" i="6"/>
  <c r="S229" i="6"/>
  <c r="G229" i="6"/>
  <c r="T229" i="6"/>
  <c r="H229" i="6"/>
  <c r="S230" i="6"/>
  <c r="G230" i="6"/>
  <c r="T230" i="6"/>
  <c r="H230" i="6"/>
  <c r="S231" i="6"/>
  <c r="G231" i="6"/>
  <c r="T231" i="6"/>
  <c r="H231" i="6"/>
  <c r="S232" i="6"/>
  <c r="G232" i="6"/>
  <c r="T232" i="6"/>
  <c r="H232" i="6"/>
  <c r="S233" i="6"/>
  <c r="G233" i="6"/>
  <c r="T233" i="6"/>
  <c r="S234" i="6"/>
  <c r="G234" i="6"/>
  <c r="T234" i="6"/>
  <c r="H234" i="6"/>
  <c r="S235" i="6"/>
  <c r="G235" i="6"/>
  <c r="T235" i="6"/>
  <c r="S236" i="6"/>
  <c r="G236" i="6"/>
  <c r="T236" i="6"/>
  <c r="H236" i="6"/>
  <c r="S237" i="6"/>
  <c r="G237" i="6"/>
  <c r="T237" i="6"/>
  <c r="S238" i="6"/>
  <c r="G238" i="6"/>
  <c r="T238" i="6"/>
  <c r="S239" i="6"/>
  <c r="G239" i="6"/>
  <c r="T239" i="6"/>
  <c r="S240" i="6"/>
  <c r="G240" i="6"/>
  <c r="T240" i="6"/>
  <c r="S241" i="6"/>
  <c r="G241" i="6"/>
  <c r="T241" i="6"/>
  <c r="S242" i="6"/>
  <c r="G242" i="6"/>
  <c r="T242" i="6"/>
  <c r="H242" i="6"/>
  <c r="S243" i="6"/>
  <c r="G243" i="6"/>
  <c r="T243" i="6"/>
  <c r="S244" i="6"/>
  <c r="G244" i="6"/>
  <c r="T244" i="6"/>
  <c r="H244" i="6"/>
  <c r="S245" i="6"/>
  <c r="G245" i="6"/>
  <c r="T245" i="6"/>
  <c r="S246" i="6"/>
  <c r="G246" i="6"/>
  <c r="T246" i="6"/>
  <c r="H246" i="6"/>
  <c r="S247" i="6"/>
  <c r="G247" i="6"/>
  <c r="T247" i="6"/>
  <c r="S248" i="6"/>
  <c r="G248" i="6"/>
  <c r="T248" i="6"/>
  <c r="H248" i="6"/>
  <c r="S249" i="6"/>
  <c r="G249" i="6"/>
  <c r="T249" i="6"/>
  <c r="S250" i="6"/>
  <c r="G250" i="6"/>
  <c r="T250" i="6"/>
  <c r="H250" i="6"/>
  <c r="S251" i="6"/>
  <c r="G251" i="6"/>
  <c r="T251" i="6"/>
  <c r="S252" i="6"/>
  <c r="G252" i="6"/>
  <c r="T252" i="6"/>
  <c r="H252" i="6"/>
  <c r="S253" i="6"/>
  <c r="G253" i="6"/>
  <c r="T253" i="6"/>
  <c r="S254" i="6"/>
  <c r="G254" i="6"/>
  <c r="T254" i="6"/>
  <c r="H254" i="6"/>
  <c r="S255" i="6"/>
  <c r="G255" i="6"/>
  <c r="T255" i="6"/>
  <c r="S256" i="6"/>
  <c r="G256" i="6"/>
  <c r="T256" i="6"/>
  <c r="H256" i="6"/>
  <c r="S257" i="6"/>
  <c r="G257" i="6"/>
  <c r="T257" i="6"/>
  <c r="S258" i="6"/>
  <c r="G258" i="6"/>
  <c r="T258" i="6"/>
  <c r="H258" i="6"/>
  <c r="S259" i="6"/>
  <c r="G259" i="6"/>
  <c r="F259" i="6" s="1"/>
  <c r="T259" i="6"/>
  <c r="S260" i="6"/>
  <c r="G260" i="6"/>
  <c r="T260" i="6"/>
  <c r="H260" i="6"/>
  <c r="S261" i="6"/>
  <c r="G261" i="6"/>
  <c r="T261" i="6"/>
  <c r="S262" i="6"/>
  <c r="G262" i="6"/>
  <c r="T262" i="6"/>
  <c r="H262" i="6"/>
  <c r="S263" i="6"/>
  <c r="G263" i="6"/>
  <c r="T263" i="6"/>
  <c r="S264" i="6"/>
  <c r="G264" i="6"/>
  <c r="T264" i="6"/>
  <c r="S265" i="6"/>
  <c r="G265" i="6"/>
  <c r="T265" i="6"/>
  <c r="S266" i="6"/>
  <c r="G266" i="6"/>
  <c r="T266" i="6"/>
  <c r="H266" i="6"/>
  <c r="S267" i="6"/>
  <c r="G267" i="6"/>
  <c r="T267" i="6"/>
  <c r="S268" i="6"/>
  <c r="G268" i="6"/>
  <c r="T268" i="6"/>
  <c r="H268" i="6"/>
  <c r="F268" i="6" s="1"/>
  <c r="S269" i="6"/>
  <c r="G269" i="6"/>
  <c r="T269" i="6"/>
  <c r="S270" i="6"/>
  <c r="G270" i="6"/>
  <c r="T270" i="6"/>
  <c r="H270" i="6"/>
  <c r="S271" i="6"/>
  <c r="G271" i="6"/>
  <c r="T271" i="6"/>
  <c r="S272" i="6"/>
  <c r="G272" i="6"/>
  <c r="T272" i="6"/>
  <c r="H272" i="6"/>
  <c r="S273" i="6"/>
  <c r="G273" i="6"/>
  <c r="T273" i="6"/>
  <c r="S274" i="6"/>
  <c r="G274" i="6"/>
  <c r="T274" i="6"/>
  <c r="H274" i="6"/>
  <c r="S275" i="6"/>
  <c r="G275" i="6"/>
  <c r="T275" i="6"/>
  <c r="S276" i="6"/>
  <c r="G276" i="6"/>
  <c r="T276" i="6"/>
  <c r="H276" i="6"/>
  <c r="S277" i="6"/>
  <c r="G277" i="6"/>
  <c r="T277" i="6"/>
  <c r="S278" i="6"/>
  <c r="G278" i="6"/>
  <c r="T278" i="6"/>
  <c r="H278" i="6"/>
  <c r="S279" i="6"/>
  <c r="G279" i="6"/>
  <c r="T279" i="6"/>
  <c r="S280" i="6"/>
  <c r="G280" i="6"/>
  <c r="T280" i="6"/>
  <c r="S281" i="6"/>
  <c r="G281" i="6"/>
  <c r="T281" i="6"/>
  <c r="S282" i="6"/>
  <c r="G282" i="6"/>
  <c r="T282" i="6"/>
  <c r="H282" i="6"/>
  <c r="D282" i="6" s="1"/>
  <c r="S283" i="6"/>
  <c r="G283" i="6"/>
  <c r="T283" i="6"/>
  <c r="S284" i="6"/>
  <c r="G284" i="6"/>
  <c r="T284" i="6"/>
  <c r="H284" i="6"/>
  <c r="S285" i="6"/>
  <c r="G285" i="6"/>
  <c r="T285" i="6"/>
  <c r="H285" i="6"/>
  <c r="S286" i="6"/>
  <c r="G286" i="6"/>
  <c r="T286" i="6"/>
  <c r="H286" i="6"/>
  <c r="S287" i="6"/>
  <c r="G287" i="6"/>
  <c r="T287" i="6"/>
  <c r="H287" i="6"/>
  <c r="S288" i="6"/>
  <c r="G288" i="6"/>
  <c r="T288" i="6"/>
  <c r="H288" i="6"/>
  <c r="S289" i="6"/>
  <c r="G289" i="6"/>
  <c r="T289" i="6"/>
  <c r="H289" i="6"/>
  <c r="S290" i="6"/>
  <c r="G290" i="6"/>
  <c r="T290" i="6"/>
  <c r="H290" i="6"/>
  <c r="S291" i="6"/>
  <c r="G291" i="6"/>
  <c r="T291" i="6"/>
  <c r="H291" i="6"/>
  <c r="S292" i="6"/>
  <c r="G292" i="6"/>
  <c r="T292" i="6"/>
  <c r="H292" i="6"/>
  <c r="S293" i="6"/>
  <c r="G293" i="6"/>
  <c r="T293" i="6"/>
  <c r="H293" i="6"/>
  <c r="S294" i="6"/>
  <c r="G294" i="6"/>
  <c r="T294" i="6"/>
  <c r="H294" i="6"/>
  <c r="S295" i="6"/>
  <c r="G295" i="6"/>
  <c r="T295" i="6"/>
  <c r="H295" i="6"/>
  <c r="S296" i="6"/>
  <c r="G296" i="6"/>
  <c r="T296" i="6"/>
  <c r="H296" i="6"/>
  <c r="S297" i="6"/>
  <c r="G297" i="6"/>
  <c r="T297" i="6"/>
  <c r="H297" i="6"/>
  <c r="S298" i="6"/>
  <c r="G298" i="6"/>
  <c r="T298" i="6"/>
  <c r="H298" i="6"/>
  <c r="S299" i="6"/>
  <c r="G299" i="6"/>
  <c r="T299" i="6"/>
  <c r="H299" i="6"/>
  <c r="S300" i="6"/>
  <c r="G300" i="6"/>
  <c r="T300" i="6"/>
  <c r="H300" i="6"/>
  <c r="S301" i="6"/>
  <c r="G301" i="6"/>
  <c r="T301" i="6"/>
  <c r="H301" i="6"/>
  <c r="S302" i="6"/>
  <c r="G302" i="6"/>
  <c r="T302" i="6"/>
  <c r="H302" i="6"/>
  <c r="S303" i="6"/>
  <c r="T303" i="6"/>
  <c r="N67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3" i="6"/>
  <c r="N235" i="6"/>
  <c r="N237" i="6"/>
  <c r="N239" i="6"/>
  <c r="N241" i="6"/>
  <c r="N243" i="6"/>
  <c r="N245" i="6"/>
  <c r="N247" i="6"/>
  <c r="N249" i="6"/>
  <c r="N251" i="6"/>
  <c r="N253" i="6"/>
  <c r="N255" i="6"/>
  <c r="N257" i="6"/>
  <c r="N259" i="6"/>
  <c r="N261" i="6"/>
  <c r="N263" i="6"/>
  <c r="N265" i="6"/>
  <c r="N267" i="6"/>
  <c r="N269" i="6"/>
  <c r="N271" i="6"/>
  <c r="N273" i="6"/>
  <c r="N275" i="6"/>
  <c r="N277" i="6"/>
  <c r="N279" i="6"/>
  <c r="N281" i="6"/>
  <c r="N283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9" i="6"/>
  <c r="N301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19" i="6"/>
  <c r="M19" i="6"/>
  <c r="L20" i="6"/>
  <c r="M20" i="6"/>
  <c r="L21" i="6"/>
  <c r="M21" i="6"/>
  <c r="L22" i="6"/>
  <c r="M22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31" i="6"/>
  <c r="M31" i="6"/>
  <c r="L32" i="6"/>
  <c r="M32" i="6"/>
  <c r="L33" i="6"/>
  <c r="M33" i="6"/>
  <c r="L34" i="6"/>
  <c r="M34" i="6"/>
  <c r="L35" i="6"/>
  <c r="M35" i="6"/>
  <c r="L36" i="6"/>
  <c r="M36" i="6"/>
  <c r="L37" i="6"/>
  <c r="M37" i="6"/>
  <c r="L38" i="6"/>
  <c r="M38" i="6"/>
  <c r="L39" i="6"/>
  <c r="M39" i="6"/>
  <c r="L40" i="6"/>
  <c r="M40" i="6"/>
  <c r="L41" i="6"/>
  <c r="M41" i="6"/>
  <c r="L42" i="6"/>
  <c r="M42" i="6"/>
  <c r="L43" i="6"/>
  <c r="M43" i="6"/>
  <c r="L44" i="6"/>
  <c r="M44" i="6"/>
  <c r="L45" i="6"/>
  <c r="M45" i="6"/>
  <c r="L46" i="6"/>
  <c r="M46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M53" i="6"/>
  <c r="L54" i="6"/>
  <c r="M54" i="6"/>
  <c r="L55" i="6"/>
  <c r="M55" i="6"/>
  <c r="L56" i="6"/>
  <c r="M56" i="6"/>
  <c r="L57" i="6"/>
  <c r="M57" i="6"/>
  <c r="L58" i="6"/>
  <c r="M58" i="6"/>
  <c r="L59" i="6"/>
  <c r="M59" i="6"/>
  <c r="L60" i="6"/>
  <c r="M60" i="6"/>
  <c r="L61" i="6"/>
  <c r="M61" i="6"/>
  <c r="L62" i="6"/>
  <c r="M62" i="6"/>
  <c r="L63" i="6"/>
  <c r="M63" i="6"/>
  <c r="L64" i="6"/>
  <c r="M64" i="6"/>
  <c r="L65" i="6"/>
  <c r="M65" i="6"/>
  <c r="L66" i="6"/>
  <c r="M66" i="6"/>
  <c r="L67" i="6"/>
  <c r="M67" i="6"/>
  <c r="L68" i="6"/>
  <c r="M68" i="6"/>
  <c r="L69" i="6"/>
  <c r="M69" i="6"/>
  <c r="L70" i="6"/>
  <c r="M70" i="6"/>
  <c r="L71" i="6"/>
  <c r="L72" i="6"/>
  <c r="L73" i="6"/>
  <c r="L74" i="6"/>
  <c r="L75" i="6"/>
  <c r="L76" i="6"/>
  <c r="L77" i="6"/>
  <c r="L78" i="6"/>
  <c r="L79" i="6"/>
  <c r="L80" i="6"/>
  <c r="M80" i="6"/>
  <c r="L81" i="6"/>
  <c r="M81" i="6"/>
  <c r="L82" i="6"/>
  <c r="M82" i="6"/>
  <c r="L83" i="6"/>
  <c r="M83" i="6"/>
  <c r="L84" i="6"/>
  <c r="M84" i="6"/>
  <c r="L85" i="6"/>
  <c r="M85" i="6"/>
  <c r="L86" i="6"/>
  <c r="M86" i="6"/>
  <c r="L87" i="6"/>
  <c r="M87" i="6"/>
  <c r="L88" i="6"/>
  <c r="M88" i="6"/>
  <c r="L89" i="6"/>
  <c r="M89" i="6"/>
  <c r="L90" i="6"/>
  <c r="M90" i="6"/>
  <c r="L91" i="6"/>
  <c r="M91" i="6"/>
  <c r="L92" i="6"/>
  <c r="M92" i="6"/>
  <c r="L93" i="6"/>
  <c r="M93" i="6"/>
  <c r="L94" i="6"/>
  <c r="M94" i="6"/>
  <c r="L95" i="6"/>
  <c r="M95" i="6"/>
  <c r="L96" i="6"/>
  <c r="M96" i="6"/>
  <c r="L97" i="6"/>
  <c r="M97" i="6"/>
  <c r="L98" i="6"/>
  <c r="M98" i="6"/>
  <c r="L99" i="6"/>
  <c r="M99" i="6"/>
  <c r="L100" i="6"/>
  <c r="M100" i="6"/>
  <c r="L101" i="6"/>
  <c r="M101" i="6"/>
  <c r="L102" i="6"/>
  <c r="M102" i="6"/>
  <c r="L103" i="6"/>
  <c r="M103" i="6"/>
  <c r="L104" i="6"/>
  <c r="M104" i="6"/>
  <c r="L105" i="6"/>
  <c r="M105" i="6"/>
  <c r="L106" i="6"/>
  <c r="M106" i="6"/>
  <c r="L107" i="6"/>
  <c r="M107" i="6"/>
  <c r="L108" i="6"/>
  <c r="M108" i="6"/>
  <c r="L109" i="6"/>
  <c r="M109" i="6"/>
  <c r="L110" i="6"/>
  <c r="M110" i="6"/>
  <c r="L111" i="6"/>
  <c r="M111" i="6"/>
  <c r="L112" i="6"/>
  <c r="M112" i="6"/>
  <c r="L113" i="6"/>
  <c r="M113" i="6"/>
  <c r="L114" i="6"/>
  <c r="M114" i="6"/>
  <c r="L115" i="6"/>
  <c r="M115" i="6"/>
  <c r="L116" i="6"/>
  <c r="M116" i="6"/>
  <c r="L117" i="6"/>
  <c r="M117" i="6"/>
  <c r="L118" i="6"/>
  <c r="M118" i="6"/>
  <c r="L119" i="6"/>
  <c r="M119" i="6"/>
  <c r="L120" i="6"/>
  <c r="M120" i="6"/>
  <c r="L121" i="6"/>
  <c r="M121" i="6"/>
  <c r="L122" i="6"/>
  <c r="M122" i="6"/>
  <c r="L123" i="6"/>
  <c r="M123" i="6"/>
  <c r="L124" i="6"/>
  <c r="M124" i="6"/>
  <c r="L125" i="6"/>
  <c r="M125" i="6"/>
  <c r="L126" i="6"/>
  <c r="M126" i="6"/>
  <c r="L127" i="6"/>
  <c r="M127" i="6"/>
  <c r="L128" i="6"/>
  <c r="M128" i="6"/>
  <c r="L129" i="6"/>
  <c r="M129" i="6"/>
  <c r="L130" i="6"/>
  <c r="M130" i="6"/>
  <c r="L131" i="6"/>
  <c r="M131" i="6"/>
  <c r="L132" i="6"/>
  <c r="M132" i="6"/>
  <c r="L133" i="6"/>
  <c r="M133" i="6"/>
  <c r="M134" i="6"/>
  <c r="M135" i="6"/>
  <c r="L136" i="6"/>
  <c r="M136" i="6"/>
  <c r="L137" i="6"/>
  <c r="M137" i="6"/>
  <c r="L138" i="6"/>
  <c r="M138" i="6"/>
  <c r="L139" i="6"/>
  <c r="M139" i="6"/>
  <c r="L140" i="6"/>
  <c r="M140" i="6"/>
  <c r="L141" i="6"/>
  <c r="M141" i="6"/>
  <c r="L142" i="6"/>
  <c r="M142" i="6"/>
  <c r="L143" i="6"/>
  <c r="M143" i="6"/>
  <c r="L144" i="6"/>
  <c r="M144" i="6"/>
  <c r="L145" i="6"/>
  <c r="M145" i="6"/>
  <c r="L146" i="6"/>
  <c r="M146" i="6"/>
  <c r="L147" i="6"/>
  <c r="M147" i="6"/>
  <c r="L149" i="6"/>
  <c r="L150" i="6"/>
  <c r="L151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6" i="6"/>
  <c r="L177" i="6"/>
  <c r="L178" i="6"/>
  <c r="L179" i="6"/>
  <c r="L180" i="6"/>
  <c r="L181" i="6"/>
  <c r="L182" i="6"/>
  <c r="L183" i="6"/>
  <c r="L184" i="6"/>
  <c r="L185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200" i="6"/>
  <c r="L201" i="6"/>
  <c r="L202" i="6"/>
  <c r="L216" i="6"/>
  <c r="L217" i="6"/>
  <c r="L218" i="6"/>
  <c r="L219" i="6"/>
  <c r="L220" i="6"/>
  <c r="L221" i="6"/>
  <c r="L227" i="6"/>
  <c r="L228" i="6"/>
  <c r="L229" i="6"/>
  <c r="L230" i="6"/>
  <c r="L231" i="6"/>
  <c r="L242" i="6"/>
  <c r="L243" i="6"/>
  <c r="L244" i="6"/>
  <c r="L246" i="6"/>
  <c r="L247" i="6"/>
  <c r="L248" i="6"/>
  <c r="L249" i="6"/>
  <c r="L250" i="6"/>
  <c r="M9" i="6"/>
  <c r="L9" i="6"/>
  <c r="M37" i="17"/>
  <c r="M36" i="17"/>
  <c r="M35" i="17"/>
  <c r="M34" i="17"/>
  <c r="M33" i="17"/>
  <c r="M32" i="17"/>
  <c r="M31" i="17"/>
  <c r="M30" i="17"/>
  <c r="M29" i="17"/>
  <c r="M28" i="17"/>
  <c r="M27" i="17"/>
  <c r="M26" i="17"/>
  <c r="M25" i="17"/>
  <c r="M24" i="17"/>
  <c r="M23" i="17"/>
  <c r="M22" i="17"/>
  <c r="M21" i="17"/>
  <c r="M20" i="17"/>
  <c r="M19" i="17"/>
  <c r="M18" i="17"/>
  <c r="M17" i="17"/>
  <c r="J25" i="17"/>
  <c r="J24" i="17"/>
  <c r="J23" i="17"/>
  <c r="J22" i="17"/>
  <c r="J21" i="17"/>
  <c r="J20" i="17"/>
  <c r="J19" i="17"/>
  <c r="J18" i="17"/>
  <c r="J16" i="17"/>
  <c r="J15" i="17"/>
  <c r="J14" i="17"/>
  <c r="J13" i="17"/>
  <c r="J12" i="17"/>
  <c r="J11" i="17"/>
  <c r="J10" i="17"/>
  <c r="J9" i="17"/>
  <c r="J8" i="17"/>
  <c r="J7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7" i="17"/>
  <c r="G28" i="17"/>
  <c r="G32" i="17"/>
  <c r="G33" i="17"/>
  <c r="G34" i="17"/>
  <c r="G36" i="17"/>
  <c r="G37" i="17"/>
  <c r="G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6" i="17"/>
  <c r="N300" i="6"/>
  <c r="N298" i="6"/>
  <c r="G303" i="6"/>
  <c r="N212" i="6"/>
  <c r="G212" i="6"/>
  <c r="D212" i="6" s="1"/>
  <c r="N208" i="6"/>
  <c r="G208" i="6"/>
  <c r="N204" i="6"/>
  <c r="G204" i="6"/>
  <c r="D204" i="6"/>
  <c r="G200" i="6"/>
  <c r="G196" i="6"/>
  <c r="F196" i="6" s="1"/>
  <c r="N213" i="6"/>
  <c r="N214" i="6"/>
  <c r="G214" i="6"/>
  <c r="F214" i="6"/>
  <c r="N209" i="6"/>
  <c r="N210" i="6"/>
  <c r="G210" i="6"/>
  <c r="N205" i="6"/>
  <c r="N206" i="6"/>
  <c r="G206" i="6"/>
  <c r="D206" i="6" s="1"/>
  <c r="N202" i="6"/>
  <c r="G202" i="6"/>
  <c r="F202" i="6" s="1"/>
  <c r="K202" i="6" s="1"/>
  <c r="N197" i="6"/>
  <c r="G198" i="6"/>
  <c r="G194" i="6"/>
  <c r="T58" i="6"/>
  <c r="T57" i="6"/>
  <c r="H57" i="6"/>
  <c r="T56" i="6"/>
  <c r="T55" i="6"/>
  <c r="T54" i="6"/>
  <c r="H54" i="6"/>
  <c r="T53" i="6"/>
  <c r="H53" i="6"/>
  <c r="T52" i="6"/>
  <c r="H52" i="6"/>
  <c r="T51" i="6"/>
  <c r="T50" i="6"/>
  <c r="H50" i="6"/>
  <c r="T49" i="6"/>
  <c r="H49" i="6"/>
  <c r="T48" i="6"/>
  <c r="H48" i="6"/>
  <c r="T47" i="6"/>
  <c r="H47" i="6"/>
  <c r="T46" i="6"/>
  <c r="T45" i="6"/>
  <c r="H45" i="6"/>
  <c r="D45" i="6" s="1"/>
  <c r="T75" i="6"/>
  <c r="H75" i="6"/>
  <c r="T71" i="6"/>
  <c r="T69" i="6"/>
  <c r="H69" i="6"/>
  <c r="T77" i="6"/>
  <c r="H77" i="6"/>
  <c r="T78" i="6"/>
  <c r="T79" i="6"/>
  <c r="T80" i="6"/>
  <c r="H80" i="6"/>
  <c r="T81" i="6"/>
  <c r="T83" i="6"/>
  <c r="H83" i="6"/>
  <c r="T84" i="6"/>
  <c r="H84" i="6"/>
  <c r="T85" i="6"/>
  <c r="H85" i="6"/>
  <c r="T86" i="6"/>
  <c r="H86" i="6"/>
  <c r="T87" i="6"/>
  <c r="H87" i="6"/>
  <c r="T88" i="6"/>
  <c r="H88" i="6"/>
  <c r="T89" i="6"/>
  <c r="H89" i="6"/>
  <c r="T90" i="6"/>
  <c r="H90" i="6"/>
  <c r="T91" i="6"/>
  <c r="H91" i="6"/>
  <c r="T92" i="6"/>
  <c r="H92" i="6"/>
  <c r="H73" i="6"/>
  <c r="F73" i="6"/>
  <c r="T59" i="6"/>
  <c r="T60" i="6"/>
  <c r="H60" i="6"/>
  <c r="T61" i="6"/>
  <c r="H61" i="6"/>
  <c r="T62" i="6"/>
  <c r="T63" i="6"/>
  <c r="H63" i="6"/>
  <c r="F63" i="6" s="1"/>
  <c r="T64" i="6"/>
  <c r="T65" i="6"/>
  <c r="N66" i="6"/>
  <c r="T96" i="6"/>
  <c r="H96" i="6"/>
  <c r="T98" i="6"/>
  <c r="H98" i="6"/>
  <c r="T100" i="6"/>
  <c r="H100" i="6"/>
  <c r="T102" i="6"/>
  <c r="T97" i="6"/>
  <c r="H97" i="6"/>
  <c r="T101" i="6"/>
  <c r="G134" i="6"/>
  <c r="D134" i="6"/>
  <c r="S98" i="6"/>
  <c r="G98" i="6"/>
  <c r="D98" i="6" s="1"/>
  <c r="S101" i="6"/>
  <c r="S83" i="6"/>
  <c r="S84" i="6"/>
  <c r="G84" i="6"/>
  <c r="S85" i="6"/>
  <c r="S86" i="6"/>
  <c r="S87" i="6"/>
  <c r="G87" i="6"/>
  <c r="S88" i="6"/>
  <c r="G88" i="6"/>
  <c r="S89" i="6"/>
  <c r="G89" i="6"/>
  <c r="F89" i="6" s="1"/>
  <c r="E89" i="6" s="1"/>
  <c r="S90" i="6"/>
  <c r="S91" i="6"/>
  <c r="G91" i="6"/>
  <c r="F91" i="6" s="1"/>
  <c r="S92" i="6"/>
  <c r="S93" i="6"/>
  <c r="G93" i="6"/>
  <c r="N90" i="6"/>
  <c r="G83" i="6"/>
  <c r="G90" i="6"/>
  <c r="H62" i="6"/>
  <c r="H78" i="6"/>
  <c r="H71" i="6"/>
  <c r="F71" i="6" s="1"/>
  <c r="N44" i="6"/>
  <c r="H51" i="6"/>
  <c r="H55" i="6"/>
  <c r="F55" i="6"/>
  <c r="K55" i="6" s="1"/>
  <c r="F18" i="21" s="1"/>
  <c r="H65" i="6"/>
  <c r="D65" i="6"/>
  <c r="N47" i="6"/>
  <c r="N55" i="6"/>
  <c r="H58" i="6"/>
  <c r="D224" i="6"/>
  <c r="D216" i="6"/>
  <c r="F211" i="6"/>
  <c r="J211" i="6" s="1"/>
  <c r="F181" i="6"/>
  <c r="K181" i="6" s="1"/>
  <c r="F180" i="6"/>
  <c r="F292" i="6"/>
  <c r="E292" i="6" s="1"/>
  <c r="C255" i="21" s="1"/>
  <c r="D116" i="6"/>
  <c r="F68" i="6"/>
  <c r="J68" i="6" s="1"/>
  <c r="D220" i="6"/>
  <c r="D120" i="6"/>
  <c r="D185" i="6"/>
  <c r="D181" i="6"/>
  <c r="D169" i="6"/>
  <c r="D165" i="6"/>
  <c r="D153" i="6"/>
  <c r="D149" i="6"/>
  <c r="D190" i="6"/>
  <c r="D186" i="6"/>
  <c r="D170" i="6"/>
  <c r="D138" i="6"/>
  <c r="F66" i="6"/>
  <c r="F138" i="6"/>
  <c r="F170" i="6"/>
  <c r="F186" i="6"/>
  <c r="K186" i="6" s="1"/>
  <c r="F116" i="6"/>
  <c r="K116" i="6" s="1"/>
  <c r="F209" i="6"/>
  <c r="D124" i="6"/>
  <c r="F229" i="6"/>
  <c r="J229" i="6" s="1"/>
  <c r="F224" i="6"/>
  <c r="F272" i="6"/>
  <c r="F248" i="6"/>
  <c r="I248" i="6" s="1"/>
  <c r="D231" i="6"/>
  <c r="F228" i="6"/>
  <c r="F226" i="6"/>
  <c r="E226" i="6" s="1"/>
  <c r="C189" i="21" s="1"/>
  <c r="F225" i="6"/>
  <c r="K225" i="6" s="1"/>
  <c r="D223" i="6"/>
  <c r="F220" i="6"/>
  <c r="K220" i="6" s="1"/>
  <c r="F217" i="6"/>
  <c r="I217" i="6" s="1"/>
  <c r="F230" i="6"/>
  <c r="E230" i="6" s="1"/>
  <c r="C193" i="21" s="1"/>
  <c r="D217" i="6"/>
  <c r="D225" i="6"/>
  <c r="D202" i="6"/>
  <c r="F227" i="6"/>
  <c r="I227" i="6" s="1"/>
  <c r="F223" i="6"/>
  <c r="I223" i="6" s="1"/>
  <c r="F222" i="6"/>
  <c r="K222" i="6"/>
  <c r="D219" i="6"/>
  <c r="F219" i="6"/>
  <c r="K219" i="6" s="1"/>
  <c r="F182" i="21" s="1"/>
  <c r="I219" i="6"/>
  <c r="D182" i="21" s="1"/>
  <c r="D218" i="6"/>
  <c r="F218" i="6"/>
  <c r="J218" i="6" s="1"/>
  <c r="D292" i="6"/>
  <c r="D208" i="6"/>
  <c r="F206" i="6"/>
  <c r="J206" i="6" s="1"/>
  <c r="K206" i="6"/>
  <c r="D293" i="6"/>
  <c r="D214" i="6"/>
  <c r="F232" i="6"/>
  <c r="K232" i="6" s="1"/>
  <c r="D226" i="6"/>
  <c r="D287" i="6"/>
  <c r="F274" i="6"/>
  <c r="E274" i="6" s="1"/>
  <c r="C237" i="21" s="1"/>
  <c r="D260" i="6"/>
  <c r="F242" i="6"/>
  <c r="J242" i="6"/>
  <c r="D221" i="6"/>
  <c r="D215" i="6"/>
  <c r="D133" i="6"/>
  <c r="F185" i="6"/>
  <c r="K185" i="6" s="1"/>
  <c r="D296" i="6"/>
  <c r="F244" i="6"/>
  <c r="K244" i="6" s="1"/>
  <c r="F169" i="6"/>
  <c r="J169" i="6"/>
  <c r="F167" i="6"/>
  <c r="K167" i="6" s="1"/>
  <c r="F153" i="6"/>
  <c r="I153" i="6" s="1"/>
  <c r="F149" i="6"/>
  <c r="D73" i="6"/>
  <c r="F298" i="6"/>
  <c r="I298" i="6" s="1"/>
  <c r="F297" i="6"/>
  <c r="E297" i="6" s="1"/>
  <c r="C260" i="21" s="1"/>
  <c r="D295" i="6"/>
  <c r="F289" i="6"/>
  <c r="I289" i="6" s="1"/>
  <c r="D288" i="6"/>
  <c r="D285" i="6"/>
  <c r="K268" i="6"/>
  <c r="D180" i="6"/>
  <c r="D156" i="6"/>
  <c r="D274" i="6"/>
  <c r="F124" i="6"/>
  <c r="E124" i="6" s="1"/>
  <c r="C87" i="21" s="1"/>
  <c r="F165" i="6"/>
  <c r="D230" i="6"/>
  <c r="D229" i="6"/>
  <c r="D227" i="6"/>
  <c r="D222" i="6"/>
  <c r="D68" i="6"/>
  <c r="J181" i="6"/>
  <c r="K211" i="6"/>
  <c r="E232" i="6"/>
  <c r="C195" i="21" s="1"/>
  <c r="K230" i="6"/>
  <c r="E190" i="6"/>
  <c r="C153" i="21" s="1"/>
  <c r="E223" i="6"/>
  <c r="C186" i="21" s="1"/>
  <c r="K272" i="6"/>
  <c r="K68" i="6"/>
  <c r="E242" i="6"/>
  <c r="C205" i="21" s="1"/>
  <c r="F205" i="21" s="1"/>
  <c r="E227" i="6"/>
  <c r="C190" i="21" s="1"/>
  <c r="J215" i="6"/>
  <c r="I242" i="6"/>
  <c r="K217" i="6"/>
  <c r="J272" i="6"/>
  <c r="I230" i="6"/>
  <c r="K223" i="6"/>
  <c r="I206" i="6"/>
  <c r="I232" i="6"/>
  <c r="I214" i="6"/>
  <c r="J214" i="6"/>
  <c r="J185" i="6"/>
  <c r="K169" i="6"/>
  <c r="J167" i="6"/>
  <c r="K124" i="6"/>
  <c r="I124" i="6"/>
  <c r="D87" i="21" s="1"/>
  <c r="J289" i="6"/>
  <c r="K289" i="6"/>
  <c r="J297" i="6"/>
  <c r="I297" i="6"/>
  <c r="E73" i="6"/>
  <c r="C36" i="21"/>
  <c r="I73" i="6"/>
  <c r="J73" i="6"/>
  <c r="K73" i="6"/>
  <c r="F302" i="6"/>
  <c r="E302" i="6" s="1"/>
  <c r="C265" i="21" s="1"/>
  <c r="F278" i="6"/>
  <c r="D270" i="6"/>
  <c r="D268" i="6"/>
  <c r="F266" i="6"/>
  <c r="D256" i="6"/>
  <c r="D252" i="6"/>
  <c r="D248" i="6"/>
  <c r="D244" i="6"/>
  <c r="D242" i="6"/>
  <c r="E153" i="6"/>
  <c r="C116" i="21" s="1"/>
  <c r="F116" i="21" s="1"/>
  <c r="I169" i="6"/>
  <c r="E169" i="6"/>
  <c r="C132" i="21" s="1"/>
  <c r="J222" i="6"/>
  <c r="J226" i="6"/>
  <c r="K227" i="6"/>
  <c r="I274" i="6"/>
  <c r="K226" i="6"/>
  <c r="F189" i="21"/>
  <c r="I68" i="6"/>
  <c r="E217" i="6"/>
  <c r="C180" i="21"/>
  <c r="D180" i="21" s="1"/>
  <c r="J219" i="6"/>
  <c r="F90" i="6"/>
  <c r="K90" i="6" s="1"/>
  <c r="F53" i="21" s="1"/>
  <c r="F84" i="6"/>
  <c r="E84" i="6" s="1"/>
  <c r="C47" i="21" s="1"/>
  <c r="D199" i="6"/>
  <c r="F133" i="6"/>
  <c r="E133" i="6" s="1"/>
  <c r="C96" i="21" s="1"/>
  <c r="D196" i="6"/>
  <c r="J55" i="6"/>
  <c r="E55" i="6"/>
  <c r="C18" i="21" s="1"/>
  <c r="I55" i="6"/>
  <c r="D49" i="6"/>
  <c r="F49" i="6"/>
  <c r="D53" i="6"/>
  <c r="F53" i="6"/>
  <c r="K53" i="6" s="1"/>
  <c r="D57" i="6"/>
  <c r="F57" i="6"/>
  <c r="E185" i="6"/>
  <c r="C148" i="21" s="1"/>
  <c r="I225" i="6"/>
  <c r="J225" i="6"/>
  <c r="K248" i="6"/>
  <c r="E248" i="6"/>
  <c r="C211" i="21" s="1"/>
  <c r="I292" i="6"/>
  <c r="J292" i="6"/>
  <c r="D62" i="6"/>
  <c r="F62" i="6"/>
  <c r="J62" i="6" s="1"/>
  <c r="J90" i="6"/>
  <c r="E53" i="21" s="1"/>
  <c r="E90" i="6"/>
  <c r="C53" i="21" s="1"/>
  <c r="D88" i="6"/>
  <c r="F88" i="6"/>
  <c r="K88" i="6" s="1"/>
  <c r="G86" i="6"/>
  <c r="N72" i="6"/>
  <c r="F45" i="6"/>
  <c r="G58" i="6"/>
  <c r="N58" i="6"/>
  <c r="G56" i="6"/>
  <c r="N56" i="6"/>
  <c r="G54" i="6"/>
  <c r="N54" i="6"/>
  <c r="G52" i="6"/>
  <c r="F52" i="6" s="1"/>
  <c r="N52" i="6"/>
  <c r="N53" i="6"/>
  <c r="G50" i="6"/>
  <c r="F50" i="6"/>
  <c r="N50" i="6"/>
  <c r="G48" i="6"/>
  <c r="D48" i="6" s="1"/>
  <c r="N49" i="6"/>
  <c r="H200" i="6"/>
  <c r="N201" i="6"/>
  <c r="N199" i="6"/>
  <c r="H198" i="6"/>
  <c r="D198" i="6" s="1"/>
  <c r="H197" i="6"/>
  <c r="N198" i="6"/>
  <c r="H195" i="6"/>
  <c r="D195" i="6"/>
  <c r="N195" i="6"/>
  <c r="N194" i="6"/>
  <c r="F157" i="6"/>
  <c r="K157" i="6" s="1"/>
  <c r="D157" i="6"/>
  <c r="D151" i="6"/>
  <c r="F151" i="6"/>
  <c r="D135" i="6"/>
  <c r="F135" i="6"/>
  <c r="H192" i="6"/>
  <c r="N191" i="6"/>
  <c r="H189" i="6"/>
  <c r="N190" i="6"/>
  <c r="H187" i="6"/>
  <c r="N186" i="6"/>
  <c r="N188" i="6"/>
  <c r="N187" i="6"/>
  <c r="H178" i="6"/>
  <c r="N179" i="6"/>
  <c r="H176" i="6"/>
  <c r="D176" i="6" s="1"/>
  <c r="N175" i="6"/>
  <c r="H173" i="6"/>
  <c r="N174" i="6"/>
  <c r="H171" i="6"/>
  <c r="N172" i="6"/>
  <c r="N170" i="6"/>
  <c r="H162" i="6"/>
  <c r="N162" i="6"/>
  <c r="H155" i="6"/>
  <c r="N156" i="6"/>
  <c r="N154" i="6"/>
  <c r="H148" i="6"/>
  <c r="H146" i="6"/>
  <c r="N146" i="6"/>
  <c r="H143" i="6"/>
  <c r="F143" i="6" s="1"/>
  <c r="K143" i="6" s="1"/>
  <c r="H141" i="6"/>
  <c r="D141" i="6" s="1"/>
  <c r="N140" i="6"/>
  <c r="F17" i="20"/>
  <c r="S95" i="6"/>
  <c r="G95" i="6"/>
  <c r="S99" i="6"/>
  <c r="G99" i="6"/>
  <c r="S106" i="6"/>
  <c r="G106" i="6"/>
  <c r="S110" i="6"/>
  <c r="G110" i="6"/>
  <c r="G104" i="6"/>
  <c r="S112" i="6"/>
  <c r="G112" i="6"/>
  <c r="S96" i="6"/>
  <c r="G96" i="6"/>
  <c r="S100" i="6"/>
  <c r="S97" i="6"/>
  <c r="G97" i="6"/>
  <c r="K298" i="6"/>
  <c r="I268" i="6"/>
  <c r="E167" i="6"/>
  <c r="C130" i="21" s="1"/>
  <c r="K153" i="6"/>
  <c r="I185" i="6"/>
  <c r="K242" i="6"/>
  <c r="I222" i="6"/>
  <c r="I218" i="6"/>
  <c r="K228" i="6"/>
  <c r="E218" i="6"/>
  <c r="C181" i="21" s="1"/>
  <c r="D181" i="21" s="1"/>
  <c r="K274" i="6"/>
  <c r="I90" i="6"/>
  <c r="J248" i="6"/>
  <c r="E211" i="21"/>
  <c r="E219" i="6"/>
  <c r="C182" i="21" s="1"/>
  <c r="J227" i="6"/>
  <c r="J170" i="6"/>
  <c r="K174" i="6"/>
  <c r="I89" i="6"/>
  <c r="D52" i="21" s="1"/>
  <c r="C52" i="21"/>
  <c r="F65" i="6"/>
  <c r="K65" i="6" s="1"/>
  <c r="I272" i="6"/>
  <c r="E272" i="6"/>
  <c r="C235" i="21"/>
  <c r="E229" i="6"/>
  <c r="C192" i="21" s="1"/>
  <c r="K229" i="6"/>
  <c r="F199" i="6"/>
  <c r="D90" i="6"/>
  <c r="I186" i="6"/>
  <c r="E186" i="6"/>
  <c r="C149" i="21" s="1"/>
  <c r="J186" i="6"/>
  <c r="K66" i="6"/>
  <c r="D174" i="6"/>
  <c r="E211" i="6"/>
  <c r="C174" i="21" s="1"/>
  <c r="E174" i="21" s="1"/>
  <c r="I211" i="6"/>
  <c r="N51" i="6"/>
  <c r="H59" i="6"/>
  <c r="N71" i="6"/>
  <c r="D84" i="6"/>
  <c r="S102" i="6"/>
  <c r="G102" i="6"/>
  <c r="K214" i="6"/>
  <c r="E214" i="6"/>
  <c r="C177" i="21"/>
  <c r="N196" i="6"/>
  <c r="N200" i="6"/>
  <c r="N304" i="6"/>
  <c r="D302" i="6"/>
  <c r="D300" i="6"/>
  <c r="D297" i="6"/>
  <c r="F295" i="6"/>
  <c r="D290" i="6"/>
  <c r="D289" i="6"/>
  <c r="F288" i="6"/>
  <c r="F287" i="6"/>
  <c r="F286" i="6"/>
  <c r="I286" i="6" s="1"/>
  <c r="H283" i="6"/>
  <c r="N284" i="6"/>
  <c r="F282" i="6"/>
  <c r="H281" i="6"/>
  <c r="D281" i="6" s="1"/>
  <c r="N282" i="6"/>
  <c r="H280" i="6"/>
  <c r="H279" i="6"/>
  <c r="D279" i="6" s="1"/>
  <c r="N280" i="6"/>
  <c r="J278" i="6"/>
  <c r="I278" i="6"/>
  <c r="H277" i="6"/>
  <c r="F277" i="6" s="1"/>
  <c r="N278" i="6"/>
  <c r="H275" i="6"/>
  <c r="D275" i="6"/>
  <c r="N276" i="6"/>
  <c r="H273" i="6"/>
  <c r="N274" i="6"/>
  <c r="H271" i="6"/>
  <c r="N272" i="6"/>
  <c r="H269" i="6"/>
  <c r="N270" i="6"/>
  <c r="H267" i="6"/>
  <c r="N268" i="6"/>
  <c r="H265" i="6"/>
  <c r="N266" i="6"/>
  <c r="H264" i="6"/>
  <c r="H263" i="6"/>
  <c r="D263" i="6"/>
  <c r="N264" i="6"/>
  <c r="H261" i="6"/>
  <c r="N262" i="6"/>
  <c r="H259" i="6"/>
  <c r="D259" i="6"/>
  <c r="N260" i="6"/>
  <c r="D258" i="6"/>
  <c r="F258" i="6"/>
  <c r="H257" i="6"/>
  <c r="N258" i="6"/>
  <c r="H255" i="6"/>
  <c r="N256" i="6"/>
  <c r="H253" i="6"/>
  <c r="N254" i="6"/>
  <c r="H251" i="6"/>
  <c r="D251" i="6"/>
  <c r="N252" i="6"/>
  <c r="H249" i="6"/>
  <c r="N250" i="6"/>
  <c r="H247" i="6"/>
  <c r="N248" i="6"/>
  <c r="H245" i="6"/>
  <c r="N246" i="6"/>
  <c r="H243" i="6"/>
  <c r="N244" i="6"/>
  <c r="H241" i="6"/>
  <c r="N242" i="6"/>
  <c r="H240" i="6"/>
  <c r="F240" i="6" s="1"/>
  <c r="K240" i="6" s="1"/>
  <c r="H239" i="6"/>
  <c r="N240" i="6"/>
  <c r="H238" i="6"/>
  <c r="H237" i="6"/>
  <c r="N238" i="6"/>
  <c r="D236" i="6"/>
  <c r="F236" i="6"/>
  <c r="H235" i="6"/>
  <c r="N236" i="6"/>
  <c r="H233" i="6"/>
  <c r="N232" i="6"/>
  <c r="N234" i="6"/>
  <c r="D203" i="6"/>
  <c r="J120" i="6"/>
  <c r="I120" i="6"/>
  <c r="E120" i="6"/>
  <c r="C83" i="21" s="1"/>
  <c r="K120" i="6"/>
  <c r="N189" i="6"/>
  <c r="N177" i="6"/>
  <c r="D50" i="6"/>
  <c r="N211" i="6"/>
  <c r="H210" i="6"/>
  <c r="T93" i="6"/>
  <c r="H93" i="6"/>
  <c r="H82" i="6"/>
  <c r="G193" i="6"/>
  <c r="N192" i="6"/>
  <c r="G184" i="6"/>
  <c r="D184" i="6" s="1"/>
  <c r="N184" i="6"/>
  <c r="G182" i="6"/>
  <c r="N182" i="6"/>
  <c r="G179" i="6"/>
  <c r="D179" i="6"/>
  <c r="N180" i="6"/>
  <c r="G177" i="6"/>
  <c r="N176" i="6"/>
  <c r="N178" i="6"/>
  <c r="G168" i="6"/>
  <c r="N169" i="6"/>
  <c r="N168" i="6"/>
  <c r="G166" i="6"/>
  <c r="D166" i="6" s="1"/>
  <c r="N165" i="6"/>
  <c r="N167" i="6"/>
  <c r="N163" i="6"/>
  <c r="G163" i="6"/>
  <c r="N164" i="6"/>
  <c r="G161" i="6"/>
  <c r="N160" i="6"/>
  <c r="G152" i="6"/>
  <c r="D152" i="6" s="1"/>
  <c r="N153" i="6"/>
  <c r="N152" i="6"/>
  <c r="G150" i="6"/>
  <c r="N149" i="6"/>
  <c r="N151" i="6"/>
  <c r="G147" i="6"/>
  <c r="F147" i="6" s="1"/>
  <c r="E147" i="6" s="1"/>
  <c r="C110" i="21" s="1"/>
  <c r="N147" i="6"/>
  <c r="N148" i="6"/>
  <c r="G145" i="6"/>
  <c r="F145" i="6" s="1"/>
  <c r="N144" i="6"/>
  <c r="G136" i="6"/>
  <c r="D136" i="6" s="1"/>
  <c r="N137" i="6"/>
  <c r="N136" i="6"/>
  <c r="N135" i="6"/>
  <c r="N133" i="6"/>
  <c r="N132" i="6"/>
  <c r="G132" i="6"/>
  <c r="D132" i="6" s="1"/>
  <c r="N203" i="6"/>
  <c r="G76" i="6"/>
  <c r="D76" i="6" s="1"/>
  <c r="S75" i="6"/>
  <c r="G75" i="6"/>
  <c r="F75" i="6" s="1"/>
  <c r="F166" i="6"/>
  <c r="T115" i="6"/>
  <c r="H115" i="6"/>
  <c r="T117" i="6"/>
  <c r="H117" i="6"/>
  <c r="T119" i="6"/>
  <c r="H119" i="6"/>
  <c r="T121" i="6"/>
  <c r="H121" i="6"/>
  <c r="T123" i="6"/>
  <c r="H123" i="6"/>
  <c r="T125" i="6"/>
  <c r="H125" i="6"/>
  <c r="T127" i="6"/>
  <c r="H127" i="6"/>
  <c r="T129" i="6"/>
  <c r="H129" i="6"/>
  <c r="N171" i="6"/>
  <c r="G160" i="6"/>
  <c r="D160" i="6" s="1"/>
  <c r="N161" i="6"/>
  <c r="G158" i="6"/>
  <c r="N157" i="6"/>
  <c r="N159" i="6"/>
  <c r="N155" i="6"/>
  <c r="G144" i="6"/>
  <c r="N145" i="6"/>
  <c r="G142" i="6"/>
  <c r="N141" i="6"/>
  <c r="N143" i="6"/>
  <c r="G139" i="6"/>
  <c r="N139" i="6"/>
  <c r="S126" i="6"/>
  <c r="G126" i="6"/>
  <c r="D126" i="6" s="1"/>
  <c r="N131" i="6"/>
  <c r="S115" i="6"/>
  <c r="S118" i="6"/>
  <c r="S122" i="6"/>
  <c r="F114" i="6"/>
  <c r="S125" i="6"/>
  <c r="E189" i="21"/>
  <c r="N45" i="6"/>
  <c r="N46" i="6"/>
  <c r="H46" i="6"/>
  <c r="F46" i="6" s="1"/>
  <c r="H56" i="6"/>
  <c r="N57" i="6"/>
  <c r="H303" i="6"/>
  <c r="N303" i="6"/>
  <c r="N302" i="6"/>
  <c r="N70" i="6"/>
  <c r="N48" i="6"/>
  <c r="N83" i="6"/>
  <c r="G92" i="6"/>
  <c r="N92" i="6"/>
  <c r="G101" i="6"/>
  <c r="D101" i="6" s="1"/>
  <c r="F231" i="6"/>
  <c r="D228" i="6"/>
  <c r="F221" i="6"/>
  <c r="F216" i="6"/>
  <c r="S79" i="6"/>
  <c r="T106" i="6"/>
  <c r="H106" i="6"/>
  <c r="T108" i="6"/>
  <c r="H108" i="6"/>
  <c r="T110" i="6"/>
  <c r="H110" i="6"/>
  <c r="T112" i="6"/>
  <c r="H112" i="6"/>
  <c r="H104" i="6"/>
  <c r="N86" i="6"/>
  <c r="N65" i="6"/>
  <c r="N62" i="6"/>
  <c r="N82" i="6"/>
  <c r="S74" i="6"/>
  <c r="S77" i="6"/>
  <c r="S78" i="6"/>
  <c r="G78" i="6"/>
  <c r="F78" i="6" s="1"/>
  <c r="S80" i="6"/>
  <c r="G80" i="6"/>
  <c r="T113" i="6"/>
  <c r="H113" i="6"/>
  <c r="T109" i="6"/>
  <c r="H109" i="6"/>
  <c r="T105" i="6"/>
  <c r="H105" i="6"/>
  <c r="T103" i="6"/>
  <c r="H103" i="6"/>
  <c r="T99" i="6"/>
  <c r="H99" i="6"/>
  <c r="F99" i="6" s="1"/>
  <c r="J99" i="6" s="1"/>
  <c r="T95" i="6"/>
  <c r="F152" i="6"/>
  <c r="S129" i="6"/>
  <c r="S127" i="6"/>
  <c r="S123" i="6"/>
  <c r="S121" i="6"/>
  <c r="S119" i="6"/>
  <c r="S117" i="6"/>
  <c r="S113" i="6"/>
  <c r="S111" i="6"/>
  <c r="S109" i="6"/>
  <c r="S107" i="6"/>
  <c r="S105" i="6"/>
  <c r="S103" i="6"/>
  <c r="E260" i="21"/>
  <c r="D260" i="21"/>
  <c r="D186" i="21"/>
  <c r="K50" i="6"/>
  <c r="E222" i="6"/>
  <c r="C185" i="21"/>
  <c r="F185" i="21" s="1"/>
  <c r="E225" i="6"/>
  <c r="C188" i="21" s="1"/>
  <c r="N59" i="6"/>
  <c r="N60" i="6"/>
  <c r="N64" i="6"/>
  <c r="N88" i="6"/>
  <c r="H64" i="6"/>
  <c r="N87" i="6"/>
  <c r="N89" i="6"/>
  <c r="N91" i="6"/>
  <c r="N93" i="6"/>
  <c r="N97" i="6"/>
  <c r="N94" i="6"/>
  <c r="H101" i="6"/>
  <c r="N102" i="6"/>
  <c r="H102" i="6"/>
  <c r="N103" i="6"/>
  <c r="N68" i="6"/>
  <c r="N69" i="6"/>
  <c r="G85" i="6"/>
  <c r="F85" i="6" s="1"/>
  <c r="I85" i="6" s="1"/>
  <c r="N84" i="6"/>
  <c r="N85" i="6"/>
  <c r="G100" i="6"/>
  <c r="N101" i="6"/>
  <c r="N99" i="6"/>
  <c r="N95" i="6"/>
  <c r="N63" i="6"/>
  <c r="N61" i="6"/>
  <c r="H81" i="6"/>
  <c r="N81" i="6"/>
  <c r="H79" i="6"/>
  <c r="F301" i="6"/>
  <c r="J301" i="6" s="1"/>
  <c r="F300" i="6"/>
  <c r="I300" i="6" s="1"/>
  <c r="F296" i="6"/>
  <c r="I296" i="6"/>
  <c r="D284" i="6"/>
  <c r="F179" i="6"/>
  <c r="D147" i="6"/>
  <c r="F134" i="6"/>
  <c r="F184" i="6"/>
  <c r="I184" i="6" s="1"/>
  <c r="F176" i="6"/>
  <c r="F156" i="6"/>
  <c r="F270" i="6"/>
  <c r="D266" i="6"/>
  <c r="F256" i="6"/>
  <c r="I256" i="6" s="1"/>
  <c r="F252" i="6"/>
  <c r="F208" i="6"/>
  <c r="K208" i="6" s="1"/>
  <c r="F204" i="6"/>
  <c r="D55" i="6"/>
  <c r="D47" i="6"/>
  <c r="F87" i="21"/>
  <c r="E130" i="21"/>
  <c r="D116" i="21"/>
  <c r="K296" i="6"/>
  <c r="J220" i="6"/>
  <c r="I220" i="6"/>
  <c r="E206" i="6"/>
  <c r="C169" i="21" s="1"/>
  <c r="K292" i="6"/>
  <c r="J286" i="6"/>
  <c r="J147" i="6"/>
  <c r="D301" i="6"/>
  <c r="D71" i="6"/>
  <c r="J89" i="6"/>
  <c r="E52" i="21" s="1"/>
  <c r="K89" i="6"/>
  <c r="F52" i="21" s="1"/>
  <c r="F98" i="6"/>
  <c r="D60" i="6"/>
  <c r="E184" i="6"/>
  <c r="C147" i="21" s="1"/>
  <c r="K62" i="6"/>
  <c r="I99" i="6"/>
  <c r="F299" i="6"/>
  <c r="D299" i="6"/>
  <c r="D298" i="6"/>
  <c r="F294" i="6"/>
  <c r="D294" i="6"/>
  <c r="F293" i="6"/>
  <c r="F291" i="6"/>
  <c r="D291" i="6"/>
  <c r="F290" i="6"/>
  <c r="D286" i="6"/>
  <c r="F285" i="6"/>
  <c r="F284" i="6"/>
  <c r="F279" i="6"/>
  <c r="D278" i="6"/>
  <c r="D277" i="6"/>
  <c r="F276" i="6"/>
  <c r="D272" i="6"/>
  <c r="F94" i="6"/>
  <c r="J94" i="6" s="1"/>
  <c r="D94" i="6"/>
  <c r="D69" i="6"/>
  <c r="F191" i="6"/>
  <c r="D191" i="6"/>
  <c r="F260" i="6"/>
  <c r="D232" i="6"/>
  <c r="D52" i="6"/>
  <c r="D167" i="6"/>
  <c r="E18" i="21"/>
  <c r="I266" i="6"/>
  <c r="J266" i="6"/>
  <c r="K266" i="6"/>
  <c r="E266" i="6"/>
  <c r="C229" i="21" s="1"/>
  <c r="F251" i="6"/>
  <c r="J251" i="6" s="1"/>
  <c r="I84" i="6"/>
  <c r="D47" i="21" s="1"/>
  <c r="J296" i="6"/>
  <c r="K301" i="6"/>
  <c r="F263" i="6"/>
  <c r="F160" i="6"/>
  <c r="D143" i="6"/>
  <c r="F102" i="6"/>
  <c r="K102" i="6" s="1"/>
  <c r="D110" i="6"/>
  <c r="F48" i="6"/>
  <c r="F237" i="21"/>
  <c r="F106" i="6"/>
  <c r="J133" i="6"/>
  <c r="E96" i="21" s="1"/>
  <c r="K302" i="6"/>
  <c r="F265" i="21" s="1"/>
  <c r="K278" i="6"/>
  <c r="E278" i="6"/>
  <c r="C241" i="21" s="1"/>
  <c r="D237" i="21"/>
  <c r="F275" i="6"/>
  <c r="J275" i="6" s="1"/>
  <c r="I62" i="6"/>
  <c r="K84" i="6"/>
  <c r="F47" i="21" s="1"/>
  <c r="E296" i="6"/>
  <c r="C259" i="21" s="1"/>
  <c r="I301" i="6"/>
  <c r="K133" i="6"/>
  <c r="F96" i="21" s="1"/>
  <c r="D18" i="21"/>
  <c r="G125" i="6"/>
  <c r="N125" i="6"/>
  <c r="G122" i="6"/>
  <c r="G115" i="6"/>
  <c r="F115" i="6" s="1"/>
  <c r="F126" i="6"/>
  <c r="F76" i="6"/>
  <c r="F132" i="6"/>
  <c r="D145" i="6"/>
  <c r="F150" i="6"/>
  <c r="D150" i="6"/>
  <c r="F82" i="6"/>
  <c r="D82" i="6"/>
  <c r="F233" i="6"/>
  <c r="D233" i="6"/>
  <c r="D237" i="6"/>
  <c r="F237" i="6"/>
  <c r="E258" i="6"/>
  <c r="C221" i="21" s="1"/>
  <c r="J258" i="6"/>
  <c r="I258" i="6"/>
  <c r="K258" i="6"/>
  <c r="K282" i="6"/>
  <c r="K286" i="6"/>
  <c r="E286" i="6"/>
  <c r="C249" i="21" s="1"/>
  <c r="E288" i="6"/>
  <c r="C251" i="21"/>
  <c r="J288" i="6"/>
  <c r="I288" i="6"/>
  <c r="K288" i="6"/>
  <c r="F59" i="6"/>
  <c r="D59" i="6"/>
  <c r="E199" i="6"/>
  <c r="C162" i="21"/>
  <c r="J199" i="6"/>
  <c r="I199" i="6"/>
  <c r="K199" i="6"/>
  <c r="D155" i="6"/>
  <c r="F155" i="6"/>
  <c r="D189" i="6"/>
  <c r="F189" i="6"/>
  <c r="I151" i="6"/>
  <c r="J151" i="6"/>
  <c r="E151" i="6"/>
  <c r="C114" i="21" s="1"/>
  <c r="K151" i="6"/>
  <c r="E88" i="6"/>
  <c r="C51" i="21" s="1"/>
  <c r="J88" i="6"/>
  <c r="I88" i="6"/>
  <c r="D53" i="21"/>
  <c r="I57" i="6"/>
  <c r="I53" i="6"/>
  <c r="J53" i="6"/>
  <c r="I49" i="6"/>
  <c r="J49" i="6"/>
  <c r="K49" i="6"/>
  <c r="E49" i="6"/>
  <c r="C12" i="21"/>
  <c r="E62" i="6"/>
  <c r="C25" i="21" s="1"/>
  <c r="D25" i="21" s="1"/>
  <c r="E53" i="6"/>
  <c r="C16" i="21" s="1"/>
  <c r="K184" i="6"/>
  <c r="N79" i="6"/>
  <c r="F101" i="6"/>
  <c r="N98" i="6"/>
  <c r="D106" i="6"/>
  <c r="N115" i="6"/>
  <c r="G118" i="6"/>
  <c r="D142" i="6"/>
  <c r="F142" i="6"/>
  <c r="J142" i="6" s="1"/>
  <c r="F136" i="6"/>
  <c r="I75" i="6"/>
  <c r="I147" i="6"/>
  <c r="K147" i="6"/>
  <c r="D161" i="6"/>
  <c r="F161" i="6"/>
  <c r="F193" i="6"/>
  <c r="D193" i="6"/>
  <c r="D75" i="6"/>
  <c r="E203" i="6"/>
  <c r="C166" i="21"/>
  <c r="K203" i="6"/>
  <c r="I203" i="6"/>
  <c r="J203" i="6"/>
  <c r="E236" i="6"/>
  <c r="C199" i="21" s="1"/>
  <c r="J236" i="6"/>
  <c r="K236" i="6"/>
  <c r="I236" i="6"/>
  <c r="D239" i="6"/>
  <c r="F239" i="6"/>
  <c r="D240" i="6"/>
  <c r="D241" i="6"/>
  <c r="F241" i="6"/>
  <c r="D245" i="6"/>
  <c r="F245" i="6"/>
  <c r="D247" i="6"/>
  <c r="F247" i="6"/>
  <c r="D257" i="6"/>
  <c r="F257" i="6"/>
  <c r="F261" i="6"/>
  <c r="E261" i="6" s="1"/>
  <c r="C224" i="21" s="1"/>
  <c r="D261" i="6"/>
  <c r="D264" i="6"/>
  <c r="F264" i="6"/>
  <c r="F265" i="6"/>
  <c r="D265" i="6"/>
  <c r="F267" i="6"/>
  <c r="D267" i="6"/>
  <c r="D271" i="6"/>
  <c r="F271" i="6"/>
  <c r="E271" i="6" s="1"/>
  <c r="C234" i="21" s="1"/>
  <c r="I287" i="6"/>
  <c r="E287" i="6"/>
  <c r="C250" i="21" s="1"/>
  <c r="J287" i="6"/>
  <c r="K287" i="6"/>
  <c r="I295" i="6"/>
  <c r="K295" i="6"/>
  <c r="E295" i="6"/>
  <c r="C258" i="21"/>
  <c r="J295" i="6"/>
  <c r="I65" i="6"/>
  <c r="E65" i="6"/>
  <c r="C28" i="21" s="1"/>
  <c r="J65" i="6"/>
  <c r="E28" i="21" s="1"/>
  <c r="E182" i="21"/>
  <c r="E143" i="6"/>
  <c r="C106" i="21" s="1"/>
  <c r="I143" i="6"/>
  <c r="J143" i="6"/>
  <c r="D171" i="6"/>
  <c r="F171" i="6"/>
  <c r="J171" i="6" s="1"/>
  <c r="D173" i="6"/>
  <c r="F173" i="6"/>
  <c r="D178" i="6"/>
  <c r="F178" i="6"/>
  <c r="D187" i="6"/>
  <c r="F187" i="6"/>
  <c r="E157" i="6"/>
  <c r="C120" i="21" s="1"/>
  <c r="J157" i="6"/>
  <c r="I157" i="6"/>
  <c r="D197" i="6"/>
  <c r="F197" i="6"/>
  <c r="I50" i="6"/>
  <c r="J50" i="6"/>
  <c r="E50" i="6"/>
  <c r="C13" i="21" s="1"/>
  <c r="F195" i="6"/>
  <c r="J45" i="6"/>
  <c r="D86" i="6"/>
  <c r="F86" i="6"/>
  <c r="F141" i="6"/>
  <c r="G105" i="6"/>
  <c r="N105" i="6"/>
  <c r="N106" i="6"/>
  <c r="N109" i="6"/>
  <c r="G109" i="6"/>
  <c r="N110" i="6"/>
  <c r="N113" i="6"/>
  <c r="G113" i="6"/>
  <c r="N114" i="6"/>
  <c r="N119" i="6"/>
  <c r="N120" i="6"/>
  <c r="G119" i="6"/>
  <c r="N123" i="6"/>
  <c r="N124" i="6"/>
  <c r="G123" i="6"/>
  <c r="F123" i="6" s="1"/>
  <c r="E123" i="6" s="1"/>
  <c r="C86" i="21" s="1"/>
  <c r="N129" i="6"/>
  <c r="N130" i="6"/>
  <c r="G129" i="6"/>
  <c r="D99" i="6"/>
  <c r="H95" i="6"/>
  <c r="N96" i="6"/>
  <c r="G77" i="6"/>
  <c r="N78" i="6"/>
  <c r="N77" i="6"/>
  <c r="N76" i="6"/>
  <c r="F104" i="6"/>
  <c r="D104" i="6"/>
  <c r="G79" i="6"/>
  <c r="N80" i="6"/>
  <c r="I216" i="6"/>
  <c r="J216" i="6"/>
  <c r="E216" i="6"/>
  <c r="C179" i="21" s="1"/>
  <c r="D179" i="21" s="1"/>
  <c r="K216" i="6"/>
  <c r="G103" i="6"/>
  <c r="N104" i="6"/>
  <c r="N107" i="6"/>
  <c r="G107" i="6"/>
  <c r="N108" i="6"/>
  <c r="N111" i="6"/>
  <c r="G111" i="6"/>
  <c r="N112" i="6"/>
  <c r="N117" i="6"/>
  <c r="G117" i="6"/>
  <c r="N116" i="6"/>
  <c r="N118" i="6"/>
  <c r="N121" i="6"/>
  <c r="N122" i="6"/>
  <c r="G121" i="6"/>
  <c r="D121" i="6" s="1"/>
  <c r="N127" i="6"/>
  <c r="N126" i="6"/>
  <c r="N128" i="6"/>
  <c r="G127" i="6"/>
  <c r="J152" i="6"/>
  <c r="E99" i="6"/>
  <c r="C62" i="21" s="1"/>
  <c r="N73" i="6"/>
  <c r="N75" i="6"/>
  <c r="G74" i="6"/>
  <c r="N74" i="6"/>
  <c r="B7" i="18"/>
  <c r="F16" i="20"/>
  <c r="F110" i="6"/>
  <c r="K221" i="6"/>
  <c r="I221" i="6"/>
  <c r="E221" i="6"/>
  <c r="C184" i="21" s="1"/>
  <c r="D184" i="21" s="1"/>
  <c r="J221" i="6"/>
  <c r="J231" i="6"/>
  <c r="I231" i="6"/>
  <c r="E231" i="6"/>
  <c r="C194" i="21" s="1"/>
  <c r="K231" i="6"/>
  <c r="N100" i="6"/>
  <c r="D303" i="6"/>
  <c r="F303" i="6"/>
  <c r="J303" i="6" s="1"/>
  <c r="D56" i="6"/>
  <c r="F56" i="6"/>
  <c r="E102" i="6"/>
  <c r="C65" i="21" s="1"/>
  <c r="I102" i="6"/>
  <c r="I208" i="6"/>
  <c r="E256" i="6"/>
  <c r="C219" i="21" s="1"/>
  <c r="K256" i="6"/>
  <c r="J256" i="6"/>
  <c r="J263" i="6"/>
  <c r="I263" i="6"/>
  <c r="J106" i="6"/>
  <c r="I106" i="6"/>
  <c r="K106" i="6"/>
  <c r="E106" i="6"/>
  <c r="C69" i="21" s="1"/>
  <c r="I101" i="6"/>
  <c r="J101" i="6"/>
  <c r="E185" i="21"/>
  <c r="E204" i="6"/>
  <c r="C167" i="21" s="1"/>
  <c r="D167" i="21" s="1"/>
  <c r="J204" i="6"/>
  <c r="K204" i="6"/>
  <c r="I204" i="6"/>
  <c r="J252" i="6"/>
  <c r="E252" i="6"/>
  <c r="C215" i="21" s="1"/>
  <c r="K252" i="6"/>
  <c r="I252" i="6"/>
  <c r="E259" i="6"/>
  <c r="C222" i="21" s="1"/>
  <c r="K270" i="6"/>
  <c r="E270" i="6"/>
  <c r="C233" i="21" s="1"/>
  <c r="I270" i="6"/>
  <c r="J270" i="6"/>
  <c r="I156" i="6"/>
  <c r="E156" i="6"/>
  <c r="C119" i="21" s="1"/>
  <c r="K156" i="6"/>
  <c r="J156" i="6"/>
  <c r="E134" i="6"/>
  <c r="C97" i="21" s="1"/>
  <c r="J134" i="6"/>
  <c r="K134" i="6"/>
  <c r="I134" i="6"/>
  <c r="E179" i="6"/>
  <c r="C142" i="21" s="1"/>
  <c r="K179" i="6"/>
  <c r="J179" i="6"/>
  <c r="I179" i="6"/>
  <c r="B9" i="18"/>
  <c r="F81" i="6"/>
  <c r="D81" i="6"/>
  <c r="D96" i="6"/>
  <c r="F96" i="6"/>
  <c r="F188" i="21"/>
  <c r="D185" i="21"/>
  <c r="I251" i="6"/>
  <c r="K251" i="6"/>
  <c r="K260" i="6"/>
  <c r="J260" i="6"/>
  <c r="I94" i="6"/>
  <c r="K94" i="6"/>
  <c r="E94" i="6"/>
  <c r="C57" i="21" s="1"/>
  <c r="K275" i="6"/>
  <c r="J277" i="6"/>
  <c r="I277" i="6"/>
  <c r="D240" i="21" s="1"/>
  <c r="K277" i="6"/>
  <c r="E277" i="6"/>
  <c r="C240" i="21" s="1"/>
  <c r="I284" i="6"/>
  <c r="K284" i="6"/>
  <c r="J284" i="6"/>
  <c r="E284" i="6"/>
  <c r="C247" i="21" s="1"/>
  <c r="J293" i="6"/>
  <c r="I293" i="6"/>
  <c r="E293" i="6"/>
  <c r="C256" i="21" s="1"/>
  <c r="K293" i="6"/>
  <c r="J294" i="6"/>
  <c r="E294" i="6"/>
  <c r="C257" i="21" s="1"/>
  <c r="E257" i="21" s="1"/>
  <c r="I294" i="6"/>
  <c r="K294" i="6"/>
  <c r="I78" i="6"/>
  <c r="F25" i="21"/>
  <c r="E25" i="21"/>
  <c r="J98" i="6"/>
  <c r="E98" i="6"/>
  <c r="C61" i="21" s="1"/>
  <c r="I98" i="6"/>
  <c r="K98" i="6"/>
  <c r="F61" i="21" s="1"/>
  <c r="I191" i="6"/>
  <c r="J191" i="6"/>
  <c r="K191" i="6"/>
  <c r="E191" i="6"/>
  <c r="C154" i="21" s="1"/>
  <c r="E279" i="6"/>
  <c r="C242" i="21" s="1"/>
  <c r="K279" i="6"/>
  <c r="J279" i="6"/>
  <c r="I279" i="6"/>
  <c r="I285" i="6"/>
  <c r="E285" i="6"/>
  <c r="C248" i="21" s="1"/>
  <c r="D248" i="21" s="1"/>
  <c r="I291" i="6"/>
  <c r="K291" i="6"/>
  <c r="E291" i="6"/>
  <c r="C254" i="21" s="1"/>
  <c r="J291" i="6"/>
  <c r="D147" i="21"/>
  <c r="F147" i="21"/>
  <c r="F169" i="21"/>
  <c r="E275" i="6"/>
  <c r="C238" i="21" s="1"/>
  <c r="E251" i="6"/>
  <c r="C214" i="21" s="1"/>
  <c r="J102" i="6"/>
  <c r="E241" i="21"/>
  <c r="I275" i="6"/>
  <c r="E141" i="6"/>
  <c r="C104" i="21" s="1"/>
  <c r="K141" i="6"/>
  <c r="I187" i="6"/>
  <c r="J187" i="6"/>
  <c r="E187" i="6"/>
  <c r="C150" i="21" s="1"/>
  <c r="F150" i="21" s="1"/>
  <c r="K187" i="6"/>
  <c r="K178" i="6"/>
  <c r="E178" i="6"/>
  <c r="C141" i="21" s="1"/>
  <c r="I178" i="6"/>
  <c r="J178" i="6"/>
  <c r="E173" i="6"/>
  <c r="C136" i="21" s="1"/>
  <c r="J173" i="6"/>
  <c r="I173" i="6"/>
  <c r="K173" i="6"/>
  <c r="K171" i="6"/>
  <c r="E171" i="6"/>
  <c r="C134" i="21" s="1"/>
  <c r="I171" i="6"/>
  <c r="E267" i="6"/>
  <c r="C230" i="21" s="1"/>
  <c r="K267" i="6"/>
  <c r="I267" i="6"/>
  <c r="J267" i="6"/>
  <c r="E265" i="6"/>
  <c r="C228" i="21" s="1"/>
  <c r="I265" i="6"/>
  <c r="J265" i="6"/>
  <c r="K265" i="6"/>
  <c r="J261" i="6"/>
  <c r="I261" i="6"/>
  <c r="K261" i="6"/>
  <c r="J240" i="6"/>
  <c r="E240" i="6"/>
  <c r="C203" i="21" s="1"/>
  <c r="I240" i="6"/>
  <c r="K161" i="6"/>
  <c r="I161" i="6"/>
  <c r="E161" i="6"/>
  <c r="C124" i="21" s="1"/>
  <c r="J161" i="6"/>
  <c r="K142" i="6"/>
  <c r="E142" i="6"/>
  <c r="C105" i="21" s="1"/>
  <c r="I142" i="6"/>
  <c r="D105" i="21" s="1"/>
  <c r="E51" i="21"/>
  <c r="I237" i="6"/>
  <c r="K237" i="6"/>
  <c r="J237" i="6"/>
  <c r="E237" i="6"/>
  <c r="C200" i="21" s="1"/>
  <c r="E82" i="6"/>
  <c r="C45" i="21" s="1"/>
  <c r="K82" i="6"/>
  <c r="J82" i="6"/>
  <c r="I82" i="6"/>
  <c r="K150" i="6"/>
  <c r="E150" i="6"/>
  <c r="C113" i="21" s="1"/>
  <c r="E113" i="21" s="1"/>
  <c r="I150" i="6"/>
  <c r="J150" i="6"/>
  <c r="I132" i="6"/>
  <c r="J132" i="6"/>
  <c r="E132" i="6"/>
  <c r="C95" i="21" s="1"/>
  <c r="K132" i="6"/>
  <c r="J76" i="6"/>
  <c r="E39" i="21" s="1"/>
  <c r="E76" i="6"/>
  <c r="C39" i="21"/>
  <c r="I76" i="6"/>
  <c r="K76" i="6"/>
  <c r="K126" i="6"/>
  <c r="E126" i="6"/>
  <c r="C89" i="21" s="1"/>
  <c r="I126" i="6"/>
  <c r="J126" i="6"/>
  <c r="D115" i="6"/>
  <c r="F125" i="6"/>
  <c r="J125" i="6" s="1"/>
  <c r="D125" i="6"/>
  <c r="E249" i="21"/>
  <c r="B8" i="18"/>
  <c r="J86" i="6"/>
  <c r="I86" i="6"/>
  <c r="E86" i="6"/>
  <c r="C49" i="21" s="1"/>
  <c r="K86" i="6"/>
  <c r="E195" i="6"/>
  <c r="C158" i="21" s="1"/>
  <c r="I195" i="6"/>
  <c r="J195" i="6"/>
  <c r="K195" i="6"/>
  <c r="J197" i="6"/>
  <c r="E197" i="6"/>
  <c r="C160" i="21" s="1"/>
  <c r="I197" i="6"/>
  <c r="K197" i="6"/>
  <c r="F160" i="21" s="1"/>
  <c r="F258" i="21"/>
  <c r="E264" i="6"/>
  <c r="C227" i="21"/>
  <c r="J264" i="6"/>
  <c r="E227" i="21" s="1"/>
  <c r="K264" i="6"/>
  <c r="I264" i="6"/>
  <c r="I257" i="6"/>
  <c r="K257" i="6"/>
  <c r="J257" i="6"/>
  <c r="E257" i="6"/>
  <c r="C220" i="21"/>
  <c r="E247" i="6"/>
  <c r="C210" i="21" s="1"/>
  <c r="F210" i="21" s="1"/>
  <c r="J247" i="6"/>
  <c r="I247" i="6"/>
  <c r="K247" i="6"/>
  <c r="J245" i="6"/>
  <c r="E245" i="6"/>
  <c r="C208" i="21" s="1"/>
  <c r="I245" i="6"/>
  <c r="K245" i="6"/>
  <c r="K241" i="6"/>
  <c r="I241" i="6"/>
  <c r="J241" i="6"/>
  <c r="E241" i="6"/>
  <c r="C204" i="21" s="1"/>
  <c r="J239" i="6"/>
  <c r="E239" i="6"/>
  <c r="C202" i="21" s="1"/>
  <c r="I239" i="6"/>
  <c r="K239" i="6"/>
  <c r="K193" i="6"/>
  <c r="E193" i="6"/>
  <c r="C156" i="21" s="1"/>
  <c r="D156" i="21" s="1"/>
  <c r="J193" i="6"/>
  <c r="I193" i="6"/>
  <c r="K136" i="6"/>
  <c r="J136" i="6"/>
  <c r="E136" i="6"/>
  <c r="C99" i="21" s="1"/>
  <c r="I136" i="6"/>
  <c r="E158" i="6"/>
  <c r="C121" i="21" s="1"/>
  <c r="F13" i="21"/>
  <c r="K101" i="6"/>
  <c r="E101" i="6"/>
  <c r="C64" i="21"/>
  <c r="F64" i="21" s="1"/>
  <c r="D12" i="21"/>
  <c r="J189" i="6"/>
  <c r="I189" i="6"/>
  <c r="E189" i="6"/>
  <c r="C152" i="21" s="1"/>
  <c r="K189" i="6"/>
  <c r="E155" i="6"/>
  <c r="C118" i="21" s="1"/>
  <c r="I155" i="6"/>
  <c r="J155" i="6"/>
  <c r="K155" i="6"/>
  <c r="F162" i="21"/>
  <c r="D162" i="21"/>
  <c r="I59" i="6"/>
  <c r="J59" i="6"/>
  <c r="E59" i="6"/>
  <c r="C22" i="21"/>
  <c r="F22" i="21" s="1"/>
  <c r="K59" i="6"/>
  <c r="E251" i="21"/>
  <c r="F251" i="21"/>
  <c r="D251" i="21"/>
  <c r="D221" i="21"/>
  <c r="E233" i="6"/>
  <c r="C196" i="21" s="1"/>
  <c r="J233" i="6"/>
  <c r="K233" i="6"/>
  <c r="I233" i="6"/>
  <c r="J145" i="6"/>
  <c r="E145" i="6"/>
  <c r="C108" i="21"/>
  <c r="F108" i="21" s="1"/>
  <c r="K145" i="6"/>
  <c r="I145" i="6"/>
  <c r="F51" i="21"/>
  <c r="D249" i="21"/>
  <c r="I56" i="6"/>
  <c r="J56" i="6"/>
  <c r="K56" i="6"/>
  <c r="F19" i="21" s="1"/>
  <c r="E56" i="6"/>
  <c r="C19" i="21"/>
  <c r="D194" i="21"/>
  <c r="F194" i="21"/>
  <c r="E194" i="21"/>
  <c r="E184" i="21"/>
  <c r="F74" i="6"/>
  <c r="D74" i="6"/>
  <c r="F117" i="6"/>
  <c r="D117" i="6"/>
  <c r="D109" i="6"/>
  <c r="F109" i="6"/>
  <c r="F105" i="6"/>
  <c r="D105" i="6"/>
  <c r="I110" i="6"/>
  <c r="J110" i="6"/>
  <c r="K110" i="6"/>
  <c r="E110" i="6"/>
  <c r="C73" i="21" s="1"/>
  <c r="F127" i="6"/>
  <c r="D127" i="6"/>
  <c r="F121" i="6"/>
  <c r="I121" i="6" s="1"/>
  <c r="F111" i="6"/>
  <c r="D111" i="6"/>
  <c r="F103" i="6"/>
  <c r="D103" i="6"/>
  <c r="D62" i="21"/>
  <c r="E179" i="21"/>
  <c r="K104" i="6"/>
  <c r="E104" i="6"/>
  <c r="C67" i="21" s="1"/>
  <c r="J104" i="6"/>
  <c r="I104" i="6"/>
  <c r="D77" i="6"/>
  <c r="F77" i="6"/>
  <c r="F95" i="6"/>
  <c r="K95" i="6" s="1"/>
  <c r="D95" i="6"/>
  <c r="F129" i="6"/>
  <c r="D129" i="6"/>
  <c r="D119" i="6"/>
  <c r="F119" i="6"/>
  <c r="D113" i="6"/>
  <c r="F113" i="6"/>
  <c r="K96" i="6"/>
  <c r="E96" i="6"/>
  <c r="C59" i="21" s="1"/>
  <c r="F59" i="21" s="1"/>
  <c r="I96" i="6"/>
  <c r="J96" i="6"/>
  <c r="E119" i="21"/>
  <c r="D119" i="21"/>
  <c r="E233" i="21"/>
  <c r="F233" i="21"/>
  <c r="F215" i="21"/>
  <c r="D69" i="21"/>
  <c r="F69" i="21"/>
  <c r="K81" i="6"/>
  <c r="J81" i="6"/>
  <c r="E81" i="6"/>
  <c r="C44" i="21" s="1"/>
  <c r="I81" i="6"/>
  <c r="F142" i="21"/>
  <c r="D142" i="21"/>
  <c r="E142" i="21"/>
  <c r="E167" i="21"/>
  <c r="F167" i="21"/>
  <c r="F219" i="21"/>
  <c r="E219" i="21"/>
  <c r="D219" i="21"/>
  <c r="E65" i="21"/>
  <c r="F65" i="21"/>
  <c r="D65" i="21"/>
  <c r="F254" i="21"/>
  <c r="D254" i="21"/>
  <c r="E254" i="21"/>
  <c r="D242" i="21"/>
  <c r="E242" i="21"/>
  <c r="F242" i="21"/>
  <c r="F247" i="21"/>
  <c r="D247" i="21"/>
  <c r="E247" i="21"/>
  <c r="F240" i="21"/>
  <c r="E240" i="21"/>
  <c r="E238" i="21"/>
  <c r="D238" i="21"/>
  <c r="F57" i="21"/>
  <c r="E57" i="21"/>
  <c r="D57" i="21"/>
  <c r="F154" i="21"/>
  <c r="E154" i="21"/>
  <c r="E61" i="21"/>
  <c r="D61" i="21"/>
  <c r="E256" i="21"/>
  <c r="D256" i="21"/>
  <c r="F256" i="21"/>
  <c r="E214" i="21"/>
  <c r="D214" i="21"/>
  <c r="F214" i="21"/>
  <c r="E108" i="21"/>
  <c r="D64" i="21"/>
  <c r="E99" i="21"/>
  <c r="D99" i="21"/>
  <c r="F202" i="21"/>
  <c r="D202" i="21"/>
  <c r="E202" i="21"/>
  <c r="F227" i="21"/>
  <c r="F49" i="21"/>
  <c r="D49" i="21"/>
  <c r="E49" i="21"/>
  <c r="I115" i="6"/>
  <c r="E115" i="6"/>
  <c r="C78" i="21" s="1"/>
  <c r="J115" i="6"/>
  <c r="K115" i="6"/>
  <c r="F89" i="21"/>
  <c r="E89" i="21"/>
  <c r="D89" i="21"/>
  <c r="D39" i="21"/>
  <c r="F39" i="21"/>
  <c r="F113" i="21"/>
  <c r="F105" i="21"/>
  <c r="E105" i="21"/>
  <c r="F203" i="21"/>
  <c r="E203" i="21"/>
  <c r="D203" i="21"/>
  <c r="E228" i="21"/>
  <c r="F228" i="21"/>
  <c r="D228" i="21"/>
  <c r="F230" i="21"/>
  <c r="D230" i="21"/>
  <c r="E230" i="21"/>
  <c r="D134" i="21"/>
  <c r="F134" i="21"/>
  <c r="E134" i="21"/>
  <c r="F104" i="21"/>
  <c r="F220" i="21"/>
  <c r="D220" i="21"/>
  <c r="E220" i="21"/>
  <c r="D227" i="21"/>
  <c r="E160" i="21"/>
  <c r="D160" i="21"/>
  <c r="K125" i="6"/>
  <c r="D200" i="21"/>
  <c r="F200" i="21"/>
  <c r="E200" i="21"/>
  <c r="F124" i="21"/>
  <c r="E124" i="21"/>
  <c r="D124" i="21"/>
  <c r="D224" i="21"/>
  <c r="E224" i="21"/>
  <c r="F224" i="21"/>
  <c r="F136" i="21"/>
  <c r="E136" i="21"/>
  <c r="D141" i="21"/>
  <c r="K129" i="6"/>
  <c r="I129" i="6"/>
  <c r="E129" i="6"/>
  <c r="C92" i="21" s="1"/>
  <c r="J129" i="6"/>
  <c r="J95" i="6"/>
  <c r="I95" i="6"/>
  <c r="E95" i="6"/>
  <c r="C58" i="21" s="1"/>
  <c r="I103" i="6"/>
  <c r="K103" i="6"/>
  <c r="E103" i="6"/>
  <c r="C66" i="21" s="1"/>
  <c r="J103" i="6"/>
  <c r="E111" i="6"/>
  <c r="C74" i="21" s="1"/>
  <c r="J111" i="6"/>
  <c r="K111" i="6"/>
  <c r="I111" i="6"/>
  <c r="E121" i="6"/>
  <c r="C84" i="21" s="1"/>
  <c r="J121" i="6"/>
  <c r="J127" i="6"/>
  <c r="K127" i="6"/>
  <c r="I127" i="6"/>
  <c r="E127" i="6"/>
  <c r="C90" i="21" s="1"/>
  <c r="I105" i="6"/>
  <c r="J105" i="6"/>
  <c r="K105" i="6"/>
  <c r="E105" i="6"/>
  <c r="C68" i="21" s="1"/>
  <c r="D19" i="21"/>
  <c r="E19" i="21"/>
  <c r="I113" i="6"/>
  <c r="J113" i="6"/>
  <c r="K113" i="6"/>
  <c r="E113" i="6"/>
  <c r="C76" i="21" s="1"/>
  <c r="J119" i="6"/>
  <c r="E119" i="6"/>
  <c r="C82" i="21" s="1"/>
  <c r="K119" i="6"/>
  <c r="I119" i="6"/>
  <c r="K77" i="6"/>
  <c r="E77" i="6"/>
  <c r="C40" i="21" s="1"/>
  <c r="J77" i="6"/>
  <c r="I77" i="6"/>
  <c r="I109" i="6"/>
  <c r="J109" i="6"/>
  <c r="E109" i="6"/>
  <c r="C72" i="21" s="1"/>
  <c r="K109" i="6"/>
  <c r="I123" i="6"/>
  <c r="K117" i="6"/>
  <c r="J117" i="6"/>
  <c r="I117" i="6"/>
  <c r="E117" i="6"/>
  <c r="C80" i="21" s="1"/>
  <c r="K74" i="6"/>
  <c r="J74" i="6"/>
  <c r="E74" i="6"/>
  <c r="C37" i="21" s="1"/>
  <c r="I74" i="6"/>
  <c r="F82" i="21" l="1"/>
  <c r="D82" i="21"/>
  <c r="F67" i="21"/>
  <c r="E67" i="21"/>
  <c r="D67" i="21"/>
  <c r="D204" i="21"/>
  <c r="F204" i="21"/>
  <c r="I118" i="6"/>
  <c r="D81" i="21" s="1"/>
  <c r="K118" i="6"/>
  <c r="E118" i="6"/>
  <c r="C81" i="21" s="1"/>
  <c r="J118" i="6"/>
  <c r="E107" i="6"/>
  <c r="C70" i="21" s="1"/>
  <c r="E70" i="21" s="1"/>
  <c r="I107" i="6"/>
  <c r="K107" i="6"/>
  <c r="J107" i="6"/>
  <c r="D95" i="21"/>
  <c r="E95" i="21"/>
  <c r="F95" i="21"/>
  <c r="E152" i="21"/>
  <c r="F152" i="21"/>
  <c r="D152" i="21"/>
  <c r="E121" i="21"/>
  <c r="E122" i="6"/>
  <c r="C85" i="21" s="1"/>
  <c r="K122" i="6"/>
  <c r="J122" i="6"/>
  <c r="I122" i="6"/>
  <c r="D45" i="21"/>
  <c r="F45" i="21"/>
  <c r="E45" i="21"/>
  <c r="E208" i="21"/>
  <c r="F208" i="21"/>
  <c r="D208" i="21"/>
  <c r="F158" i="21"/>
  <c r="E158" i="21"/>
  <c r="E67" i="6"/>
  <c r="C30" i="21" s="1"/>
  <c r="J67" i="6"/>
  <c r="E30" i="21" s="1"/>
  <c r="E125" i="6"/>
  <c r="C88" i="21" s="1"/>
  <c r="E59" i="21"/>
  <c r="K85" i="6"/>
  <c r="D107" i="6"/>
  <c r="I158" i="6"/>
  <c r="D121" i="21" s="1"/>
  <c r="K192" i="6"/>
  <c r="F155" i="21" s="1"/>
  <c r="D158" i="21"/>
  <c r="E260" i="6"/>
  <c r="C223" i="21" s="1"/>
  <c r="I260" i="6"/>
  <c r="I152" i="6"/>
  <c r="E152" i="6"/>
  <c r="C115" i="21" s="1"/>
  <c r="K152" i="6"/>
  <c r="F253" i="6"/>
  <c r="D253" i="6"/>
  <c r="E192" i="21"/>
  <c r="F192" i="21"/>
  <c r="F193" i="21"/>
  <c r="D193" i="21"/>
  <c r="D137" i="6"/>
  <c r="D51" i="6"/>
  <c r="F51" i="6"/>
  <c r="D93" i="6"/>
  <c r="F93" i="6"/>
  <c r="F88" i="21"/>
  <c r="K224" i="6"/>
  <c r="E224" i="6"/>
  <c r="C187" i="21" s="1"/>
  <c r="J224" i="6"/>
  <c r="I224" i="6"/>
  <c r="F163" i="6"/>
  <c r="D163" i="6"/>
  <c r="F172" i="6"/>
  <c r="D172" i="6"/>
  <c r="I125" i="6"/>
  <c r="D113" i="21"/>
  <c r="J158" i="6"/>
  <c r="E192" i="6"/>
  <c r="C155" i="21" s="1"/>
  <c r="E83" i="21"/>
  <c r="F83" i="21"/>
  <c r="D83" i="21"/>
  <c r="F235" i="6"/>
  <c r="D235" i="6"/>
  <c r="F159" i="6"/>
  <c r="F36" i="21"/>
  <c r="E36" i="21"/>
  <c r="D36" i="21"/>
  <c r="F58" i="6"/>
  <c r="D58" i="6"/>
  <c r="K72" i="6"/>
  <c r="F35" i="21" s="1"/>
  <c r="J72" i="6"/>
  <c r="E35" i="21" s="1"/>
  <c r="K137" i="6"/>
  <c r="E137" i="6"/>
  <c r="C100" i="21" s="1"/>
  <c r="I137" i="6"/>
  <c r="J137" i="6"/>
  <c r="D59" i="21"/>
  <c r="E64" i="21"/>
  <c r="D108" i="21"/>
  <c r="D122" i="6"/>
  <c r="E263" i="6"/>
  <c r="C226" i="21" s="1"/>
  <c r="K263" i="6"/>
  <c r="K75" i="6"/>
  <c r="J75" i="6"/>
  <c r="E75" i="6"/>
  <c r="C38" i="21" s="1"/>
  <c r="D168" i="6"/>
  <c r="F168" i="6"/>
  <c r="D182" i="6"/>
  <c r="F182" i="6"/>
  <c r="E63" i="6"/>
  <c r="C26" i="21" s="1"/>
  <c r="J63" i="6"/>
  <c r="I196" i="6"/>
  <c r="J196" i="6"/>
  <c r="K196" i="6"/>
  <c r="E196" i="6"/>
  <c r="C159" i="21" s="1"/>
  <c r="F280" i="6"/>
  <c r="D280" i="6"/>
  <c r="E268" i="6"/>
  <c r="C231" i="21" s="1"/>
  <c r="J268" i="6"/>
  <c r="I259" i="6"/>
  <c r="D222" i="21" s="1"/>
  <c r="K259" i="6"/>
  <c r="F222" i="21" s="1"/>
  <c r="J259" i="6"/>
  <c r="E222" i="21" s="1"/>
  <c r="F254" i="6"/>
  <c r="D254" i="6"/>
  <c r="F243" i="6"/>
  <c r="D243" i="6"/>
  <c r="D238" i="6"/>
  <c r="F238" i="6"/>
  <c r="F213" i="6"/>
  <c r="D213" i="6"/>
  <c r="D207" i="6"/>
  <c r="F207" i="6"/>
  <c r="E207" i="6" s="1"/>
  <c r="C170" i="21" s="1"/>
  <c r="D154" i="6"/>
  <c r="F154" i="6"/>
  <c r="D150" i="21"/>
  <c r="J85" i="6"/>
  <c r="I303" i="6"/>
  <c r="D136" i="21"/>
  <c r="D97" i="21"/>
  <c r="D192" i="6"/>
  <c r="K285" i="6"/>
  <c r="J285" i="6"/>
  <c r="E248" i="21" s="1"/>
  <c r="D188" i="21"/>
  <c r="E188" i="21"/>
  <c r="K180" i="6"/>
  <c r="E180" i="6"/>
  <c r="C143" i="21" s="1"/>
  <c r="I180" i="6"/>
  <c r="J180" i="6"/>
  <c r="F194" i="6"/>
  <c r="I194" i="6" s="1"/>
  <c r="D194" i="6"/>
  <c r="F210" i="6"/>
  <c r="D210" i="6"/>
  <c r="F200" i="6"/>
  <c r="D200" i="6"/>
  <c r="I138" i="6"/>
  <c r="E138" i="6"/>
  <c r="C101" i="21" s="1"/>
  <c r="J138" i="6"/>
  <c r="K138" i="6"/>
  <c r="F101" i="21" s="1"/>
  <c r="D131" i="6"/>
  <c r="F131" i="6"/>
  <c r="E150" i="21"/>
  <c r="D210" i="21"/>
  <c r="K303" i="6"/>
  <c r="F99" i="21"/>
  <c r="F139" i="6"/>
  <c r="D139" i="6"/>
  <c r="D177" i="21"/>
  <c r="E177" i="21"/>
  <c r="E45" i="6"/>
  <c r="C8" i="21" s="1"/>
  <c r="I45" i="6"/>
  <c r="K45" i="6"/>
  <c r="D54" i="6"/>
  <c r="F54" i="6"/>
  <c r="D183" i="6"/>
  <c r="F183" i="6"/>
  <c r="F121" i="21"/>
  <c r="E210" i="21"/>
  <c r="E85" i="6"/>
  <c r="C48" i="21" s="1"/>
  <c r="E303" i="6"/>
  <c r="C266" i="21" s="1"/>
  <c r="D118" i="6"/>
  <c r="J192" i="6"/>
  <c r="D158" i="6"/>
  <c r="J282" i="6"/>
  <c r="I282" i="6"/>
  <c r="E282" i="6"/>
  <c r="C245" i="21" s="1"/>
  <c r="K52" i="6"/>
  <c r="I52" i="6"/>
  <c r="J52" i="6"/>
  <c r="E52" i="6"/>
  <c r="C15" i="21" s="1"/>
  <c r="D15" i="21" s="1"/>
  <c r="K57" i="6"/>
  <c r="E57" i="6"/>
  <c r="C20" i="21" s="1"/>
  <c r="J57" i="6"/>
  <c r="D61" i="6"/>
  <c r="F61" i="6"/>
  <c r="D201" i="6"/>
  <c r="F201" i="6"/>
  <c r="D70" i="6"/>
  <c r="F70" i="6"/>
  <c r="F188" i="6"/>
  <c r="D188" i="6"/>
  <c r="D148" i="6"/>
  <c r="F148" i="6"/>
  <c r="F248" i="21"/>
  <c r="I72" i="6"/>
  <c r="D35" i="21" s="1"/>
  <c r="D85" i="6"/>
  <c r="J141" i="6"/>
  <c r="E104" i="21" s="1"/>
  <c r="I141" i="6"/>
  <c r="D104" i="21" s="1"/>
  <c r="E208" i="6"/>
  <c r="C171" i="21" s="1"/>
  <c r="J208" i="6"/>
  <c r="F175" i="6"/>
  <c r="D92" i="6"/>
  <c r="F92" i="6"/>
  <c r="F130" i="21"/>
  <c r="F112" i="6"/>
  <c r="D112" i="6"/>
  <c r="D146" i="6"/>
  <c r="F146" i="6"/>
  <c r="J135" i="6"/>
  <c r="K135" i="6"/>
  <c r="F98" i="21" s="1"/>
  <c r="I135" i="6"/>
  <c r="E135" i="6"/>
  <c r="C98" i="21" s="1"/>
  <c r="E165" i="6"/>
  <c r="C128" i="21" s="1"/>
  <c r="I165" i="6"/>
  <c r="K165" i="6"/>
  <c r="J165" i="6"/>
  <c r="E128" i="21" s="1"/>
  <c r="F44" i="6"/>
  <c r="D97" i="6"/>
  <c r="F97" i="6"/>
  <c r="F119" i="21"/>
  <c r="E69" i="21"/>
  <c r="D16" i="21"/>
  <c r="F114" i="21"/>
  <c r="F281" i="6"/>
  <c r="E298" i="6"/>
  <c r="C261" i="21" s="1"/>
  <c r="J230" i="6"/>
  <c r="E193" i="21" s="1"/>
  <c r="J217" i="6"/>
  <c r="I167" i="6"/>
  <c r="D130" i="21" s="1"/>
  <c r="J274" i="6"/>
  <c r="E237" i="21" s="1"/>
  <c r="E220" i="6"/>
  <c r="C183" i="21" s="1"/>
  <c r="E116" i="6"/>
  <c r="C79" i="21" s="1"/>
  <c r="D89" i="6"/>
  <c r="F212" i="6"/>
  <c r="D276" i="6"/>
  <c r="D51" i="21"/>
  <c r="E162" i="21"/>
  <c r="D91" i="6"/>
  <c r="D87" i="6"/>
  <c r="E141" i="21"/>
  <c r="D233" i="21"/>
  <c r="D215" i="21"/>
  <c r="K99" i="6"/>
  <c r="J300" i="6"/>
  <c r="F255" i="21"/>
  <c r="F177" i="21"/>
  <c r="E244" i="6"/>
  <c r="C207" i="21" s="1"/>
  <c r="I116" i="6"/>
  <c r="J298" i="6"/>
  <c r="J124" i="6"/>
  <c r="E87" i="21" s="1"/>
  <c r="J244" i="6"/>
  <c r="E68" i="6"/>
  <c r="C31" i="21" s="1"/>
  <c r="F60" i="6"/>
  <c r="F47" i="6"/>
  <c r="D72" i="6"/>
  <c r="F69" i="6"/>
  <c r="D63" i="6"/>
  <c r="D67" i="6"/>
  <c r="F238" i="21"/>
  <c r="D154" i="21"/>
  <c r="E221" i="21"/>
  <c r="D78" i="6"/>
  <c r="E300" i="6"/>
  <c r="C263" i="21" s="1"/>
  <c r="D263" i="21" s="1"/>
  <c r="D102" i="6"/>
  <c r="J223" i="6"/>
  <c r="J116" i="6"/>
  <c r="E79" i="21" s="1"/>
  <c r="J153" i="6"/>
  <c r="E116" i="21" s="1"/>
  <c r="F79" i="6"/>
  <c r="F64" i="6"/>
  <c r="I64" i="6" s="1"/>
  <c r="D144" i="6"/>
  <c r="D72" i="21"/>
  <c r="E72" i="21"/>
  <c r="F72" i="21"/>
  <c r="D155" i="21"/>
  <c r="E155" i="21"/>
  <c r="E66" i="21"/>
  <c r="F66" i="21"/>
  <c r="D66" i="21"/>
  <c r="F92" i="21"/>
  <c r="E92" i="21"/>
  <c r="D92" i="21"/>
  <c r="F81" i="21"/>
  <c r="E81" i="21"/>
  <c r="F68" i="21"/>
  <c r="D68" i="21"/>
  <c r="E68" i="21"/>
  <c r="D37" i="21"/>
  <c r="E37" i="21"/>
  <c r="F37" i="21"/>
  <c r="E84" i="21"/>
  <c r="D84" i="21"/>
  <c r="E78" i="21"/>
  <c r="F78" i="21"/>
  <c r="D78" i="21"/>
  <c r="D86" i="21"/>
  <c r="D85" i="21"/>
  <c r="F85" i="21"/>
  <c r="E85" i="21"/>
  <c r="D40" i="21"/>
  <c r="E40" i="21"/>
  <c r="F40" i="21"/>
  <c r="F70" i="21"/>
  <c r="D58" i="21"/>
  <c r="F58" i="21"/>
  <c r="E58" i="21"/>
  <c r="D44" i="21"/>
  <c r="F44" i="21"/>
  <c r="E44" i="21"/>
  <c r="F80" i="21"/>
  <c r="E80" i="21"/>
  <c r="D80" i="21"/>
  <c r="E90" i="21"/>
  <c r="D90" i="21"/>
  <c r="F90" i="21"/>
  <c r="D118" i="21"/>
  <c r="F118" i="21"/>
  <c r="E118" i="21"/>
  <c r="D76" i="21"/>
  <c r="E76" i="21"/>
  <c r="F76" i="21"/>
  <c r="D74" i="21"/>
  <c r="F74" i="21"/>
  <c r="E74" i="21"/>
  <c r="D73" i="21"/>
  <c r="E73" i="21"/>
  <c r="F73" i="21"/>
  <c r="D196" i="21"/>
  <c r="F196" i="21"/>
  <c r="E196" i="21"/>
  <c r="J123" i="6"/>
  <c r="E86" i="21" s="1"/>
  <c r="F62" i="21"/>
  <c r="E62" i="21"/>
  <c r="E120" i="21"/>
  <c r="D120" i="21"/>
  <c r="I271" i="6"/>
  <c r="D234" i="21" s="1"/>
  <c r="J271" i="6"/>
  <c r="E234" i="21" s="1"/>
  <c r="K271" i="6"/>
  <c r="F234" i="21" s="1"/>
  <c r="F199" i="21"/>
  <c r="D199" i="21"/>
  <c r="E199" i="21"/>
  <c r="E98" i="21"/>
  <c r="D98" i="21"/>
  <c r="F100" i="6"/>
  <c r="D100" i="6"/>
  <c r="D149" i="21"/>
  <c r="F149" i="21"/>
  <c r="E149" i="21"/>
  <c r="E148" i="21"/>
  <c r="D148" i="21"/>
  <c r="F148" i="21"/>
  <c r="F83" i="6"/>
  <c r="D83" i="6"/>
  <c r="I212" i="6"/>
  <c r="J212" i="6"/>
  <c r="E212" i="6"/>
  <c r="C175" i="21" s="1"/>
  <c r="D283" i="6"/>
  <c r="F283" i="6"/>
  <c r="F269" i="6"/>
  <c r="D269" i="6"/>
  <c r="F262" i="6"/>
  <c r="D262" i="6"/>
  <c r="D255" i="6"/>
  <c r="F255" i="6"/>
  <c r="F250" i="6"/>
  <c r="D250" i="6"/>
  <c r="F246" i="6"/>
  <c r="D246" i="6"/>
  <c r="F234" i="6"/>
  <c r="D234" i="6"/>
  <c r="D164" i="6"/>
  <c r="F164" i="6"/>
  <c r="D140" i="6"/>
  <c r="F140" i="6"/>
  <c r="F128" i="6"/>
  <c r="D128" i="6"/>
  <c r="D162" i="6"/>
  <c r="F162" i="6"/>
  <c r="F304" i="6"/>
  <c r="D304" i="6"/>
  <c r="I290" i="6"/>
  <c r="E290" i="6"/>
  <c r="C253" i="21" s="1"/>
  <c r="K290" i="6"/>
  <c r="J290" i="6"/>
  <c r="F141" i="21"/>
  <c r="F179" i="21"/>
  <c r="F120" i="21"/>
  <c r="E16" i="21"/>
  <c r="D28" i="21"/>
  <c r="F28" i="21"/>
  <c r="E114" i="21"/>
  <c r="D114" i="21"/>
  <c r="D108" i="6"/>
  <c r="F108" i="6"/>
  <c r="F249" i="6"/>
  <c r="D249" i="6"/>
  <c r="F128" i="21"/>
  <c r="D128" i="21"/>
  <c r="I176" i="6"/>
  <c r="K176" i="6"/>
  <c r="J176" i="6"/>
  <c r="E176" i="6"/>
  <c r="C139" i="21" s="1"/>
  <c r="F80" i="6"/>
  <c r="D80" i="6"/>
  <c r="F106" i="21"/>
  <c r="E106" i="21"/>
  <c r="D106" i="21"/>
  <c r="E156" i="21"/>
  <c r="E223" i="21"/>
  <c r="F97" i="21"/>
  <c r="D79" i="6"/>
  <c r="D250" i="21"/>
  <c r="F250" i="21"/>
  <c r="D166" i="21"/>
  <c r="F166" i="21"/>
  <c r="E166" i="21"/>
  <c r="K163" i="6"/>
  <c r="I163" i="6"/>
  <c r="F12" i="21"/>
  <c r="E12" i="21"/>
  <c r="E15" i="21"/>
  <c r="F15" i="21"/>
  <c r="D259" i="21"/>
  <c r="E259" i="21"/>
  <c r="F259" i="21"/>
  <c r="D46" i="6"/>
  <c r="J166" i="6"/>
  <c r="K166" i="6"/>
  <c r="I166" i="6"/>
  <c r="E166" i="6"/>
  <c r="C129" i="21" s="1"/>
  <c r="J46" i="6"/>
  <c r="K46" i="6"/>
  <c r="E46" i="6"/>
  <c r="C9" i="21" s="1"/>
  <c r="D174" i="21"/>
  <c r="F174" i="21"/>
  <c r="E82" i="21"/>
  <c r="K123" i="6"/>
  <c r="F86" i="21" s="1"/>
  <c r="K121" i="6"/>
  <c r="F84" i="21" s="1"/>
  <c r="E22" i="21"/>
  <c r="F156" i="21"/>
  <c r="F223" i="21"/>
  <c r="D257" i="21"/>
  <c r="E97" i="21"/>
  <c r="E215" i="21"/>
  <c r="F184" i="21"/>
  <c r="F229" i="21"/>
  <c r="E229" i="21"/>
  <c r="D229" i="21"/>
  <c r="D169" i="21"/>
  <c r="E169" i="21"/>
  <c r="E263" i="21"/>
  <c r="J78" i="6"/>
  <c r="K78" i="6"/>
  <c r="E78" i="6"/>
  <c r="C41" i="21" s="1"/>
  <c r="E110" i="21"/>
  <c r="F110" i="21"/>
  <c r="D110" i="21"/>
  <c r="E276" i="6"/>
  <c r="C239" i="21" s="1"/>
  <c r="K276" i="6"/>
  <c r="I276" i="6"/>
  <c r="D101" i="21"/>
  <c r="E101" i="21"/>
  <c r="D22" i="21"/>
  <c r="E204" i="21"/>
  <c r="F257" i="21"/>
  <c r="E250" i="21"/>
  <c r="I46" i="6"/>
  <c r="E258" i="21"/>
  <c r="D258" i="21"/>
  <c r="F249" i="21"/>
  <c r="J160" i="6"/>
  <c r="K160" i="6"/>
  <c r="E160" i="6"/>
  <c r="C123" i="21" s="1"/>
  <c r="I160" i="6"/>
  <c r="I299" i="6"/>
  <c r="J299" i="6"/>
  <c r="K299" i="6"/>
  <c r="E299" i="6"/>
  <c r="C262" i="21" s="1"/>
  <c r="K64" i="6"/>
  <c r="J64" i="6"/>
  <c r="E64" i="6"/>
  <c r="C27" i="21" s="1"/>
  <c r="D123" i="6"/>
  <c r="F221" i="21"/>
  <c r="F16" i="21"/>
  <c r="J276" i="6"/>
  <c r="D13" i="21"/>
  <c r="E13" i="21"/>
  <c r="F241" i="21"/>
  <c r="D241" i="21"/>
  <c r="J48" i="6"/>
  <c r="E48" i="6"/>
  <c r="C11" i="21" s="1"/>
  <c r="I48" i="6"/>
  <c r="K48" i="6"/>
  <c r="K212" i="6"/>
  <c r="K114" i="6"/>
  <c r="I114" i="6"/>
  <c r="E114" i="6"/>
  <c r="C77" i="21" s="1"/>
  <c r="J114" i="6"/>
  <c r="E235" i="21"/>
  <c r="D235" i="21"/>
  <c r="F235" i="21"/>
  <c r="F132" i="21"/>
  <c r="E132" i="21"/>
  <c r="D132" i="21"/>
  <c r="F261" i="21"/>
  <c r="E261" i="21"/>
  <c r="D261" i="21"/>
  <c r="E301" i="6"/>
  <c r="C264" i="21" s="1"/>
  <c r="J184" i="6"/>
  <c r="E147" i="21" s="1"/>
  <c r="F211" i="21"/>
  <c r="D211" i="21"/>
  <c r="E255" i="21"/>
  <c r="D255" i="21"/>
  <c r="K194" i="6"/>
  <c r="J194" i="6"/>
  <c r="E194" i="6"/>
  <c r="C157" i="21" s="1"/>
  <c r="E215" i="6"/>
  <c r="C178" i="21" s="1"/>
  <c r="I215" i="6"/>
  <c r="K215" i="6"/>
  <c r="F180" i="21"/>
  <c r="E180" i="21"/>
  <c r="K149" i="6"/>
  <c r="I149" i="6"/>
  <c r="J149" i="6"/>
  <c r="E149" i="6"/>
  <c r="C112" i="21" s="1"/>
  <c r="E143" i="21"/>
  <c r="D143" i="21"/>
  <c r="F143" i="21"/>
  <c r="E228" i="6"/>
  <c r="C191" i="21" s="1"/>
  <c r="I228" i="6"/>
  <c r="J228" i="6"/>
  <c r="E66" i="6"/>
  <c r="C29" i="21" s="1"/>
  <c r="I66" i="6"/>
  <c r="J66" i="6"/>
  <c r="F31" i="21"/>
  <c r="E31" i="21"/>
  <c r="D31" i="21"/>
  <c r="F195" i="21"/>
  <c r="D195" i="21"/>
  <c r="I202" i="6"/>
  <c r="E202" i="6"/>
  <c r="C165" i="21" s="1"/>
  <c r="J202" i="6"/>
  <c r="K67" i="6"/>
  <c r="F30" i="21" s="1"/>
  <c r="I67" i="6"/>
  <c r="D30" i="21" s="1"/>
  <c r="K71" i="6"/>
  <c r="J71" i="6"/>
  <c r="E71" i="6"/>
  <c r="C34" i="21" s="1"/>
  <c r="I71" i="6"/>
  <c r="K47" i="6"/>
  <c r="E47" i="6"/>
  <c r="C10" i="21" s="1"/>
  <c r="I47" i="6"/>
  <c r="J47" i="6"/>
  <c r="F205" i="6"/>
  <c r="D205" i="6"/>
  <c r="K300" i="6"/>
  <c r="F263" i="21" s="1"/>
  <c r="F144" i="6"/>
  <c r="E181" i="21"/>
  <c r="D190" i="21"/>
  <c r="E190" i="21"/>
  <c r="F190" i="21"/>
  <c r="I209" i="6"/>
  <c r="J209" i="6"/>
  <c r="E209" i="6"/>
  <c r="C172" i="21" s="1"/>
  <c r="K209" i="6"/>
  <c r="I91" i="6"/>
  <c r="K91" i="6"/>
  <c r="J91" i="6"/>
  <c r="E91" i="6"/>
  <c r="C54" i="21" s="1"/>
  <c r="D130" i="6"/>
  <c r="F130" i="6"/>
  <c r="I170" i="6"/>
  <c r="K170" i="6"/>
  <c r="E170" i="6"/>
  <c r="C133" i="21" s="1"/>
  <c r="I63" i="6"/>
  <c r="D26" i="21" s="1"/>
  <c r="K63" i="6"/>
  <c r="F26" i="21" s="1"/>
  <c r="D177" i="6"/>
  <c r="F177" i="6"/>
  <c r="F273" i="6"/>
  <c r="D273" i="6"/>
  <c r="E205" i="21"/>
  <c r="D205" i="21"/>
  <c r="F186" i="21"/>
  <c r="E186" i="21"/>
  <c r="F79" i="21"/>
  <c r="J190" i="6"/>
  <c r="E153" i="21" s="1"/>
  <c r="I190" i="6"/>
  <c r="D153" i="21" s="1"/>
  <c r="K190" i="6"/>
  <c r="F153" i="21" s="1"/>
  <c r="E174" i="6"/>
  <c r="C137" i="21" s="1"/>
  <c r="J174" i="6"/>
  <c r="I174" i="6"/>
  <c r="I133" i="6"/>
  <c r="D96" i="21" s="1"/>
  <c r="E289" i="6"/>
  <c r="C252" i="21" s="1"/>
  <c r="J84" i="6"/>
  <c r="E47" i="21" s="1"/>
  <c r="I244" i="6"/>
  <c r="D207" i="21" s="1"/>
  <c r="I302" i="6"/>
  <c r="D265" i="21" s="1"/>
  <c r="K297" i="6"/>
  <c r="F260" i="21" s="1"/>
  <c r="I229" i="6"/>
  <c r="D192" i="21" s="1"/>
  <c r="K207" i="6"/>
  <c r="F170" i="21" s="1"/>
  <c r="K218" i="6"/>
  <c r="F181" i="21" s="1"/>
  <c r="J207" i="6"/>
  <c r="E170" i="21" s="1"/>
  <c r="F198" i="6"/>
  <c r="F87" i="6"/>
  <c r="J302" i="6"/>
  <c r="E265" i="21" s="1"/>
  <c r="I207" i="6"/>
  <c r="D170" i="21" s="1"/>
  <c r="I181" i="6"/>
  <c r="I226" i="6"/>
  <c r="D189" i="21" s="1"/>
  <c r="E181" i="6"/>
  <c r="C144" i="21" s="1"/>
  <c r="J232" i="6"/>
  <c r="E195" i="21" s="1"/>
  <c r="F245" i="21" l="1"/>
  <c r="D245" i="21"/>
  <c r="E245" i="21"/>
  <c r="J131" i="6"/>
  <c r="I131" i="6"/>
  <c r="E131" i="6"/>
  <c r="C94" i="21" s="1"/>
  <c r="K131" i="6"/>
  <c r="I51" i="6"/>
  <c r="K51" i="6"/>
  <c r="J51" i="6"/>
  <c r="E51" i="6"/>
  <c r="C14" i="21" s="1"/>
  <c r="I44" i="6"/>
  <c r="J44" i="6"/>
  <c r="E44" i="6"/>
  <c r="C7" i="21" s="1"/>
  <c r="K44" i="6"/>
  <c r="F8" i="21"/>
  <c r="D8" i="21"/>
  <c r="E8" i="21"/>
  <c r="I210" i="6"/>
  <c r="K210" i="6"/>
  <c r="E210" i="6"/>
  <c r="C173" i="21" s="1"/>
  <c r="J210" i="6"/>
  <c r="J154" i="6"/>
  <c r="K154" i="6"/>
  <c r="F117" i="21" s="1"/>
  <c r="I154" i="6"/>
  <c r="E154" i="6"/>
  <c r="C117" i="21" s="1"/>
  <c r="D231" i="21"/>
  <c r="E231" i="21"/>
  <c r="F231" i="21"/>
  <c r="E26" i="21"/>
  <c r="K58" i="6"/>
  <c r="E58" i="6"/>
  <c r="C21" i="21" s="1"/>
  <c r="I58" i="6"/>
  <c r="J58" i="6"/>
  <c r="E253" i="6"/>
  <c r="C216" i="21" s="1"/>
  <c r="I253" i="6"/>
  <c r="J253" i="6"/>
  <c r="K253" i="6"/>
  <c r="E243" i="6"/>
  <c r="C206" i="21" s="1"/>
  <c r="J243" i="6"/>
  <c r="K243" i="6"/>
  <c r="I243" i="6"/>
  <c r="D226" i="21"/>
  <c r="E226" i="21"/>
  <c r="F226" i="21"/>
  <c r="F187" i="21"/>
  <c r="D187" i="21"/>
  <c r="D70" i="21"/>
  <c r="E207" i="21"/>
  <c r="F207" i="21"/>
  <c r="D79" i="21"/>
  <c r="J70" i="6"/>
  <c r="E70" i="6"/>
  <c r="C33" i="21" s="1"/>
  <c r="K70" i="6"/>
  <c r="I70" i="6"/>
  <c r="J183" i="6"/>
  <c r="I183" i="6"/>
  <c r="K183" i="6"/>
  <c r="E183" i="6"/>
  <c r="C146" i="21" s="1"/>
  <c r="J280" i="6"/>
  <c r="E280" i="6"/>
  <c r="C243" i="21" s="1"/>
  <c r="K280" i="6"/>
  <c r="I280" i="6"/>
  <c r="D115" i="21"/>
  <c r="F115" i="21"/>
  <c r="E115" i="21"/>
  <c r="F48" i="21"/>
  <c r="E69" i="6"/>
  <c r="C32" i="21" s="1"/>
  <c r="K69" i="6"/>
  <c r="I69" i="6"/>
  <c r="J69" i="6"/>
  <c r="D20" i="21"/>
  <c r="E20" i="21"/>
  <c r="F20" i="21"/>
  <c r="F183" i="21"/>
  <c r="D183" i="21"/>
  <c r="D171" i="21"/>
  <c r="E171" i="21"/>
  <c r="F171" i="21"/>
  <c r="I254" i="6"/>
  <c r="K254" i="6"/>
  <c r="J254" i="6"/>
  <c r="E254" i="6"/>
  <c r="C217" i="21" s="1"/>
  <c r="F159" i="21"/>
  <c r="E159" i="21"/>
  <c r="D159" i="21"/>
  <c r="J168" i="6"/>
  <c r="K168" i="6"/>
  <c r="E168" i="6"/>
  <c r="C131" i="21" s="1"/>
  <c r="I168" i="6"/>
  <c r="E100" i="21"/>
  <c r="D100" i="21"/>
  <c r="F100" i="21"/>
  <c r="J281" i="6"/>
  <c r="I281" i="6"/>
  <c r="E281" i="6"/>
  <c r="C244" i="21" s="1"/>
  <c r="K281" i="6"/>
  <c r="J146" i="6"/>
  <c r="E146" i="6"/>
  <c r="C109" i="21" s="1"/>
  <c r="K146" i="6"/>
  <c r="I146" i="6"/>
  <c r="E188" i="6"/>
  <c r="C151" i="21" s="1"/>
  <c r="I188" i="6"/>
  <c r="K188" i="6"/>
  <c r="J188" i="6"/>
  <c r="J182" i="6"/>
  <c r="I182" i="6"/>
  <c r="E182" i="6"/>
  <c r="C145" i="21" s="1"/>
  <c r="K182" i="6"/>
  <c r="E187" i="21"/>
  <c r="J60" i="6"/>
  <c r="K60" i="6"/>
  <c r="E60" i="6"/>
  <c r="C23" i="21" s="1"/>
  <c r="I60" i="6"/>
  <c r="K112" i="6"/>
  <c r="J112" i="6"/>
  <c r="I112" i="6"/>
  <c r="E112" i="6"/>
  <c r="C75" i="21" s="1"/>
  <c r="J201" i="6"/>
  <c r="E201" i="6"/>
  <c r="C164" i="21" s="1"/>
  <c r="I201" i="6"/>
  <c r="K201" i="6"/>
  <c r="K54" i="6"/>
  <c r="J54" i="6"/>
  <c r="I54" i="6"/>
  <c r="E54" i="6"/>
  <c r="C17" i="21" s="1"/>
  <c r="I139" i="6"/>
  <c r="J139" i="6"/>
  <c r="E139" i="6"/>
  <c r="C102" i="21" s="1"/>
  <c r="K139" i="6"/>
  <c r="K159" i="6"/>
  <c r="I159" i="6"/>
  <c r="J159" i="6"/>
  <c r="E159" i="6"/>
  <c r="C122" i="21" s="1"/>
  <c r="I172" i="6"/>
  <c r="E172" i="6"/>
  <c r="C135" i="21" s="1"/>
  <c r="K172" i="6"/>
  <c r="J172" i="6"/>
  <c r="E92" i="6"/>
  <c r="C55" i="21" s="1"/>
  <c r="J92" i="6"/>
  <c r="K92" i="6"/>
  <c r="F55" i="21" s="1"/>
  <c r="I92" i="6"/>
  <c r="K79" i="6"/>
  <c r="E79" i="6"/>
  <c r="C42" i="21" s="1"/>
  <c r="I79" i="6"/>
  <c r="J79" i="6"/>
  <c r="E266" i="21"/>
  <c r="D266" i="21"/>
  <c r="F266" i="21"/>
  <c r="E213" i="6"/>
  <c r="C176" i="21" s="1"/>
  <c r="E176" i="21" s="1"/>
  <c r="K213" i="6"/>
  <c r="F176" i="21" s="1"/>
  <c r="I213" i="6"/>
  <c r="J213" i="6"/>
  <c r="E38" i="21"/>
  <c r="F38" i="21"/>
  <c r="D38" i="21"/>
  <c r="E93" i="6"/>
  <c r="C56" i="21" s="1"/>
  <c r="I93" i="6"/>
  <c r="K93" i="6"/>
  <c r="J93" i="6"/>
  <c r="D223" i="21"/>
  <c r="D88" i="21"/>
  <c r="E88" i="21"/>
  <c r="J175" i="6"/>
  <c r="I175" i="6"/>
  <c r="E175" i="6"/>
  <c r="C138" i="21" s="1"/>
  <c r="K175" i="6"/>
  <c r="E183" i="21"/>
  <c r="E97" i="6"/>
  <c r="C60" i="21" s="1"/>
  <c r="K97" i="6"/>
  <c r="I97" i="6"/>
  <c r="J97" i="6"/>
  <c r="K148" i="6"/>
  <c r="E148" i="6"/>
  <c r="C111" i="21" s="1"/>
  <c r="J148" i="6"/>
  <c r="I148" i="6"/>
  <c r="E61" i="6"/>
  <c r="C24" i="21" s="1"/>
  <c r="I61" i="6"/>
  <c r="K61" i="6"/>
  <c r="J61" i="6"/>
  <c r="E48" i="21"/>
  <c r="D48" i="21"/>
  <c r="I200" i="6"/>
  <c r="E200" i="6"/>
  <c r="C163" i="21" s="1"/>
  <c r="J200" i="6"/>
  <c r="K200" i="6"/>
  <c r="J238" i="6"/>
  <c r="I238" i="6"/>
  <c r="K238" i="6"/>
  <c r="E238" i="6"/>
  <c r="C201" i="21" s="1"/>
  <c r="K235" i="6"/>
  <c r="I235" i="6"/>
  <c r="E235" i="6"/>
  <c r="C198" i="21" s="1"/>
  <c r="J235" i="6"/>
  <c r="J163" i="6"/>
  <c r="E163" i="6"/>
  <c r="C126" i="21" s="1"/>
  <c r="E126" i="21" s="1"/>
  <c r="D191" i="21"/>
  <c r="E191" i="21"/>
  <c r="F191" i="21"/>
  <c r="I198" i="6"/>
  <c r="K198" i="6"/>
  <c r="J198" i="6"/>
  <c r="E198" i="6"/>
  <c r="C161" i="21" s="1"/>
  <c r="I144" i="6"/>
  <c r="E144" i="6"/>
  <c r="C107" i="21" s="1"/>
  <c r="K144" i="6"/>
  <c r="J144" i="6"/>
  <c r="D165" i="21"/>
  <c r="E165" i="21"/>
  <c r="F165" i="21"/>
  <c r="D178" i="21"/>
  <c r="E178" i="21"/>
  <c r="F178" i="21"/>
  <c r="E41" i="21"/>
  <c r="F41" i="21"/>
  <c r="D41" i="21"/>
  <c r="E234" i="6"/>
  <c r="C197" i="21" s="1"/>
  <c r="K234" i="6"/>
  <c r="I234" i="6"/>
  <c r="J234" i="6"/>
  <c r="I262" i="6"/>
  <c r="E262" i="6"/>
  <c r="C225" i="21" s="1"/>
  <c r="J262" i="6"/>
  <c r="K262" i="6"/>
  <c r="D262" i="21"/>
  <c r="E262" i="21"/>
  <c r="F262" i="21"/>
  <c r="K162" i="6"/>
  <c r="J162" i="6"/>
  <c r="I162" i="6"/>
  <c r="E162" i="6"/>
  <c r="C125" i="21" s="1"/>
  <c r="E273" i="6"/>
  <c r="C236" i="21" s="1"/>
  <c r="I273" i="6"/>
  <c r="K273" i="6"/>
  <c r="J273" i="6"/>
  <c r="E172" i="21"/>
  <c r="F172" i="21"/>
  <c r="D172" i="21"/>
  <c r="D34" i="21"/>
  <c r="F34" i="21"/>
  <c r="E34" i="21"/>
  <c r="F157" i="21"/>
  <c r="D157" i="21"/>
  <c r="E157" i="21"/>
  <c r="E9" i="21"/>
  <c r="F9" i="21"/>
  <c r="D9" i="21"/>
  <c r="K83" i="6"/>
  <c r="I83" i="6"/>
  <c r="J83" i="6"/>
  <c r="E83" i="6"/>
  <c r="C46" i="21" s="1"/>
  <c r="E144" i="21"/>
  <c r="D144" i="21"/>
  <c r="F144" i="21"/>
  <c r="D252" i="21"/>
  <c r="F252" i="21"/>
  <c r="E252" i="21"/>
  <c r="K177" i="6"/>
  <c r="J177" i="6"/>
  <c r="E177" i="6"/>
  <c r="C140" i="21" s="1"/>
  <c r="I177" i="6"/>
  <c r="J130" i="6"/>
  <c r="K130" i="6"/>
  <c r="I130" i="6"/>
  <c r="E130" i="6"/>
  <c r="C93" i="21" s="1"/>
  <c r="K128" i="6"/>
  <c r="J128" i="6"/>
  <c r="I128" i="6"/>
  <c r="E128" i="6"/>
  <c r="C91" i="21" s="1"/>
  <c r="K246" i="6"/>
  <c r="I246" i="6"/>
  <c r="J246" i="6"/>
  <c r="E246" i="6"/>
  <c r="C209" i="21" s="1"/>
  <c r="E269" i="6"/>
  <c r="C232" i="21" s="1"/>
  <c r="I269" i="6"/>
  <c r="K269" i="6"/>
  <c r="J269" i="6"/>
  <c r="J205" i="6"/>
  <c r="I205" i="6"/>
  <c r="K205" i="6"/>
  <c r="E205" i="6"/>
  <c r="C168" i="21" s="1"/>
  <c r="E249" i="6"/>
  <c r="C212" i="21" s="1"/>
  <c r="I249" i="6"/>
  <c r="K249" i="6"/>
  <c r="J249" i="6"/>
  <c r="F253" i="21"/>
  <c r="D253" i="21"/>
  <c r="E253" i="21"/>
  <c r="E140" i="6"/>
  <c r="K140" i="6"/>
  <c r="J140" i="6"/>
  <c r="I140" i="6"/>
  <c r="E283" i="6"/>
  <c r="C246" i="21" s="1"/>
  <c r="K283" i="6"/>
  <c r="I283" i="6"/>
  <c r="J283" i="6"/>
  <c r="J100" i="6"/>
  <c r="I100" i="6"/>
  <c r="E100" i="6"/>
  <c r="C63" i="21" s="1"/>
  <c r="K100" i="6"/>
  <c r="E54" i="21"/>
  <c r="F54" i="21"/>
  <c r="D54" i="21"/>
  <c r="D29" i="21"/>
  <c r="F29" i="21"/>
  <c r="E29" i="21"/>
  <c r="E264" i="21"/>
  <c r="F264" i="21"/>
  <c r="D264" i="21"/>
  <c r="E27" i="21"/>
  <c r="F27" i="21"/>
  <c r="D27" i="21"/>
  <c r="F123" i="21"/>
  <c r="D123" i="21"/>
  <c r="E123" i="21"/>
  <c r="D239" i="21"/>
  <c r="E239" i="21"/>
  <c r="F239" i="21"/>
  <c r="E129" i="21"/>
  <c r="D129" i="21"/>
  <c r="F129" i="21"/>
  <c r="I80" i="6"/>
  <c r="K80" i="6"/>
  <c r="J80" i="6"/>
  <c r="E80" i="6"/>
  <c r="C43" i="21" s="1"/>
  <c r="J108" i="6"/>
  <c r="K108" i="6"/>
  <c r="E108" i="6"/>
  <c r="C71" i="21" s="1"/>
  <c r="I108" i="6"/>
  <c r="B17" i="20"/>
  <c r="E250" i="6"/>
  <c r="C213" i="21" s="1"/>
  <c r="J250" i="6"/>
  <c r="I250" i="6"/>
  <c r="K250" i="6"/>
  <c r="I87" i="6"/>
  <c r="K87" i="6"/>
  <c r="E87" i="6"/>
  <c r="C50" i="21" s="1"/>
  <c r="J87" i="6"/>
  <c r="D77" i="21"/>
  <c r="F77" i="21"/>
  <c r="E77" i="21"/>
  <c r="E11" i="21"/>
  <c r="F11" i="21"/>
  <c r="D11" i="21"/>
  <c r="E139" i="21"/>
  <c r="D139" i="21"/>
  <c r="F139" i="21"/>
  <c r="I164" i="6"/>
  <c r="J164" i="6"/>
  <c r="K164" i="6"/>
  <c r="E164" i="6"/>
  <c r="C127" i="21" s="1"/>
  <c r="I255" i="6"/>
  <c r="E255" i="6"/>
  <c r="C218" i="21" s="1"/>
  <c r="J255" i="6"/>
  <c r="K255" i="6"/>
  <c r="D175" i="21"/>
  <c r="F175" i="21"/>
  <c r="E175" i="21"/>
  <c r="F137" i="21"/>
  <c r="E137" i="21"/>
  <c r="D137" i="21"/>
  <c r="D133" i="21"/>
  <c r="E133" i="21"/>
  <c r="F133" i="21"/>
  <c r="E10" i="21"/>
  <c r="F10" i="21"/>
  <c r="D10" i="21"/>
  <c r="F112" i="21"/>
  <c r="E112" i="21"/>
  <c r="D112" i="21"/>
  <c r="K304" i="6"/>
  <c r="J304" i="6"/>
  <c r="I304" i="6"/>
  <c r="E304" i="6"/>
  <c r="C267" i="21" s="1"/>
  <c r="F244" i="21" l="1"/>
  <c r="E244" i="21"/>
  <c r="D244" i="21"/>
  <c r="F21" i="21"/>
  <c r="D21" i="21"/>
  <c r="E21" i="21"/>
  <c r="D138" i="21"/>
  <c r="F138" i="21"/>
  <c r="E138" i="21"/>
  <c r="D126" i="21"/>
  <c r="F206" i="21"/>
  <c r="E206" i="21"/>
  <c r="D206" i="21"/>
  <c r="E111" i="21"/>
  <c r="F111" i="21"/>
  <c r="D111" i="21"/>
  <c r="F17" i="21"/>
  <c r="D17" i="21"/>
  <c r="E17" i="21"/>
  <c r="D7" i="21"/>
  <c r="F7" i="21"/>
  <c r="E7" i="21"/>
  <c r="E243" i="21"/>
  <c r="D243" i="21"/>
  <c r="F243" i="21"/>
  <c r="F33" i="21"/>
  <c r="D33" i="21"/>
  <c r="E33" i="21"/>
  <c r="E173" i="21"/>
  <c r="D173" i="21"/>
  <c r="F173" i="21"/>
  <c r="D94" i="21"/>
  <c r="E56" i="21"/>
  <c r="D56" i="21"/>
  <c r="F56" i="21"/>
  <c r="F122" i="21"/>
  <c r="E122" i="21"/>
  <c r="D122" i="21"/>
  <c r="E75" i="21"/>
  <c r="D75" i="21"/>
  <c r="F75" i="21"/>
  <c r="E151" i="21"/>
  <c r="F151" i="21"/>
  <c r="D151" i="21"/>
  <c r="E94" i="21"/>
  <c r="F94" i="21"/>
  <c r="D145" i="21"/>
  <c r="E145" i="21"/>
  <c r="F145" i="21"/>
  <c r="E32" i="21"/>
  <c r="D32" i="21"/>
  <c r="F32" i="21"/>
  <c r="F201" i="21"/>
  <c r="D201" i="21"/>
  <c r="E201" i="21"/>
  <c r="D135" i="21"/>
  <c r="E135" i="21"/>
  <c r="F135" i="21"/>
  <c r="F198" i="21"/>
  <c r="E198" i="21"/>
  <c r="D198" i="21"/>
  <c r="D24" i="21"/>
  <c r="F24" i="21"/>
  <c r="E24" i="21"/>
  <c r="E60" i="21"/>
  <c r="D60" i="21"/>
  <c r="F60" i="21"/>
  <c r="D55" i="21"/>
  <c r="E55" i="21"/>
  <c r="F109" i="21"/>
  <c r="D109" i="21"/>
  <c r="E109" i="21"/>
  <c r="F217" i="21"/>
  <c r="E217" i="21"/>
  <c r="D217" i="21"/>
  <c r="D146" i="21"/>
  <c r="F146" i="21"/>
  <c r="E146" i="21"/>
  <c r="F216" i="21"/>
  <c r="D216" i="21"/>
  <c r="E216" i="21"/>
  <c r="D14" i="21"/>
  <c r="F14" i="21"/>
  <c r="E14" i="21"/>
  <c r="F163" i="21"/>
  <c r="E163" i="21"/>
  <c r="E117" i="21"/>
  <c r="D117" i="21"/>
  <c r="E164" i="21"/>
  <c r="F164" i="21"/>
  <c r="D164" i="21"/>
  <c r="D163" i="21"/>
  <c r="F126" i="21"/>
  <c r="D176" i="21"/>
  <c r="D42" i="21"/>
  <c r="E42" i="21"/>
  <c r="F42" i="21"/>
  <c r="F102" i="21"/>
  <c r="E102" i="21"/>
  <c r="D102" i="21"/>
  <c r="D23" i="21"/>
  <c r="E23" i="21"/>
  <c r="F23" i="21"/>
  <c r="D131" i="21"/>
  <c r="F131" i="21"/>
  <c r="E131" i="21"/>
  <c r="D213" i="21"/>
  <c r="E213" i="21"/>
  <c r="F213" i="21"/>
  <c r="F63" i="21"/>
  <c r="D63" i="21"/>
  <c r="E63" i="21"/>
  <c r="E46" i="21"/>
  <c r="F46" i="21"/>
  <c r="D46" i="21"/>
  <c r="E161" i="21"/>
  <c r="F161" i="21"/>
  <c r="D161" i="21"/>
  <c r="F212" i="21"/>
  <c r="E212" i="21"/>
  <c r="D212" i="21"/>
  <c r="D232" i="21"/>
  <c r="F232" i="21"/>
  <c r="E232" i="21"/>
  <c r="D218" i="21"/>
  <c r="E218" i="21"/>
  <c r="F218" i="21"/>
  <c r="F50" i="21"/>
  <c r="D50" i="21"/>
  <c r="E50" i="21"/>
  <c r="C103" i="21"/>
  <c r="C17" i="20"/>
  <c r="E168" i="21"/>
  <c r="D168" i="21"/>
  <c r="F168" i="21"/>
  <c r="D209" i="21"/>
  <c r="E209" i="21"/>
  <c r="F209" i="21"/>
  <c r="E93" i="21"/>
  <c r="F93" i="21"/>
  <c r="D93" i="21"/>
  <c r="F197" i="21"/>
  <c r="E197" i="21"/>
  <c r="D197" i="21"/>
  <c r="D71" i="21"/>
  <c r="F71" i="21"/>
  <c r="E71" i="21"/>
  <c r="F236" i="21"/>
  <c r="D236" i="21"/>
  <c r="E236" i="21"/>
  <c r="F127" i="21"/>
  <c r="E127" i="21"/>
  <c r="D127" i="21"/>
  <c r="E125" i="21"/>
  <c r="F125" i="21"/>
  <c r="D125" i="21"/>
  <c r="F140" i="21"/>
  <c r="D140" i="21"/>
  <c r="E140" i="21"/>
  <c r="D267" i="21"/>
  <c r="E267" i="21"/>
  <c r="F267" i="21"/>
  <c r="F225" i="21"/>
  <c r="E225" i="21"/>
  <c r="D225" i="21"/>
  <c r="D43" i="21"/>
  <c r="E43" i="21"/>
  <c r="F43" i="21"/>
  <c r="F246" i="21"/>
  <c r="D246" i="21"/>
  <c r="E246" i="21"/>
  <c r="D91" i="21"/>
  <c r="E91" i="21"/>
  <c r="F91" i="21"/>
  <c r="F107" i="21"/>
  <c r="E107" i="21"/>
  <c r="D107" i="21"/>
  <c r="D103" i="21" l="1"/>
  <c r="F103" i="21"/>
  <c r="E103" i="21"/>
</calcChain>
</file>

<file path=xl/sharedStrings.xml><?xml version="1.0" encoding="utf-8"?>
<sst xmlns="http://schemas.openxmlformats.org/spreadsheetml/2006/main" count="464" uniqueCount="112">
  <si>
    <t>males</t>
  </si>
  <si>
    <t>females</t>
  </si>
  <si>
    <t>year</t>
  </si>
  <si>
    <t>Peace of Amiens</t>
  </si>
  <si>
    <t>American Revolutionary War</t>
  </si>
  <si>
    <t>Seven Years War</t>
  </si>
  <si>
    <t>end of Seven Years War</t>
  </si>
  <si>
    <t>War of the Quadruple Alliance</t>
  </si>
  <si>
    <t>War of Jenkins' Ear</t>
  </si>
  <si>
    <t>hot peace with Spain</t>
  </si>
  <si>
    <t>internal Jacobite preoccupation</t>
  </si>
  <si>
    <t>military situation</t>
  </si>
  <si>
    <t>Crimean War</t>
  </si>
  <si>
    <t>Pax Britannica, pt. 2</t>
  </si>
  <si>
    <t>Pax Britannica, pt. 1</t>
  </si>
  <si>
    <t>World War II</t>
  </si>
  <si>
    <t>World War I</t>
  </si>
  <si>
    <t>start of WWI</t>
  </si>
  <si>
    <t>interwar period</t>
  </si>
  <si>
    <t>post WWII</t>
  </si>
  <si>
    <t>post Seven Years War</t>
  </si>
  <si>
    <t>pre American Revolution</t>
  </si>
  <si>
    <t>pre Seven Years War</t>
  </si>
  <si>
    <t>pre Crimean War</t>
  </si>
  <si>
    <t>post Crimean War</t>
  </si>
  <si>
    <t>pre World War I</t>
  </si>
  <si>
    <t>post World War I</t>
  </si>
  <si>
    <t>pre World War II</t>
  </si>
  <si>
    <t>after WWII</t>
  </si>
  <si>
    <t>post American Revolution</t>
  </si>
  <si>
    <t>pre Napoleonic Wars</t>
  </si>
  <si>
    <t>Napoleonic Wars, pt. 1</t>
  </si>
  <si>
    <t>Napoleonic Wars, pt. 2</t>
  </si>
  <si>
    <t>post Napoleonic Wars</t>
  </si>
  <si>
    <t>source and notes</t>
  </si>
  <si>
    <t>Jacobite rising</t>
  </si>
  <si>
    <t>pre War of the Quadruple Alliance</t>
  </si>
  <si>
    <t>population-total</t>
  </si>
  <si>
    <t>total population (population-total) is in thousands</t>
  </si>
  <si>
    <t>sources:</t>
  </si>
  <si>
    <t>executions-england-wales-before-1800</t>
  </si>
  <si>
    <t>executions-endgland-wales-from-1800</t>
  </si>
  <si>
    <t>transported-england-wales-america</t>
  </si>
  <si>
    <t>transported-uk-australia</t>
  </si>
  <si>
    <t>prisoners-england-wales-long-run</t>
  </si>
  <si>
    <t>years of absence for persons executed</t>
  </si>
  <si>
    <t>years of absence for persons transported</t>
  </si>
  <si>
    <t>add. estimates &amp; interpolations</t>
  </si>
  <si>
    <t>standard estimates</t>
  </si>
  <si>
    <t>absent-sex ratio</t>
  </si>
  <si>
    <t>absent-prevalence</t>
  </si>
  <si>
    <t>absent statistics aggregate executed, transported, and in prison using years of absence</t>
  </si>
  <si>
    <t>prisoners, additional estimates, and interpolations, uses geometric interpolation of the standard estimates</t>
  </si>
  <si>
    <t>the prisoners figures for 1750 is a crude estimate assuming 1779 figures, plus another 2000 male debtors</t>
  </si>
  <si>
    <t>years</t>
  </si>
  <si>
    <t>year begin</t>
  </si>
  <si>
    <t>year end</t>
  </si>
  <si>
    <t>average in prison</t>
  </si>
  <si>
    <t>in prison prior to 1777 based on crude estimate, hence figures not reported here</t>
  </si>
  <si>
    <t>total executed</t>
  </si>
  <si>
    <t>total tranported</t>
  </si>
  <si>
    <t>Before 1836, prison figures based on decadal estimates and interpolations.</t>
  </si>
  <si>
    <t>sex ratio</t>
  </si>
  <si>
    <t>executed</t>
  </si>
  <si>
    <t>transported</t>
  </si>
  <si>
    <t>in prison</t>
  </si>
  <si>
    <t>Ratio of males to females in life-disposing punishment</t>
  </si>
  <si>
    <t>Includes executed, transported, and in prison</t>
  </si>
  <si>
    <t>maximum</t>
  </si>
  <si>
    <t>median</t>
  </si>
  <si>
    <t>average</t>
  </si>
  <si>
    <t>1800-1899</t>
  </si>
  <si>
    <t>1840-1899</t>
  </si>
  <si>
    <t>median values across selected periods</t>
  </si>
  <si>
    <t>1780-1789</t>
  </si>
  <si>
    <t>year period</t>
  </si>
  <si>
    <t>total persons</t>
  </si>
  <si>
    <t>prevalence</t>
  </si>
  <si>
    <t>prevalence is persons per 100,000 of population</t>
  </si>
  <si>
    <t>sex ratio (total overall)</t>
  </si>
  <si>
    <t>1718-1775</t>
  </si>
  <si>
    <t>summed from punishment yearly sheet</t>
  </si>
  <si>
    <t>prevalence is per 100,000 of population</t>
  </si>
  <si>
    <t>1787-1867</t>
  </si>
  <si>
    <t>Hence prison sums before 1836 have poor yearly resolution.</t>
  </si>
  <si>
    <t>executed, 1825-45</t>
  </si>
  <si>
    <t>transported, 1825-45</t>
  </si>
  <si>
    <t>Summary statistics for punishment during various periods</t>
  </si>
  <si>
    <t>population-england-wales</t>
  </si>
  <si>
    <t>see population-england-wales:"other pop stats"</t>
  </si>
  <si>
    <t>executed, 1870-99</t>
  </si>
  <si>
    <t>number</t>
  </si>
  <si>
    <t>executed, 1846-2010</t>
  </si>
  <si>
    <t>population</t>
  </si>
  <si>
    <t>absence prevalence by reason</t>
  </si>
  <si>
    <t>Absence in punishment in England and Wales, 1750-2010</t>
  </si>
  <si>
    <t>source</t>
  </si>
  <si>
    <t>see "punishment yearly" sheet</t>
  </si>
  <si>
    <t>sex ratio from 1780 to 1920, by year (3 yr ma per year)</t>
  </si>
  <si>
    <t>Repository:</t>
  </si>
  <si>
    <t>http://acrosswalls.org/datasets/</t>
  </si>
  <si>
    <t>Version: 1.0</t>
  </si>
  <si>
    <t>Punishment prevalence and sex ratio in England and Wales, from 1715</t>
  </si>
  <si>
    <t>absence in punishment distribution by cause</t>
  </si>
  <si>
    <t>absent in punishment</t>
  </si>
  <si>
    <t>males &amp; females</t>
  </si>
  <si>
    <t>punishment sex ratios by cause (3yr ma)</t>
  </si>
  <si>
    <t>punishment by execution</t>
  </si>
  <si>
    <t>punishment by transportation</t>
  </si>
  <si>
    <t>punishment by holding in prison (prisoners)</t>
  </si>
  <si>
    <t>absent prevalence overall</t>
  </si>
  <si>
    <t>Persons punished by sex, summed across years by military situation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</si>
</sst>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0.0"/>
    <numFmt numFmtId="169" formatCode="0.000"/>
  </numFmts>
  <fonts count="4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wrapText="1"/>
    </xf>
    <xf numFmtId="2" fontId="0" fillId="0" borderId="0" xfId="0" applyNumberFormat="1"/>
    <xf numFmtId="169" fontId="0" fillId="0" borderId="0" xfId="0" applyNumberFormat="1"/>
    <xf numFmtId="0" fontId="3" fillId="0" borderId="0" xfId="0" applyFont="1"/>
    <xf numFmtId="0" fontId="0" fillId="0" borderId="0" xfId="0" applyFont="1" applyAlignment="1">
      <alignment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/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left"/>
    </xf>
    <xf numFmtId="3" fontId="0" fillId="0" borderId="4" xfId="0" applyNumberFormat="1" applyBorder="1" applyAlignment="1">
      <alignment horizontal="center" wrapText="1"/>
    </xf>
    <xf numFmtId="3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3" fontId="0" fillId="0" borderId="6" xfId="0" applyNumberFormat="1" applyBorder="1" applyAlignment="1">
      <alignment horizontal="center" wrapText="1"/>
    </xf>
    <xf numFmtId="3" fontId="0" fillId="0" borderId="8" xfId="0" applyNumberFormat="1" applyBorder="1" applyAlignment="1">
      <alignment horizontal="center" wrapText="1"/>
    </xf>
    <xf numFmtId="3" fontId="0" fillId="0" borderId="6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Punishment Sex Ratio</a:t>
            </a:r>
          </a:p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England and Wales, 1750-2010</a:t>
            </a:r>
          </a:p>
        </c:rich>
      </c:tx>
      <c:layout>
        <c:manualLayout>
          <c:xMode val="edge"/>
          <c:yMode val="edge"/>
          <c:x val="0.19510043015456399"/>
          <c:y val="2.9527559055118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381256689054"/>
          <c:y val="0.16929150130288556"/>
          <c:w val="0.86531184563602237"/>
          <c:h val="0.6417329002876824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'punishment yearly'!$A$44:$A$304</c:f>
              <c:numCache>
                <c:formatCode>General</c:formatCode>
                <c:ptCount val="261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</c:numCache>
            </c:numRef>
          </c:cat>
          <c:val>
            <c:numRef>
              <c:f>'punishment yearly'!$D$44:$D$304</c:f>
              <c:numCache>
                <c:formatCode>#,##0.0</c:formatCode>
                <c:ptCount val="261"/>
                <c:pt idx="0">
                  <c:v>5.2928291158272085</c:v>
                </c:pt>
                <c:pt idx="1">
                  <c:v>5.519218641105085</c:v>
                </c:pt>
                <c:pt idx="2">
                  <c:v>5.4903491227728534</c:v>
                </c:pt>
                <c:pt idx="3">
                  <c:v>5.4796919261746622</c:v>
                </c:pt>
                <c:pt idx="4">
                  <c:v>5.2663008856893949</c:v>
                </c:pt>
                <c:pt idx="5">
                  <c:v>4.9794741548609114</c:v>
                </c:pt>
                <c:pt idx="6">
                  <c:v>4.8781479304635482</c:v>
                </c:pt>
                <c:pt idx="7">
                  <c:v>4.6855985280780255</c:v>
                </c:pt>
                <c:pt idx="8">
                  <c:v>4.5138400977336177</c:v>
                </c:pt>
                <c:pt idx="9">
                  <c:v>4.5733639584839949</c:v>
                </c:pt>
                <c:pt idx="10">
                  <c:v>4.6593207696490193</c:v>
                </c:pt>
                <c:pt idx="11">
                  <c:v>4.59664219031459</c:v>
                </c:pt>
                <c:pt idx="12">
                  <c:v>4.7799641689575392</c:v>
                </c:pt>
                <c:pt idx="13">
                  <c:v>4.8284633905828551</c:v>
                </c:pt>
                <c:pt idx="14">
                  <c:v>4.9226949959167179</c:v>
                </c:pt>
                <c:pt idx="15">
                  <c:v>4.9385785394842863</c:v>
                </c:pt>
                <c:pt idx="16">
                  <c:v>4.9843438132038891</c:v>
                </c:pt>
                <c:pt idx="17">
                  <c:v>4.8531759657037208</c:v>
                </c:pt>
                <c:pt idx="18">
                  <c:v>4.9475691297156814</c:v>
                </c:pt>
                <c:pt idx="19">
                  <c:v>4.965245711268552</c:v>
                </c:pt>
                <c:pt idx="20">
                  <c:v>4.8666144908971285</c:v>
                </c:pt>
                <c:pt idx="21">
                  <c:v>4.901652993924027</c:v>
                </c:pt>
                <c:pt idx="22">
                  <c:v>4.7525195037484913</c:v>
                </c:pt>
                <c:pt idx="23">
                  <c:v>4.7439926614515571</c:v>
                </c:pt>
                <c:pt idx="24">
                  <c:v>4.8430778368313634</c:v>
                </c:pt>
                <c:pt idx="25">
                  <c:v>4.98783941651884</c:v>
                </c:pt>
                <c:pt idx="26">
                  <c:v>5.32898525816824</c:v>
                </c:pt>
                <c:pt idx="27">
                  <c:v>5.7574594270119617</c:v>
                </c:pt>
                <c:pt idx="28">
                  <c:v>6.2220393887796153</c:v>
                </c:pt>
                <c:pt idx="29">
                  <c:v>6.4297062386477188</c:v>
                </c:pt>
                <c:pt idx="30">
                  <c:v>7.0981408310557397</c:v>
                </c:pt>
                <c:pt idx="31">
                  <c:v>7.2230607863862151</c:v>
                </c:pt>
                <c:pt idx="32">
                  <c:v>8.4868367134638856</c:v>
                </c:pt>
                <c:pt idx="33">
                  <c:v>9.7290784843393343</c:v>
                </c:pt>
                <c:pt idx="34">
                  <c:v>11.425301900647364</c:v>
                </c:pt>
                <c:pt idx="35">
                  <c:v>12.496255256176051</c:v>
                </c:pt>
                <c:pt idx="36">
                  <c:v>12.089798697874528</c:v>
                </c:pt>
                <c:pt idx="37">
                  <c:v>9.8969446390919629</c:v>
                </c:pt>
                <c:pt idx="38">
                  <c:v>9.5018028998176582</c:v>
                </c:pt>
                <c:pt idx="39">
                  <c:v>7.6394137845917687</c:v>
                </c:pt>
                <c:pt idx="40">
                  <c:v>7.6181363510021862</c:v>
                </c:pt>
                <c:pt idx="41">
                  <c:v>7.8480334910885254</c:v>
                </c:pt>
                <c:pt idx="42">
                  <c:v>7.5967004475447952</c:v>
                </c:pt>
                <c:pt idx="43">
                  <c:v>7.524619553732653</c:v>
                </c:pt>
                <c:pt idx="44">
                  <c:v>7.2500589501923356</c:v>
                </c:pt>
                <c:pt idx="45">
                  <c:v>6.7224830239131661</c:v>
                </c:pt>
                <c:pt idx="46">
                  <c:v>6.6878312735443419</c:v>
                </c:pt>
                <c:pt idx="47">
                  <c:v>7.3827505798544495</c:v>
                </c:pt>
                <c:pt idx="48">
                  <c:v>7.1518411476018127</c:v>
                </c:pt>
                <c:pt idx="49">
                  <c:v>7.7871239315442224</c:v>
                </c:pt>
                <c:pt idx="50">
                  <c:v>7.9510679254840992</c:v>
                </c:pt>
                <c:pt idx="51">
                  <c:v>8.8311587697013429</c:v>
                </c:pt>
                <c:pt idx="52">
                  <c:v>8.3963416671421101</c:v>
                </c:pt>
                <c:pt idx="53">
                  <c:v>8.6741766866010117</c:v>
                </c:pt>
                <c:pt idx="54">
                  <c:v>8.2956470195421215</c:v>
                </c:pt>
                <c:pt idx="55">
                  <c:v>8.3244348229292555</c:v>
                </c:pt>
                <c:pt idx="56">
                  <c:v>7.1461981158291463</c:v>
                </c:pt>
                <c:pt idx="57">
                  <c:v>6.9886264170744425</c:v>
                </c:pt>
                <c:pt idx="58">
                  <c:v>7.0481803734548452</c:v>
                </c:pt>
                <c:pt idx="59">
                  <c:v>6.988750453567782</c:v>
                </c:pt>
                <c:pt idx="60">
                  <c:v>6.956935592717592</c:v>
                </c:pt>
                <c:pt idx="61">
                  <c:v>7.0065097465306048</c:v>
                </c:pt>
                <c:pt idx="62">
                  <c:v>6.9009755208047761</c:v>
                </c:pt>
                <c:pt idx="63">
                  <c:v>6.4318848618389319</c:v>
                </c:pt>
                <c:pt idx="64">
                  <c:v>6.659727313669392</c:v>
                </c:pt>
                <c:pt idx="65">
                  <c:v>6.4383895533670419</c:v>
                </c:pt>
                <c:pt idx="66">
                  <c:v>6.5123076406205644</c:v>
                </c:pt>
                <c:pt idx="67">
                  <c:v>6.8054532105668555</c:v>
                </c:pt>
                <c:pt idx="68">
                  <c:v>7.0897348443726669</c:v>
                </c:pt>
                <c:pt idx="69">
                  <c:v>7.7466563684029115</c:v>
                </c:pt>
                <c:pt idx="70">
                  <c:v>8.406038300322086</c:v>
                </c:pt>
                <c:pt idx="71">
                  <c:v>8.7984867051986129</c:v>
                </c:pt>
                <c:pt idx="72">
                  <c:v>9.3235438277192024</c:v>
                </c:pt>
                <c:pt idx="73">
                  <c:v>9.7101411702001279</c:v>
                </c:pt>
                <c:pt idx="74">
                  <c:v>10.024226751141944</c:v>
                </c:pt>
                <c:pt idx="75">
                  <c:v>9.8028497520309443</c:v>
                </c:pt>
                <c:pt idx="76">
                  <c:v>9.8955845237836382</c:v>
                </c:pt>
                <c:pt idx="77">
                  <c:v>9.6661268432187413</c:v>
                </c:pt>
                <c:pt idx="78">
                  <c:v>9.5705682219737689</c:v>
                </c:pt>
                <c:pt idx="79">
                  <c:v>9.2934028954473824</c:v>
                </c:pt>
                <c:pt idx="80">
                  <c:v>9.2664427886528458</c:v>
                </c:pt>
                <c:pt idx="81">
                  <c:v>9.539544948364524</c:v>
                </c:pt>
                <c:pt idx="82">
                  <c:v>9.1870493074753234</c:v>
                </c:pt>
                <c:pt idx="83">
                  <c:v>9.1143736294098066</c:v>
                </c:pt>
                <c:pt idx="84">
                  <c:v>8.8515133648084241</c:v>
                </c:pt>
                <c:pt idx="85">
                  <c:v>8.75959420508919</c:v>
                </c:pt>
                <c:pt idx="86">
                  <c:v>8.7565387775141375</c:v>
                </c:pt>
                <c:pt idx="87">
                  <c:v>8.9104080906692218</c:v>
                </c:pt>
                <c:pt idx="88">
                  <c:v>8.7768570812388731</c:v>
                </c:pt>
                <c:pt idx="89">
                  <c:v>8.9233931473190005</c:v>
                </c:pt>
                <c:pt idx="90">
                  <c:v>9.0495935651201158</c:v>
                </c:pt>
                <c:pt idx="91">
                  <c:v>9.0779201578204383</c:v>
                </c:pt>
                <c:pt idx="92">
                  <c:v>9.6657206540770364</c:v>
                </c:pt>
                <c:pt idx="93">
                  <c:v>9.7746247301958764</c:v>
                </c:pt>
                <c:pt idx="94">
                  <c:v>9.8580924516095259</c:v>
                </c:pt>
                <c:pt idx="95">
                  <c:v>9.7650539040107791</c:v>
                </c:pt>
                <c:pt idx="96">
                  <c:v>8.9905014177105915</c:v>
                </c:pt>
                <c:pt idx="97">
                  <c:v>8.9907674979458303</c:v>
                </c:pt>
                <c:pt idx="98">
                  <c:v>8.8056901825491529</c:v>
                </c:pt>
                <c:pt idx="99">
                  <c:v>8.3396163237845826</c:v>
                </c:pt>
                <c:pt idx="100">
                  <c:v>8.1733768367807773</c:v>
                </c:pt>
                <c:pt idx="101">
                  <c:v>8.676577755921663</c:v>
                </c:pt>
                <c:pt idx="102">
                  <c:v>8.0018494056459613</c:v>
                </c:pt>
                <c:pt idx="103">
                  <c:v>7.7434544125727118</c:v>
                </c:pt>
                <c:pt idx="104">
                  <c:v>7.3011893552952598</c:v>
                </c:pt>
                <c:pt idx="105">
                  <c:v>6.9606838569078757</c:v>
                </c:pt>
                <c:pt idx="106">
                  <c:v>6.7284106908177472</c:v>
                </c:pt>
                <c:pt idx="107">
                  <c:v>6.3072112565067693</c:v>
                </c:pt>
                <c:pt idx="108">
                  <c:v>6.1674852534975484</c:v>
                </c:pt>
                <c:pt idx="109">
                  <c:v>5.9975117988148972</c:v>
                </c:pt>
                <c:pt idx="110">
                  <c:v>5.9482443923362007</c:v>
                </c:pt>
                <c:pt idx="111">
                  <c:v>6.1625939726549861</c:v>
                </c:pt>
                <c:pt idx="112">
                  <c:v>6.5103922938814485</c:v>
                </c:pt>
                <c:pt idx="113">
                  <c:v>6.2362510407957705</c:v>
                </c:pt>
                <c:pt idx="114">
                  <c:v>6.1961112887054774</c:v>
                </c:pt>
                <c:pt idx="115">
                  <c:v>6.0854858827295031</c:v>
                </c:pt>
                <c:pt idx="116">
                  <c:v>6.1427312052110077</c:v>
                </c:pt>
                <c:pt idx="117">
                  <c:v>5.9778719235528666</c:v>
                </c:pt>
                <c:pt idx="118">
                  <c:v>5.8692553362311957</c:v>
                </c:pt>
                <c:pt idx="119">
                  <c:v>5.891151668722503</c:v>
                </c:pt>
                <c:pt idx="120">
                  <c:v>5.8386715208324613</c:v>
                </c:pt>
                <c:pt idx="121">
                  <c:v>5.5786688096283772</c:v>
                </c:pt>
                <c:pt idx="122">
                  <c:v>5.1464104013566985</c:v>
                </c:pt>
                <c:pt idx="123">
                  <c:v>5.0724281391830557</c:v>
                </c:pt>
                <c:pt idx="124">
                  <c:v>5.0445656261752543</c:v>
                </c:pt>
                <c:pt idx="125">
                  <c:v>5.1346478873239434</c:v>
                </c:pt>
                <c:pt idx="126">
                  <c:v>5.1692566935030895</c:v>
                </c:pt>
                <c:pt idx="127">
                  <c:v>5.1434030937215649</c:v>
                </c:pt>
                <c:pt idx="128">
                  <c:v>5.3156268108943401</c:v>
                </c:pt>
                <c:pt idx="129">
                  <c:v>5.3294071456615626</c:v>
                </c:pt>
                <c:pt idx="130">
                  <c:v>5.543702081051479</c:v>
                </c:pt>
                <c:pt idx="131">
                  <c:v>5.3076755816481844</c:v>
                </c:pt>
                <c:pt idx="132">
                  <c:v>5.2181500872600353</c:v>
                </c:pt>
                <c:pt idx="133">
                  <c:v>5.2632296161707925</c:v>
                </c:pt>
                <c:pt idx="134">
                  <c:v>5.4203075421039788</c:v>
                </c:pt>
                <c:pt idx="135">
                  <c:v>5.6517070484581495</c:v>
                </c:pt>
                <c:pt idx="136">
                  <c:v>5.9276890629707744</c:v>
                </c:pt>
                <c:pt idx="137">
                  <c:v>6.2952162516382701</c:v>
                </c:pt>
                <c:pt idx="138">
                  <c:v>6.192982456140351</c:v>
                </c:pt>
                <c:pt idx="139">
                  <c:v>6.0110880110880114</c:v>
                </c:pt>
                <c:pt idx="140">
                  <c:v>5.9770625231224566</c:v>
                </c:pt>
                <c:pt idx="141">
                  <c:v>6.0726411369917095</c:v>
                </c:pt>
                <c:pt idx="142">
                  <c:v>6.0205029013539653</c:v>
                </c:pt>
                <c:pt idx="143">
                  <c:v>6.1387195121951219</c:v>
                </c:pt>
                <c:pt idx="144">
                  <c:v>6.0145985401459852</c:v>
                </c:pt>
                <c:pt idx="145">
                  <c:v>5.7511177347242919</c:v>
                </c:pt>
                <c:pt idx="146">
                  <c:v>5.6516641452344931</c:v>
                </c:pt>
                <c:pt idx="147">
                  <c:v>5.4062043795620438</c:v>
                </c:pt>
                <c:pt idx="148">
                  <c:v>5.4233215547703182</c:v>
                </c:pt>
                <c:pt idx="149">
                  <c:v>5.2072956857243069</c:v>
                </c:pt>
                <c:pt idx="150">
                  <c:v>4.9723517654896732</c:v>
                </c:pt>
                <c:pt idx="151">
                  <c:v>5.2087982148549568</c:v>
                </c:pt>
                <c:pt idx="152">
                  <c:v>5.1924868053399562</c:v>
                </c:pt>
                <c:pt idx="153">
                  <c:v>5.2666078777189886</c:v>
                </c:pt>
                <c:pt idx="154">
                  <c:v>5.6822884966524647</c:v>
                </c:pt>
                <c:pt idx="155">
                  <c:v>6.0028562361155187</c:v>
                </c:pt>
                <c:pt idx="156">
                  <c:v>6.2159546061415218</c:v>
                </c:pt>
                <c:pt idx="157">
                  <c:v>6.3867859600825874</c:v>
                </c:pt>
                <c:pt idx="158">
                  <c:v>6.8177119228118537</c:v>
                </c:pt>
                <c:pt idx="159">
                  <c:v>7.3377679231337769</c:v>
                </c:pt>
                <c:pt idx="160">
                  <c:v>7.2452902729719337</c:v>
                </c:pt>
                <c:pt idx="161">
                  <c:v>7.1597110754414128</c:v>
                </c:pt>
                <c:pt idx="162">
                  <c:v>6.5829851879984806</c:v>
                </c:pt>
                <c:pt idx="163">
                  <c:v>6.4962045545345584</c:v>
                </c:pt>
                <c:pt idx="164">
                  <c:v>5.8774736842105266</c:v>
                </c:pt>
                <c:pt idx="165">
                  <c:v>4.6807489198271721</c:v>
                </c:pt>
                <c:pt idx="166">
                  <c:v>4.6743562231759661</c:v>
                </c:pt>
                <c:pt idx="167">
                  <c:v>4.700840336134454</c:v>
                </c:pt>
                <c:pt idx="168">
                  <c:v>4.996911673872761</c:v>
                </c:pt>
                <c:pt idx="169">
                  <c:v>6.1956214689265536</c:v>
                </c:pt>
                <c:pt idx="170">
                  <c:v>7.001389854065323</c:v>
                </c:pt>
                <c:pt idx="171">
                  <c:v>8.0650464617583992</c:v>
                </c:pt>
                <c:pt idx="172">
                  <c:v>9.0615258408531592</c:v>
                </c:pt>
                <c:pt idx="173">
                  <c:v>10.169865642994242</c:v>
                </c:pt>
                <c:pt idx="174">
                  <c:v>10.794333683105981</c:v>
                </c:pt>
                <c:pt idx="175">
                  <c:v>11.444570135746606</c:v>
                </c:pt>
                <c:pt idx="176">
                  <c:v>11.632925472747496</c:v>
                </c:pt>
                <c:pt idx="177">
                  <c:v>12.107865168539325</c:v>
                </c:pt>
                <c:pt idx="178">
                  <c:v>13.23558282208589</c:v>
                </c:pt>
                <c:pt idx="179">
                  <c:v>13.601029601029602</c:v>
                </c:pt>
                <c:pt idx="180">
                  <c:v>13.870440251572328</c:v>
                </c:pt>
                <c:pt idx="181">
                  <c:v>14.158551810237203</c:v>
                </c:pt>
                <c:pt idx="182">
                  <c:v>15.185365853658537</c:v>
                </c:pt>
                <c:pt idx="183">
                  <c:v>15.506748466257669</c:v>
                </c:pt>
                <c:pt idx="184">
                  <c:v>15.842175066312997</c:v>
                </c:pt>
                <c:pt idx="185">
                  <c:v>15.205234159779614</c:v>
                </c:pt>
                <c:pt idx="186">
                  <c:v>15.199121522693996</c:v>
                </c:pt>
                <c:pt idx="187">
                  <c:v>15.248153618906942</c:v>
                </c:pt>
                <c:pt idx="188">
                  <c:v>15.342329545454545</c:v>
                </c:pt>
                <c:pt idx="189">
                  <c:v>15.023880597014925</c:v>
                </c:pt>
                <c:pt idx="190">
                  <c:v>9.4063829787234035</c:v>
                </c:pt>
                <c:pt idx="191">
                  <c:v>10.337782340862423</c:v>
                </c:pt>
                <c:pt idx="192">
                  <c:v>9.8401015228426392</c:v>
                </c:pt>
                <c:pt idx="193">
                  <c:v>8.6747252747252741</c:v>
                </c:pt>
                <c:pt idx="194">
                  <c:v>7.9885290148448043</c:v>
                </c:pt>
                <c:pt idx="195">
                  <c:v>8.8604044357469007</c:v>
                </c:pt>
                <c:pt idx="196">
                  <c:v>12.08562197092084</c:v>
                </c:pt>
                <c:pt idx="197">
                  <c:v>15.095764272559853</c:v>
                </c:pt>
                <c:pt idx="198">
                  <c:v>16.551784160139253</c:v>
                </c:pt>
                <c:pt idx="199">
                  <c:v>17.405626134301272</c:v>
                </c:pt>
                <c:pt idx="200">
                  <c:v>17.766397124887693</c:v>
                </c:pt>
                <c:pt idx="201">
                  <c:v>19.199272065514105</c:v>
                </c:pt>
                <c:pt idx="202">
                  <c:v>20.567978533094813</c:v>
                </c:pt>
                <c:pt idx="203">
                  <c:v>20.021853146853147</c:v>
                </c:pt>
                <c:pt idx="204">
                  <c:v>19.936813186813186</c:v>
                </c:pt>
                <c:pt idx="205">
                  <c:v>20.851063829787233</c:v>
                </c:pt>
                <c:pt idx="206">
                  <c:v>23.265142857142859</c:v>
                </c:pt>
                <c:pt idx="207">
                  <c:v>25.481012658227847</c:v>
                </c:pt>
                <c:pt idx="208">
                  <c:v>26.779094827586206</c:v>
                </c:pt>
                <c:pt idx="209">
                  <c:v>28.888274336283185</c:v>
                </c:pt>
                <c:pt idx="210">
                  <c:v>29.23212321232123</c:v>
                </c:pt>
                <c:pt idx="211">
                  <c:v>30.340085287846481</c:v>
                </c:pt>
                <c:pt idx="212">
                  <c:v>30.304780876494025</c:v>
                </c:pt>
                <c:pt idx="213">
                  <c:v>30.946830265848671</c:v>
                </c:pt>
                <c:pt idx="214">
                  <c:v>32.680539932508438</c:v>
                </c:pt>
                <c:pt idx="215">
                  <c:v>35.273584905660378</c:v>
                </c:pt>
                <c:pt idx="216">
                  <c:v>33.591097308488614</c:v>
                </c:pt>
                <c:pt idx="217">
                  <c:v>35.80104166666667</c:v>
                </c:pt>
                <c:pt idx="218">
                  <c:v>39.35960591133005</c:v>
                </c:pt>
                <c:pt idx="219">
                  <c:v>39.708963911525032</c:v>
                </c:pt>
                <c:pt idx="220">
                  <c:v>38.555331991951711</c:v>
                </c:pt>
                <c:pt idx="221">
                  <c:v>37.489894128970164</c:v>
                </c:pt>
                <c:pt idx="222">
                  <c:v>38.229674796747965</c:v>
                </c:pt>
                <c:pt idx="223">
                  <c:v>34.926285160038795</c:v>
                </c:pt>
                <c:pt idx="224">
                  <c:v>34.425572519083971</c:v>
                </c:pt>
                <c:pt idx="225">
                  <c:v>31.761242845461979</c:v>
                </c:pt>
                <c:pt idx="226">
                  <c:v>31.409797822706064</c:v>
                </c:pt>
                <c:pt idx="227">
                  <c:v>29.683553597650516</c:v>
                </c:pt>
                <c:pt idx="228">
                  <c:v>29.195542774982027</c:v>
                </c:pt>
                <c:pt idx="229">
                  <c:v>28.01299589603283</c:v>
                </c:pt>
                <c:pt idx="230">
                  <c:v>26.923026315789475</c:v>
                </c:pt>
                <c:pt idx="231">
                  <c:v>29.808646350106308</c:v>
                </c:pt>
                <c:pt idx="232">
                  <c:v>31.973684210526315</c:v>
                </c:pt>
                <c:pt idx="233">
                  <c:v>30.278335724533715</c:v>
                </c:pt>
                <c:pt idx="234">
                  <c:v>28.416666666666668</c:v>
                </c:pt>
                <c:pt idx="235">
                  <c:v>29.188273615635179</c:v>
                </c:pt>
                <c:pt idx="236">
                  <c:v>28.106832298136645</c:v>
                </c:pt>
                <c:pt idx="237">
                  <c:v>27.409490333919155</c:v>
                </c:pt>
                <c:pt idx="238">
                  <c:v>26.784213515048268</c:v>
                </c:pt>
                <c:pt idx="239">
                  <c:v>26.501983002832862</c:v>
                </c:pt>
                <c:pt idx="240">
                  <c:v>27.180338134001254</c:v>
                </c:pt>
                <c:pt idx="241">
                  <c:v>27.760744066709428</c:v>
                </c:pt>
                <c:pt idx="242">
                  <c:v>27.646606914212548</c:v>
                </c:pt>
                <c:pt idx="243">
                  <c:v>27.555413196668802</c:v>
                </c:pt>
                <c:pt idx="244">
                  <c:v>25.856985091109884</c:v>
                </c:pt>
                <c:pt idx="245">
                  <c:v>24.758463870641737</c:v>
                </c:pt>
                <c:pt idx="246">
                  <c:v>23.442086648983199</c:v>
                </c:pt>
                <c:pt idx="247">
                  <c:v>21.847850467289721</c:v>
                </c:pt>
                <c:pt idx="248">
                  <c:v>20.030917874396135</c:v>
                </c:pt>
                <c:pt idx="249">
                  <c:v>18.947643979057592</c:v>
                </c:pt>
                <c:pt idx="250">
                  <c:v>18.284179104477612</c:v>
                </c:pt>
                <c:pt idx="251">
                  <c:v>16.727272727272727</c:v>
                </c:pt>
                <c:pt idx="252">
                  <c:v>15.463828797394743</c:v>
                </c:pt>
                <c:pt idx="253">
                  <c:v>15.505536723163841</c:v>
                </c:pt>
                <c:pt idx="254">
                  <c:v>15.784172661870503</c:v>
                </c:pt>
                <c:pt idx="255">
                  <c:v>16.008954555630176</c:v>
                </c:pt>
                <c:pt idx="256">
                  <c:v>16.568473127951428</c:v>
                </c:pt>
                <c:pt idx="257">
                  <c:v>17.361682670324647</c:v>
                </c:pt>
                <c:pt idx="258">
                  <c:v>17.706841866787496</c:v>
                </c:pt>
                <c:pt idx="259">
                  <c:v>18.519504788600795</c:v>
                </c:pt>
                <c:pt idx="260">
                  <c:v>19.001180358829085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37568"/>
        <c:axId val="115847936"/>
      </c:lineChart>
      <c:catAx>
        <c:axId val="11583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082595144356955"/>
              <c:y val="0.913386653439973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847936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115847936"/>
        <c:scaling>
          <c:orientation val="minMax"/>
          <c:max val="4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sex ratio (males per female)</a:t>
                </a:r>
              </a:p>
            </c:rich>
          </c:tx>
          <c:layout>
            <c:manualLayout>
              <c:xMode val="edge"/>
              <c:yMode val="edge"/>
              <c:x val="4.1267497812773404E-3"/>
              <c:y val="0.281496269659205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8375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Punishment</a:t>
            </a:r>
            <a:r>
              <a:rPr lang="en-US" baseline="0"/>
              <a:t> Prevalence in England and Wales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executed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'punishment type'!$A$7:$A$267</c:f>
              <c:numCache>
                <c:formatCode>General</c:formatCode>
                <c:ptCount val="261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</c:numCache>
            </c:numRef>
          </c:cat>
          <c:val>
            <c:numRef>
              <c:f>'punishment type'!$D$7:$D$267</c:f>
              <c:numCache>
                <c:formatCode>#,##0</c:formatCode>
                <c:ptCount val="261"/>
                <c:pt idx="0">
                  <c:v>60.649117493391266</c:v>
                </c:pt>
                <c:pt idx="1">
                  <c:v>59.082302294150523</c:v>
                </c:pt>
                <c:pt idx="2">
                  <c:v>58.162842076501285</c:v>
                </c:pt>
                <c:pt idx="3">
                  <c:v>58.17587769057856</c:v>
                </c:pt>
                <c:pt idx="4">
                  <c:v>58.360750314432181</c:v>
                </c:pt>
                <c:pt idx="5">
                  <c:v>57.437226593258259</c:v>
                </c:pt>
                <c:pt idx="6">
                  <c:v>56.033470662472418</c:v>
                </c:pt>
                <c:pt idx="7">
                  <c:v>54.929076230537028</c:v>
                </c:pt>
                <c:pt idx="8">
                  <c:v>55.155234031279051</c:v>
                </c:pt>
                <c:pt idx="9">
                  <c:v>55.060636160712548</c:v>
                </c:pt>
                <c:pt idx="10">
                  <c:v>53.55664539302073</c:v>
                </c:pt>
                <c:pt idx="11">
                  <c:v>52.562971800960426</c:v>
                </c:pt>
                <c:pt idx="12">
                  <c:v>52.182542517811456</c:v>
                </c:pt>
                <c:pt idx="13">
                  <c:v>50.968160230936533</c:v>
                </c:pt>
                <c:pt idx="14">
                  <c:v>50.413048161156468</c:v>
                </c:pt>
                <c:pt idx="15">
                  <c:v>49.175663371354673</c:v>
                </c:pt>
                <c:pt idx="16">
                  <c:v>48.48996676853254</c:v>
                </c:pt>
                <c:pt idx="17">
                  <c:v>47.585354128543365</c:v>
                </c:pt>
                <c:pt idx="18">
                  <c:v>46.090396048397125</c:v>
                </c:pt>
                <c:pt idx="19">
                  <c:v>45.450113913805112</c:v>
                </c:pt>
                <c:pt idx="20">
                  <c:v>45.082477026392908</c:v>
                </c:pt>
                <c:pt idx="21">
                  <c:v>44.517535195707595</c:v>
                </c:pt>
                <c:pt idx="22">
                  <c:v>44.04870687957564</c:v>
                </c:pt>
                <c:pt idx="23">
                  <c:v>43.276125704203032</c:v>
                </c:pt>
                <c:pt idx="24">
                  <c:v>42.732054509655953</c:v>
                </c:pt>
                <c:pt idx="25">
                  <c:v>42.043033919255478</c:v>
                </c:pt>
                <c:pt idx="26">
                  <c:v>41.157246768073016</c:v>
                </c:pt>
                <c:pt idx="27">
                  <c:v>39.839689755452731</c:v>
                </c:pt>
                <c:pt idx="28">
                  <c:v>39.527373369708023</c:v>
                </c:pt>
                <c:pt idx="29">
                  <c:v>38.873172646108429</c:v>
                </c:pt>
                <c:pt idx="30">
                  <c:v>39.110947044148276</c:v>
                </c:pt>
                <c:pt idx="31">
                  <c:v>38.546987540042799</c:v>
                </c:pt>
                <c:pt idx="32">
                  <c:v>38.657547446812153</c:v>
                </c:pt>
                <c:pt idx="33">
                  <c:v>39.956728546409828</c:v>
                </c:pt>
                <c:pt idx="34">
                  <c:v>41.023468141740182</c:v>
                </c:pt>
                <c:pt idx="35">
                  <c:v>42.595994960761011</c:v>
                </c:pt>
                <c:pt idx="36">
                  <c:v>43.93380875337116</c:v>
                </c:pt>
                <c:pt idx="37">
                  <c:v>44.603497967436759</c:v>
                </c:pt>
                <c:pt idx="38">
                  <c:v>44.19309388678365</c:v>
                </c:pt>
                <c:pt idx="39">
                  <c:v>43.850663576029326</c:v>
                </c:pt>
                <c:pt idx="40">
                  <c:v>43.866385559475845</c:v>
                </c:pt>
                <c:pt idx="41">
                  <c:v>43.871301385295425</c:v>
                </c:pt>
                <c:pt idx="42">
                  <c:v>43.558787524965432</c:v>
                </c:pt>
                <c:pt idx="43">
                  <c:v>42.810841500244379</c:v>
                </c:pt>
                <c:pt idx="44">
                  <c:v>42.198535435039531</c:v>
                </c:pt>
                <c:pt idx="45">
                  <c:v>42.29437720410322</c:v>
                </c:pt>
                <c:pt idx="46">
                  <c:v>42.120687463437001</c:v>
                </c:pt>
                <c:pt idx="47">
                  <c:v>42.114432064968412</c:v>
                </c:pt>
                <c:pt idx="48">
                  <c:v>41.561911037392818</c:v>
                </c:pt>
                <c:pt idx="49">
                  <c:v>41.332346926510553</c:v>
                </c:pt>
                <c:pt idx="50">
                  <c:v>41.564136379485255</c:v>
                </c:pt>
                <c:pt idx="51">
                  <c:v>42.809844388036637</c:v>
                </c:pt>
                <c:pt idx="52">
                  <c:v>42.788546393365671</c:v>
                </c:pt>
                <c:pt idx="53">
                  <c:v>42.494433702013559</c:v>
                </c:pt>
                <c:pt idx="54">
                  <c:v>42.472477339393116</c:v>
                </c:pt>
                <c:pt idx="55">
                  <c:v>41.526300350898275</c:v>
                </c:pt>
                <c:pt idx="56">
                  <c:v>40.807756341973416</c:v>
                </c:pt>
                <c:pt idx="57">
                  <c:v>40.02855781479429</c:v>
                </c:pt>
                <c:pt idx="58">
                  <c:v>38.970142607627494</c:v>
                </c:pt>
                <c:pt idx="59">
                  <c:v>38.120494753191657</c:v>
                </c:pt>
                <c:pt idx="60">
                  <c:v>37.319820855889972</c:v>
                </c:pt>
                <c:pt idx="61">
                  <c:v>36.304950129635273</c:v>
                </c:pt>
                <c:pt idx="62">
                  <c:v>35.900734278444205</c:v>
                </c:pt>
                <c:pt idx="63">
                  <c:v>35.703257768835236</c:v>
                </c:pt>
                <c:pt idx="64">
                  <c:v>35.160785142152989</c:v>
                </c:pt>
                <c:pt idx="65">
                  <c:v>34.336577175399427</c:v>
                </c:pt>
                <c:pt idx="66">
                  <c:v>33.828125691148202</c:v>
                </c:pt>
                <c:pt idx="67">
                  <c:v>33.585840678334975</c:v>
                </c:pt>
                <c:pt idx="68">
                  <c:v>32.309796212730014</c:v>
                </c:pt>
                <c:pt idx="69">
                  <c:v>30.993746928098211</c:v>
                </c:pt>
                <c:pt idx="70">
                  <c:v>28.937217108132003</c:v>
                </c:pt>
                <c:pt idx="71">
                  <c:v>27.328572215273024</c:v>
                </c:pt>
                <c:pt idx="72">
                  <c:v>25.904196042053186</c:v>
                </c:pt>
                <c:pt idx="73">
                  <c:v>24.985209932005368</c:v>
                </c:pt>
                <c:pt idx="74">
                  <c:v>23.955639905518062</c:v>
                </c:pt>
                <c:pt idx="75">
                  <c:v>22.943477891815487</c:v>
                </c:pt>
                <c:pt idx="76">
                  <c:v>22.245655135237513</c:v>
                </c:pt>
                <c:pt idx="77">
                  <c:v>21.736219161930645</c:v>
                </c:pt>
                <c:pt idx="78">
                  <c:v>21.352857213729365</c:v>
                </c:pt>
                <c:pt idx="79">
                  <c:v>21.155206989951946</c:v>
                </c:pt>
                <c:pt idx="80">
                  <c:v>20.691031889756989</c:v>
                </c:pt>
                <c:pt idx="81">
                  <c:v>20.11145456896493</c:v>
                </c:pt>
                <c:pt idx="82">
                  <c:v>19.685117913031785</c:v>
                </c:pt>
                <c:pt idx="83">
                  <c:v>19.063351147270748</c:v>
                </c:pt>
                <c:pt idx="84">
                  <c:v>18.487582316673226</c:v>
                </c:pt>
                <c:pt idx="85">
                  <c:v>17.756023854801359</c:v>
                </c:pt>
                <c:pt idx="86">
                  <c:v>16.327685908232532</c:v>
                </c:pt>
                <c:pt idx="87">
                  <c:v>15.583968926553672</c:v>
                </c:pt>
                <c:pt idx="88">
                  <c:v>14.900811093668237</c:v>
                </c:pt>
                <c:pt idx="89">
                  <c:v>13.993812040737398</c:v>
                </c:pt>
                <c:pt idx="90">
                  <c:v>13.425719916089252</c:v>
                </c:pt>
                <c:pt idx="91">
                  <c:v>12.963776759369704</c:v>
                </c:pt>
                <c:pt idx="92">
                  <c:v>12.467451952882826</c:v>
                </c:pt>
                <c:pt idx="93">
                  <c:v>12.154053392113642</c:v>
                </c:pt>
                <c:pt idx="94">
                  <c:v>11.738736014514666</c:v>
                </c:pt>
                <c:pt idx="95">
                  <c:v>11.267100782603501</c:v>
                </c:pt>
                <c:pt idx="96">
                  <c:v>10.900613786591123</c:v>
                </c:pt>
                <c:pt idx="97">
                  <c:v>10.338192419825074</c:v>
                </c:pt>
                <c:pt idx="98">
                  <c:v>9.5926715446217656</c:v>
                </c:pt>
                <c:pt idx="99">
                  <c:v>9.1664768845365519</c:v>
                </c:pt>
                <c:pt idx="100">
                  <c:v>8.7717324030833286</c:v>
                </c:pt>
                <c:pt idx="101">
                  <c:v>8.1966301506978816</c:v>
                </c:pt>
                <c:pt idx="102">
                  <c:v>7.5193755840158305</c:v>
                </c:pt>
                <c:pt idx="103">
                  <c:v>6.9495761790915012</c:v>
                </c:pt>
                <c:pt idx="104">
                  <c:v>6.3171465406102287</c:v>
                </c:pt>
                <c:pt idx="105">
                  <c:v>5.7145891975144725</c:v>
                </c:pt>
                <c:pt idx="106">
                  <c:v>5.1360151244617152</c:v>
                </c:pt>
                <c:pt idx="107">
                  <c:v>4.6427087660988775</c:v>
                </c:pt>
                <c:pt idx="108">
                  <c:v>4.3706024343896042</c:v>
                </c:pt>
                <c:pt idx="109">
                  <c:v>4.1194697008177981</c:v>
                </c:pt>
                <c:pt idx="110">
                  <c:v>3.884031755602452</c:v>
                </c:pt>
                <c:pt idx="111">
                  <c:v>3.6333813807843334</c:v>
                </c:pt>
                <c:pt idx="112">
                  <c:v>3.3037160669579304</c:v>
                </c:pt>
                <c:pt idx="113">
                  <c:v>3.0883351110249198</c:v>
                </c:pt>
                <c:pt idx="114">
                  <c:v>2.7868224478069337</c:v>
                </c:pt>
                <c:pt idx="115">
                  <c:v>2.5679829746985101</c:v>
                </c:pt>
                <c:pt idx="116">
                  <c:v>2.3493694535263896</c:v>
                </c:pt>
                <c:pt idx="117">
                  <c:v>2.1174516768925589</c:v>
                </c:pt>
                <c:pt idx="118">
                  <c:v>1.9955351041049703</c:v>
                </c:pt>
                <c:pt idx="119">
                  <c:v>1.8629347972820951</c:v>
                </c:pt>
                <c:pt idx="120">
                  <c:v>1.7154793120305762</c:v>
                </c:pt>
                <c:pt idx="121">
                  <c:v>1.636754574575453</c:v>
                </c:pt>
                <c:pt idx="122">
                  <c:v>1.6453065465881538</c:v>
                </c:pt>
                <c:pt idx="123">
                  <c:v>1.6447368421052628</c:v>
                </c:pt>
                <c:pt idx="124">
                  <c:v>1.6439049064238747</c:v>
                </c:pt>
                <c:pt idx="125">
                  <c:v>1.6593886462882097</c:v>
                </c:pt>
                <c:pt idx="126">
                  <c:v>1.6823963890028724</c:v>
                </c:pt>
                <c:pt idx="127">
                  <c:v>1.7165991902834008</c:v>
                </c:pt>
                <c:pt idx="128">
                  <c:v>1.7057484120960331</c:v>
                </c:pt>
                <c:pt idx="129">
                  <c:v>1.6790824169327185</c:v>
                </c:pt>
                <c:pt idx="130">
                  <c:v>1.6605740063778485</c:v>
                </c:pt>
                <c:pt idx="131">
                  <c:v>1.6586040082930202</c:v>
                </c:pt>
                <c:pt idx="132">
                  <c:v>1.6556542872332347</c:v>
                </c:pt>
                <c:pt idx="133">
                  <c:v>1.6411912720171253</c:v>
                </c:pt>
                <c:pt idx="134">
                  <c:v>1.6269222197459328</c:v>
                </c:pt>
                <c:pt idx="135">
                  <c:v>1.6348273328434975</c:v>
                </c:pt>
                <c:pt idx="136">
                  <c:v>1.6495894193735923</c:v>
                </c:pt>
                <c:pt idx="137">
                  <c:v>1.6746325511194162</c:v>
                </c:pt>
                <c:pt idx="138">
                  <c:v>1.7059994313335229</c:v>
                </c:pt>
                <c:pt idx="139">
                  <c:v>1.7083802024746906</c:v>
                </c:pt>
                <c:pt idx="140">
                  <c:v>1.7174245584758725</c:v>
                </c:pt>
                <c:pt idx="141">
                  <c:v>1.6846592862545553</c:v>
                </c:pt>
                <c:pt idx="142">
                  <c:v>1.6824717038849799</c:v>
                </c:pt>
                <c:pt idx="143">
                  <c:v>1.6766909714055309</c:v>
                </c:pt>
                <c:pt idx="144">
                  <c:v>1.6841615732128621</c:v>
                </c:pt>
                <c:pt idx="145">
                  <c:v>1.6616859873238974</c:v>
                </c:pt>
                <c:pt idx="146">
                  <c:v>1.6589293250657404</c:v>
                </c:pt>
                <c:pt idx="147">
                  <c:v>1.6111432055972783</c:v>
                </c:pt>
                <c:pt idx="148">
                  <c:v>1.5578399644647503</c:v>
                </c:pt>
                <c:pt idx="149">
                  <c:v>1.5275555973777484</c:v>
                </c:pt>
                <c:pt idx="150">
                  <c:v>1.5318304443548638</c:v>
                </c:pt>
                <c:pt idx="151">
                  <c:v>1.5239789034711149</c:v>
                </c:pt>
                <c:pt idx="152">
                  <c:v>1.544717914479075</c:v>
                </c:pt>
                <c:pt idx="153">
                  <c:v>1.5739044243534677</c:v>
                </c:pt>
                <c:pt idx="154">
                  <c:v>1.5755521864502513</c:v>
                </c:pt>
                <c:pt idx="155">
                  <c:v>1.5916914295801581</c:v>
                </c:pt>
                <c:pt idx="156">
                  <c:v>1.5869780443771473</c:v>
                </c:pt>
                <c:pt idx="157">
                  <c:v>1.5562408138563073</c:v>
                </c:pt>
                <c:pt idx="158">
                  <c:v>1.5431130380216205</c:v>
                </c:pt>
                <c:pt idx="159">
                  <c:v>1.5356820234869015</c:v>
                </c:pt>
                <c:pt idx="160">
                  <c:v>1.5143048725972286</c:v>
                </c:pt>
                <c:pt idx="161">
                  <c:v>1.4860526898383883</c:v>
                </c:pt>
                <c:pt idx="162">
                  <c:v>1.4424532716712086</c:v>
                </c:pt>
                <c:pt idx="163">
                  <c:v>1.440914310712528</c:v>
                </c:pt>
                <c:pt idx="164">
                  <c:v>1.4228906862877702</c:v>
                </c:pt>
                <c:pt idx="165">
                  <c:v>1.4794241015757852</c:v>
                </c:pt>
                <c:pt idx="166">
                  <c:v>1.4981813983026384</c:v>
                </c:pt>
                <c:pt idx="167">
                  <c:v>1.5089042898499869</c:v>
                </c:pt>
                <c:pt idx="168">
                  <c:v>1.4989419233482246</c:v>
                </c:pt>
                <c:pt idx="169">
                  <c:v>1.4282891579868462</c:v>
                </c:pt>
                <c:pt idx="170">
                  <c:v>1.3799769108921522</c:v>
                </c:pt>
                <c:pt idx="171">
                  <c:v>1.3260571549087841</c:v>
                </c:pt>
                <c:pt idx="172">
                  <c:v>1.3061117654757231</c:v>
                </c:pt>
                <c:pt idx="173">
                  <c:v>1.2770163073161851</c:v>
                </c:pt>
                <c:pt idx="174">
                  <c:v>1.2630493620311896</c:v>
                </c:pt>
                <c:pt idx="175">
                  <c:v>1.2636445357647361</c:v>
                </c:pt>
                <c:pt idx="176">
                  <c:v>1.2706447819195172</c:v>
                </c:pt>
                <c:pt idx="177">
                  <c:v>1.2396273481647406</c:v>
                </c:pt>
                <c:pt idx="178">
                  <c:v>1.2486386546108452</c:v>
                </c:pt>
                <c:pt idx="179">
                  <c:v>1.2222222222222223</c:v>
                </c:pt>
                <c:pt idx="180">
                  <c:v>1.1959498505062685</c:v>
                </c:pt>
                <c:pt idx="181">
                  <c:v>1.1653496048814644</c:v>
                </c:pt>
                <c:pt idx="182">
                  <c:v>1.1666376458297056</c:v>
                </c:pt>
                <c:pt idx="183">
                  <c:v>1.1573729863692688</c:v>
                </c:pt>
                <c:pt idx="184">
                  <c:v>1.1391998418464429</c:v>
                </c:pt>
                <c:pt idx="185">
                  <c:v>1.1292901955960142</c:v>
                </c:pt>
                <c:pt idx="186">
                  <c:v>1.1043365410514459</c:v>
                </c:pt>
                <c:pt idx="187">
                  <c:v>1.0674855596987642</c:v>
                </c:pt>
                <c:pt idx="188">
                  <c:v>1.0166201625621738</c:v>
                </c:pt>
                <c:pt idx="189">
                  <c:v>0.98890496864447663</c:v>
                </c:pt>
                <c:pt idx="190">
                  <c:v>0.96746452630070245</c:v>
                </c:pt>
                <c:pt idx="191">
                  <c:v>0.97729232538085653</c:v>
                </c:pt>
                <c:pt idx="192">
                  <c:v>0.98575076974485054</c:v>
                </c:pt>
                <c:pt idx="193">
                  <c:v>0.98440568872902823</c:v>
                </c:pt>
                <c:pt idx="194">
                  <c:v>0.95644184786449615</c:v>
                </c:pt>
                <c:pt idx="195">
                  <c:v>0.9569377990430622</c:v>
                </c:pt>
                <c:pt idx="196">
                  <c:v>0.9625292740046838</c:v>
                </c:pt>
                <c:pt idx="197">
                  <c:v>0.95934959349593496</c:v>
                </c:pt>
                <c:pt idx="198">
                  <c:v>0.92409544388763731</c:v>
                </c:pt>
                <c:pt idx="199">
                  <c:v>0.92269041909329685</c:v>
                </c:pt>
                <c:pt idx="200">
                  <c:v>0.93820990458882336</c:v>
                </c:pt>
                <c:pt idx="201">
                  <c:v>0.95629350678991232</c:v>
                </c:pt>
                <c:pt idx="202">
                  <c:v>0.98509839608690708</c:v>
                </c:pt>
                <c:pt idx="203">
                  <c:v>0.99526173796730821</c:v>
                </c:pt>
                <c:pt idx="204">
                  <c:v>0.99832859014319919</c:v>
                </c:pt>
                <c:pt idx="205">
                  <c:v>0.9743255102270425</c:v>
                </c:pt>
                <c:pt idx="206">
                  <c:v>0.95148543667584573</c:v>
                </c:pt>
                <c:pt idx="207">
                  <c:v>0.91299797358986345</c:v>
                </c:pt>
                <c:pt idx="208">
                  <c:v>0.88674100512092935</c:v>
                </c:pt>
                <c:pt idx="209">
                  <c:v>0.87251575375666512</c:v>
                </c:pt>
                <c:pt idx="210">
                  <c:v>0.83451665756417259</c:v>
                </c:pt>
                <c:pt idx="211">
                  <c:v>0.80526452506710544</c:v>
                </c:pt>
                <c:pt idx="212">
                  <c:v>0.78659150824099278</c:v>
                </c:pt>
                <c:pt idx="213">
                  <c:v>0.74085112724331004</c:v>
                </c:pt>
                <c:pt idx="214">
                  <c:v>0.72267771109796297</c:v>
                </c:pt>
                <c:pt idx="215">
                  <c:v>0.71112416353758046</c:v>
                </c:pt>
                <c:pt idx="216">
                  <c:v>0.68590251428094895</c:v>
                </c:pt>
                <c:pt idx="217">
                  <c:v>0.66291017567119648</c:v>
                </c:pt>
                <c:pt idx="218">
                  <c:v>0.641091711158294</c:v>
                </c:pt>
                <c:pt idx="219">
                  <c:v>0.61963970618408626</c:v>
                </c:pt>
                <c:pt idx="220">
                  <c:v>0.59315620461843699</c:v>
                </c:pt>
                <c:pt idx="221">
                  <c:v>0.57576497395833337</c:v>
                </c:pt>
                <c:pt idx="222">
                  <c:v>0.55547671660551012</c:v>
                </c:pt>
                <c:pt idx="223">
                  <c:v>0.53781920378495318</c:v>
                </c:pt>
                <c:pt idx="224">
                  <c:v>0.52357079324007449</c:v>
                </c:pt>
                <c:pt idx="225">
                  <c:v>0.49929250050535678</c:v>
                </c:pt>
                <c:pt idx="226">
                  <c:v>0.47716290260619915</c:v>
                </c:pt>
                <c:pt idx="227">
                  <c:v>0.44700647249190939</c:v>
                </c:pt>
                <c:pt idx="228">
                  <c:v>0.41664981190081302</c:v>
                </c:pt>
                <c:pt idx="229">
                  <c:v>0.39791548840591423</c:v>
                </c:pt>
                <c:pt idx="230">
                  <c:v>0.36086527024575127</c:v>
                </c:pt>
                <c:pt idx="231">
                  <c:v>0.32235772439623406</c:v>
                </c:pt>
                <c:pt idx="232">
                  <c:v>0.29849782984010198</c:v>
                </c:pt>
                <c:pt idx="233">
                  <c:v>0.28216135598685932</c:v>
                </c:pt>
                <c:pt idx="234">
                  <c:v>0.24943123643466211</c:v>
                </c:pt>
                <c:pt idx="235">
                  <c:v>0.21259228209792483</c:v>
                </c:pt>
                <c:pt idx="236">
                  <c:v>0.18400515214426005</c:v>
                </c:pt>
                <c:pt idx="237">
                  <c:v>0.13766135307144425</c:v>
                </c:pt>
                <c:pt idx="238">
                  <c:v>0.11143480268080297</c:v>
                </c:pt>
                <c:pt idx="239">
                  <c:v>8.1336618539194327E-2</c:v>
                </c:pt>
                <c:pt idx="240">
                  <c:v>5.735691427712488E-2</c:v>
                </c:pt>
                <c:pt idx="241">
                  <c:v>5.7145109166863717E-2</c:v>
                </c:pt>
                <c:pt idx="242">
                  <c:v>5.30706271768785E-2</c:v>
                </c:pt>
                <c:pt idx="243">
                  <c:v>4.5110510945182876E-2</c:v>
                </c:pt>
                <c:pt idx="244">
                  <c:v>3.325755826919842E-2</c:v>
                </c:pt>
                <c:pt idx="245">
                  <c:v>2.7305351848962399E-2</c:v>
                </c:pt>
                <c:pt idx="246">
                  <c:v>1.3615922070242597E-2</c:v>
                </c:pt>
                <c:pt idx="247">
                  <c:v>7.7580120869828323E-3</c:v>
                </c:pt>
                <c:pt idx="248">
                  <c:v>3.8669685480113149E-3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banished</c:v>
          </c:tx>
          <c:spPr>
            <a:ln w="25400" cap="flat" cmpd="sng" algn="ctr">
              <a:solidFill>
                <a:schemeClr val="accent1"/>
              </a:solidFill>
              <a:prstDash val="sysDot"/>
            </a:ln>
            <a:effectLst/>
          </c:spPr>
          <c:marker>
            <c:symbol val="none"/>
          </c:marker>
          <c:cat>
            <c:numRef>
              <c:f>'punishment type'!$A$7:$A$267</c:f>
              <c:numCache>
                <c:formatCode>General</c:formatCode>
                <c:ptCount val="261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</c:numCache>
            </c:numRef>
          </c:cat>
          <c:val>
            <c:numRef>
              <c:f>'punishment type'!$E$7:$E$267</c:f>
              <c:numCache>
                <c:formatCode>#,##0</c:formatCode>
                <c:ptCount val="261"/>
                <c:pt idx="0">
                  <c:v>114.01396203493482</c:v>
                </c:pt>
                <c:pt idx="1">
                  <c:v>109.3024895977579</c:v>
                </c:pt>
                <c:pt idx="2">
                  <c:v>115.02797029135817</c:v>
                </c:pt>
                <c:pt idx="3">
                  <c:v>115.40527732220734</c:v>
                </c:pt>
                <c:pt idx="4">
                  <c:v>116.95399138948217</c:v>
                </c:pt>
                <c:pt idx="5">
                  <c:v>118.13851534308465</c:v>
                </c:pt>
                <c:pt idx="6">
                  <c:v>115.10813452796579</c:v>
                </c:pt>
                <c:pt idx="7">
                  <c:v>114.96611482255216</c:v>
                </c:pt>
                <c:pt idx="8">
                  <c:v>117.21278934504895</c:v>
                </c:pt>
                <c:pt idx="9">
                  <c:v>116.65805110326292</c:v>
                </c:pt>
                <c:pt idx="10">
                  <c:v>115.95707057531249</c:v>
                </c:pt>
                <c:pt idx="11">
                  <c:v>114.42074261719064</c:v>
                </c:pt>
                <c:pt idx="12">
                  <c:v>113.42144080244016</c:v>
                </c:pt>
                <c:pt idx="13">
                  <c:v>115.02271932672529</c:v>
                </c:pt>
                <c:pt idx="14">
                  <c:v>115.95200486575234</c:v>
                </c:pt>
                <c:pt idx="15">
                  <c:v>114.40850851193939</c:v>
                </c:pt>
                <c:pt idx="16">
                  <c:v>117.26180302991796</c:v>
                </c:pt>
                <c:pt idx="17">
                  <c:v>119.19025623140736</c:v>
                </c:pt>
                <c:pt idx="18">
                  <c:v>123.39639198496209</c:v>
                </c:pt>
                <c:pt idx="19">
                  <c:v>123.46385625404699</c:v>
                </c:pt>
                <c:pt idx="20">
                  <c:v>130.60640336444723</c:v>
                </c:pt>
                <c:pt idx="21">
                  <c:v>130.20487391021152</c:v>
                </c:pt>
                <c:pt idx="22">
                  <c:v>139.90811263460725</c:v>
                </c:pt>
                <c:pt idx="23">
                  <c:v>142.94908697304152</c:v>
                </c:pt>
                <c:pt idx="24">
                  <c:v>145.43230838625217</c:v>
                </c:pt>
                <c:pt idx="25">
                  <c:v>145.88855935295746</c:v>
                </c:pt>
                <c:pt idx="26">
                  <c:v>138.47584369783257</c:v>
                </c:pt>
                <c:pt idx="27">
                  <c:v>130.38453484257255</c:v>
                </c:pt>
                <c:pt idx="28">
                  <c:v>119.23363700399568</c:v>
                </c:pt>
                <c:pt idx="29">
                  <c:v>106.42074724459047</c:v>
                </c:pt>
                <c:pt idx="30">
                  <c:v>94.367811651797112</c:v>
                </c:pt>
                <c:pt idx="31">
                  <c:v>83.525917672109927</c:v>
                </c:pt>
                <c:pt idx="32">
                  <c:v>69.834121632906474</c:v>
                </c:pt>
                <c:pt idx="33">
                  <c:v>56.210395091692497</c:v>
                </c:pt>
                <c:pt idx="34">
                  <c:v>46.264069440598249</c:v>
                </c:pt>
                <c:pt idx="35">
                  <c:v>33.999907526217136</c:v>
                </c:pt>
                <c:pt idx="36">
                  <c:v>28.798993377183194</c:v>
                </c:pt>
                <c:pt idx="37">
                  <c:v>27.745636018987444</c:v>
                </c:pt>
                <c:pt idx="38">
                  <c:v>20.251056967391374</c:v>
                </c:pt>
                <c:pt idx="39">
                  <c:v>16.934899184645815</c:v>
                </c:pt>
                <c:pt idx="40">
                  <c:v>24.699212091404874</c:v>
                </c:pt>
                <c:pt idx="41">
                  <c:v>55.757377275299973</c:v>
                </c:pt>
                <c:pt idx="42">
                  <c:v>55.720534151067959</c:v>
                </c:pt>
                <c:pt idx="43">
                  <c:v>55.076077100204628</c:v>
                </c:pt>
                <c:pt idx="44">
                  <c:v>55.226505201682137</c:v>
                </c:pt>
                <c:pt idx="45">
                  <c:v>56.262000277497499</c:v>
                </c:pt>
                <c:pt idx="46">
                  <c:v>55.607046459430741</c:v>
                </c:pt>
                <c:pt idx="47">
                  <c:v>59.246299187412106</c:v>
                </c:pt>
                <c:pt idx="48">
                  <c:v>62.831830215352682</c:v>
                </c:pt>
                <c:pt idx="49">
                  <c:v>60.670217864007597</c:v>
                </c:pt>
                <c:pt idx="50">
                  <c:v>65.762921648511067</c:v>
                </c:pt>
                <c:pt idx="51">
                  <c:v>66.517559081434669</c:v>
                </c:pt>
                <c:pt idx="52">
                  <c:v>66.326893648093346</c:v>
                </c:pt>
                <c:pt idx="53">
                  <c:v>70.957163297970396</c:v>
                </c:pt>
                <c:pt idx="54">
                  <c:v>70.558635250356573</c:v>
                </c:pt>
                <c:pt idx="55">
                  <c:v>58.206952211719738</c:v>
                </c:pt>
                <c:pt idx="56">
                  <c:v>35.413843177653604</c:v>
                </c:pt>
                <c:pt idx="57">
                  <c:v>35.242774198571411</c:v>
                </c:pt>
                <c:pt idx="58">
                  <c:v>36.593633789628612</c:v>
                </c:pt>
                <c:pt idx="59">
                  <c:v>36.096484866545765</c:v>
                </c:pt>
                <c:pt idx="60">
                  <c:v>37.775753962921378</c:v>
                </c:pt>
                <c:pt idx="61">
                  <c:v>42.819592120356248</c:v>
                </c:pt>
                <c:pt idx="62">
                  <c:v>41.135966505382484</c:v>
                </c:pt>
                <c:pt idx="63">
                  <c:v>46.24943137351395</c:v>
                </c:pt>
                <c:pt idx="64">
                  <c:v>50.726103893523444</c:v>
                </c:pt>
                <c:pt idx="65">
                  <c:v>52.390942376352058</c:v>
                </c:pt>
                <c:pt idx="66">
                  <c:v>60.397457119451403</c:v>
                </c:pt>
                <c:pt idx="67">
                  <c:v>67.712096488986532</c:v>
                </c:pt>
                <c:pt idx="68">
                  <c:v>78.703103714672721</c:v>
                </c:pt>
                <c:pt idx="69">
                  <c:v>95.468326665397271</c:v>
                </c:pt>
                <c:pt idx="70">
                  <c:v>115.8564169791008</c:v>
                </c:pt>
                <c:pt idx="71">
                  <c:v>129.40400123532081</c:v>
                </c:pt>
                <c:pt idx="72">
                  <c:v>138.14843406522638</c:v>
                </c:pt>
                <c:pt idx="73">
                  <c:v>144.75544411399267</c:v>
                </c:pt>
                <c:pt idx="74">
                  <c:v>153.25210715274335</c:v>
                </c:pt>
                <c:pt idx="75">
                  <c:v>161.75873401139634</c:v>
                </c:pt>
                <c:pt idx="76">
                  <c:v>165.63987352440213</c:v>
                </c:pt>
                <c:pt idx="77">
                  <c:v>178.59252456080517</c:v>
                </c:pt>
                <c:pt idx="78">
                  <c:v>189.81270621300732</c:v>
                </c:pt>
                <c:pt idx="79">
                  <c:v>212.65429130783934</c:v>
                </c:pt>
                <c:pt idx="80">
                  <c:v>230.9213795736309</c:v>
                </c:pt>
                <c:pt idx="81">
                  <c:v>244.06608645992111</c:v>
                </c:pt>
                <c:pt idx="82">
                  <c:v>257.26320543409724</c:v>
                </c:pt>
                <c:pt idx="83">
                  <c:v>269.53133495762302</c:v>
                </c:pt>
                <c:pt idx="84">
                  <c:v>280.39001580863709</c:v>
                </c:pt>
                <c:pt idx="85">
                  <c:v>284.11189411567307</c:v>
                </c:pt>
                <c:pt idx="86">
                  <c:v>288.2290185342581</c:v>
                </c:pt>
                <c:pt idx="87">
                  <c:v>300.66146283040399</c:v>
                </c:pt>
                <c:pt idx="88">
                  <c:v>308.99776772737891</c:v>
                </c:pt>
                <c:pt idx="89">
                  <c:v>308.7346379625792</c:v>
                </c:pt>
                <c:pt idx="90">
                  <c:v>307.30623068094866</c:v>
                </c:pt>
                <c:pt idx="91">
                  <c:v>310.85179801518132</c:v>
                </c:pt>
                <c:pt idx="92">
                  <c:v>314.48409395276195</c:v>
                </c:pt>
                <c:pt idx="93">
                  <c:v>311.4309728160863</c:v>
                </c:pt>
                <c:pt idx="94">
                  <c:v>300.38260045845021</c:v>
                </c:pt>
                <c:pt idx="95">
                  <c:v>288.04319853870868</c:v>
                </c:pt>
                <c:pt idx="96">
                  <c:v>272.15287949265689</c:v>
                </c:pt>
                <c:pt idx="97">
                  <c:v>252.46183178038794</c:v>
                </c:pt>
                <c:pt idx="98">
                  <c:v>230.98530808319748</c:v>
                </c:pt>
                <c:pt idx="99">
                  <c:v>211.45240901556139</c:v>
                </c:pt>
                <c:pt idx="100">
                  <c:v>197.73345147746645</c:v>
                </c:pt>
                <c:pt idx="101">
                  <c:v>186.04838175210213</c:v>
                </c:pt>
                <c:pt idx="102">
                  <c:v>172.45556303008712</c:v>
                </c:pt>
                <c:pt idx="103">
                  <c:v>156.97828563438847</c:v>
                </c:pt>
                <c:pt idx="104">
                  <c:v>145.52048688193781</c:v>
                </c:pt>
                <c:pt idx="105">
                  <c:v>134.79090286917562</c:v>
                </c:pt>
                <c:pt idx="106">
                  <c:v>121.90780970206356</c:v>
                </c:pt>
                <c:pt idx="107">
                  <c:v>103.87840020316531</c:v>
                </c:pt>
                <c:pt idx="108">
                  <c:v>90.959432847718574</c:v>
                </c:pt>
                <c:pt idx="109">
                  <c:v>76.208430230123284</c:v>
                </c:pt>
                <c:pt idx="110">
                  <c:v>65.580468883704995</c:v>
                </c:pt>
                <c:pt idx="111">
                  <c:v>59.696209433485585</c:v>
                </c:pt>
                <c:pt idx="112">
                  <c:v>57.74252456479681</c:v>
                </c:pt>
                <c:pt idx="113">
                  <c:v>56.373347238228924</c:v>
                </c:pt>
                <c:pt idx="114">
                  <c:v>53.597110915891406</c:v>
                </c:pt>
                <c:pt idx="115">
                  <c:v>47.828582502476259</c:v>
                </c:pt>
                <c:pt idx="116">
                  <c:v>42.23444767596105</c:v>
                </c:pt>
                <c:pt idx="117">
                  <c:v>36.427693794485428</c:v>
                </c:pt>
                <c:pt idx="118">
                  <c:v>31.760155695605672</c:v>
                </c:pt>
                <c:pt idx="119">
                  <c:v>28.846420115430703</c:v>
                </c:pt>
                <c:pt idx="120">
                  <c:v>26.461602241269222</c:v>
                </c:pt>
                <c:pt idx="121">
                  <c:v>24.117532009241916</c:v>
                </c:pt>
                <c:pt idx="122">
                  <c:v>21.622791825424315</c:v>
                </c:pt>
                <c:pt idx="123">
                  <c:v>18.984962406015036</c:v>
                </c:pt>
                <c:pt idx="124">
                  <c:v>17.787894115663462</c:v>
                </c:pt>
                <c:pt idx="125">
                  <c:v>16.319401122894572</c:v>
                </c:pt>
                <c:pt idx="126">
                  <c:v>14.84612228149364</c:v>
                </c:pt>
                <c:pt idx="127">
                  <c:v>11.473684210526315</c:v>
                </c:pt>
                <c:pt idx="128">
                  <c:v>8.960172572204689</c:v>
                </c:pt>
                <c:pt idx="129">
                  <c:v>6.6296164912695597</c:v>
                </c:pt>
                <c:pt idx="130">
                  <c:v>4.3594928832542585</c:v>
                </c:pt>
                <c:pt idx="131">
                  <c:v>2.0502188435844277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in prison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cat>
            <c:numRef>
              <c:f>'punishment type'!$A$7:$A$267</c:f>
              <c:numCache>
                <c:formatCode>General</c:formatCode>
                <c:ptCount val="261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</c:numCache>
            </c:numRef>
          </c:cat>
          <c:val>
            <c:numRef>
              <c:f>'punishment type'!$F$7:$F$267</c:f>
              <c:numCache>
                <c:formatCode>#,##0</c:formatCode>
                <c:ptCount val="261"/>
                <c:pt idx="0">
                  <c:v>104.67850868482294</c:v>
                </c:pt>
                <c:pt idx="1">
                  <c:v>102.67761736890721</c:v>
                </c:pt>
                <c:pt idx="2">
                  <c:v>100.61533445942705</c:v>
                </c:pt>
                <c:pt idx="3">
                  <c:v>98.498943652776063</c:v>
                </c:pt>
                <c:pt idx="4">
                  <c:v>96.450152018723543</c:v>
                </c:pt>
                <c:pt idx="5">
                  <c:v>94.466154033858174</c:v>
                </c:pt>
                <c:pt idx="6">
                  <c:v>92.420758004671271</c:v>
                </c:pt>
                <c:pt idx="7">
                  <c:v>90.757363651709497</c:v>
                </c:pt>
                <c:pt idx="8">
                  <c:v>89.274427703908898</c:v>
                </c:pt>
                <c:pt idx="9">
                  <c:v>87.730601310837756</c:v>
                </c:pt>
                <c:pt idx="10">
                  <c:v>86.003883098874525</c:v>
                </c:pt>
                <c:pt idx="11">
                  <c:v>84.233280395152136</c:v>
                </c:pt>
                <c:pt idx="12">
                  <c:v>82.758468402986679</c:v>
                </c:pt>
                <c:pt idx="13">
                  <c:v>81.800132737441743</c:v>
                </c:pt>
                <c:pt idx="14">
                  <c:v>80.27986168202591</c:v>
                </c:pt>
                <c:pt idx="15">
                  <c:v>78.563978909615216</c:v>
                </c:pt>
                <c:pt idx="16">
                  <c:v>77.135838214281179</c:v>
                </c:pt>
                <c:pt idx="17">
                  <c:v>75.892855661724411</c:v>
                </c:pt>
                <c:pt idx="18">
                  <c:v>74.659628125693473</c:v>
                </c:pt>
                <c:pt idx="19">
                  <c:v>73.159239105251274</c:v>
                </c:pt>
                <c:pt idx="20">
                  <c:v>71.659779055212283</c:v>
                </c:pt>
                <c:pt idx="21">
                  <c:v>70.239290638784396</c:v>
                </c:pt>
                <c:pt idx="22">
                  <c:v>68.766174829844388</c:v>
                </c:pt>
                <c:pt idx="23">
                  <c:v>67.308443187356033</c:v>
                </c:pt>
                <c:pt idx="24">
                  <c:v>65.916748674227051</c:v>
                </c:pt>
                <c:pt idx="25">
                  <c:v>64.34559974442972</c:v>
                </c:pt>
                <c:pt idx="26">
                  <c:v>62.875995301072066</c:v>
                </c:pt>
                <c:pt idx="27">
                  <c:v>61.428647669164988</c:v>
                </c:pt>
                <c:pt idx="28">
                  <c:v>59.969115968482775</c:v>
                </c:pt>
                <c:pt idx="29">
                  <c:v>58.61084206194662</c:v>
                </c:pt>
                <c:pt idx="30">
                  <c:v>58.532432408294831</c:v>
                </c:pt>
                <c:pt idx="31">
                  <c:v>58.363120091800816</c:v>
                </c:pt>
                <c:pt idx="32">
                  <c:v>58.427256764180846</c:v>
                </c:pt>
                <c:pt idx="33">
                  <c:v>63.225626717664611</c:v>
                </c:pt>
                <c:pt idx="34">
                  <c:v>68.80880012489564</c:v>
                </c:pt>
                <c:pt idx="35">
                  <c:v>74.328505887255545</c:v>
                </c:pt>
                <c:pt idx="36">
                  <c:v>80.302544692218703</c:v>
                </c:pt>
                <c:pt idx="37">
                  <c:v>86.651272445912696</c:v>
                </c:pt>
                <c:pt idx="38">
                  <c:v>93.404725553930845</c:v>
                </c:pt>
                <c:pt idx="39">
                  <c:v>91.009822764156169</c:v>
                </c:pt>
                <c:pt idx="40">
                  <c:v>88.410985502894903</c:v>
                </c:pt>
                <c:pt idx="41">
                  <c:v>86.049534989659847</c:v>
                </c:pt>
                <c:pt idx="42">
                  <c:v>83.658844954883676</c:v>
                </c:pt>
                <c:pt idx="43">
                  <c:v>81.42271253776056</c:v>
                </c:pt>
                <c:pt idx="44">
                  <c:v>79.329438072119942</c:v>
                </c:pt>
                <c:pt idx="45">
                  <c:v>77.416348855082504</c:v>
                </c:pt>
                <c:pt idx="46">
                  <c:v>75.365038854298575</c:v>
                </c:pt>
                <c:pt idx="47">
                  <c:v>73.469431676894416</c:v>
                </c:pt>
                <c:pt idx="48">
                  <c:v>71.401608365871496</c:v>
                </c:pt>
                <c:pt idx="49">
                  <c:v>70.059686940792929</c:v>
                </c:pt>
                <c:pt idx="50">
                  <c:v>68.722458320363458</c:v>
                </c:pt>
                <c:pt idx="51">
                  <c:v>70.654135347366008</c:v>
                </c:pt>
                <c:pt idx="52">
                  <c:v>71.997962734759625</c:v>
                </c:pt>
                <c:pt idx="53">
                  <c:v>73.085523959135458</c:v>
                </c:pt>
                <c:pt idx="54">
                  <c:v>73.985230992458142</c:v>
                </c:pt>
                <c:pt idx="55">
                  <c:v>74.800647563034275</c:v>
                </c:pt>
                <c:pt idx="56">
                  <c:v>75.666371402186655</c:v>
                </c:pt>
                <c:pt idx="57">
                  <c:v>76.597992209687462</c:v>
                </c:pt>
                <c:pt idx="58">
                  <c:v>77.619003236078697</c:v>
                </c:pt>
                <c:pt idx="59">
                  <c:v>78.651479024621352</c:v>
                </c:pt>
                <c:pt idx="60">
                  <c:v>79.727076379344197</c:v>
                </c:pt>
                <c:pt idx="61">
                  <c:v>84.064746980623866</c:v>
                </c:pt>
                <c:pt idx="62">
                  <c:v>88.468991794616059</c:v>
                </c:pt>
                <c:pt idx="63">
                  <c:v>93.021586568524441</c:v>
                </c:pt>
                <c:pt idx="64">
                  <c:v>97.834837008796612</c:v>
                </c:pt>
                <c:pt idx="65">
                  <c:v>102.79314195177199</c:v>
                </c:pt>
                <c:pt idx="66">
                  <c:v>107.95737636698254</c:v>
                </c:pt>
                <c:pt idx="67">
                  <c:v>113.5158164668433</c:v>
                </c:pt>
                <c:pt idx="68">
                  <c:v>119.44448771474232</c:v>
                </c:pt>
                <c:pt idx="69">
                  <c:v>125.81075436075575</c:v>
                </c:pt>
                <c:pt idx="70">
                  <c:v>132.41199697555237</c:v>
                </c:pt>
                <c:pt idx="71">
                  <c:v>132.60416176496702</c:v>
                </c:pt>
                <c:pt idx="72">
                  <c:v>132.71878302304447</c:v>
                </c:pt>
                <c:pt idx="73">
                  <c:v>132.93001912837505</c:v>
                </c:pt>
                <c:pt idx="74">
                  <c:v>133.3600010063947</c:v>
                </c:pt>
                <c:pt idx="75">
                  <c:v>133.92892577698433</c:v>
                </c:pt>
                <c:pt idx="76">
                  <c:v>134.6435649657335</c:v>
                </c:pt>
                <c:pt idx="77">
                  <c:v>135.36805621387097</c:v>
                </c:pt>
                <c:pt idx="78">
                  <c:v>135.94062834916562</c:v>
                </c:pt>
                <c:pt idx="79">
                  <c:v>136.58657083002188</c:v>
                </c:pt>
                <c:pt idx="80">
                  <c:v>137.33429916696849</c:v>
                </c:pt>
                <c:pt idx="81">
                  <c:v>132.87813768224771</c:v>
                </c:pt>
                <c:pt idx="82">
                  <c:v>128.75367291113096</c:v>
                </c:pt>
                <c:pt idx="83">
                  <c:v>124.84531987791908</c:v>
                </c:pt>
                <c:pt idx="84">
                  <c:v>120.82969777214733</c:v>
                </c:pt>
                <c:pt idx="85">
                  <c:v>116.8685883744502</c:v>
                </c:pt>
                <c:pt idx="86">
                  <c:v>113.05925518862071</c:v>
                </c:pt>
                <c:pt idx="87">
                  <c:v>113.85319923587485</c:v>
                </c:pt>
                <c:pt idx="88">
                  <c:v>113.55311355311355</c:v>
                </c:pt>
                <c:pt idx="89">
                  <c:v>114.37755428149065</c:v>
                </c:pt>
                <c:pt idx="90">
                  <c:v>123.78424766384828</c:v>
                </c:pt>
                <c:pt idx="91">
                  <c:v>131.45668253171968</c:v>
                </c:pt>
                <c:pt idx="92">
                  <c:v>137.76788314384711</c:v>
                </c:pt>
                <c:pt idx="93">
                  <c:v>133.51967864690977</c:v>
                </c:pt>
                <c:pt idx="94">
                  <c:v>117.86076998469679</c:v>
                </c:pt>
                <c:pt idx="95">
                  <c:v>100.80044663568373</c:v>
                </c:pt>
                <c:pt idx="96">
                  <c:v>91.909422319535452</c:v>
                </c:pt>
                <c:pt idx="97">
                  <c:v>102.51887686124471</c:v>
                </c:pt>
                <c:pt idx="98">
                  <c:v>121.77219565593133</c:v>
                </c:pt>
                <c:pt idx="99">
                  <c:v>129.79959007059895</c:v>
                </c:pt>
                <c:pt idx="100">
                  <c:v>122.58144376301131</c:v>
                </c:pt>
                <c:pt idx="101">
                  <c:v>138.27781793916478</c:v>
                </c:pt>
                <c:pt idx="102">
                  <c:v>131.83642060133019</c:v>
                </c:pt>
                <c:pt idx="103">
                  <c:v>126.92892849380567</c:v>
                </c:pt>
                <c:pt idx="104">
                  <c:v>135.79447786850022</c:v>
                </c:pt>
                <c:pt idx="105">
                  <c:v>135.38424770301131</c:v>
                </c:pt>
                <c:pt idx="106">
                  <c:v>130.71806182823931</c:v>
                </c:pt>
                <c:pt idx="107">
                  <c:v>137.34939759036143</c:v>
                </c:pt>
                <c:pt idx="108">
                  <c:v>136.76236454213958</c:v>
                </c:pt>
                <c:pt idx="109">
                  <c:v>124.2342662670798</c:v>
                </c:pt>
                <c:pt idx="110">
                  <c:v>117.16912873078083</c:v>
                </c:pt>
                <c:pt idx="111">
                  <c:v>119.20075550474675</c:v>
                </c:pt>
                <c:pt idx="112">
                  <c:v>126.199008394286</c:v>
                </c:pt>
                <c:pt idx="113">
                  <c:v>130.22883738970231</c:v>
                </c:pt>
                <c:pt idx="114">
                  <c:v>124.15724956904808</c:v>
                </c:pt>
                <c:pt idx="115">
                  <c:v>119.86285173799952</c:v>
                </c:pt>
                <c:pt idx="116">
                  <c:v>115.61886968706213</c:v>
                </c:pt>
                <c:pt idx="117">
                  <c:v>116.48290815149699</c:v>
                </c:pt>
                <c:pt idx="118">
                  <c:v>120.62964144152352</c:v>
                </c:pt>
                <c:pt idx="119">
                  <c:v>128.95648652297169</c:v>
                </c:pt>
                <c:pt idx="120">
                  <c:v>129.10537309452911</c:v>
                </c:pt>
                <c:pt idx="121">
                  <c:v>122.91456404405635</c:v>
                </c:pt>
                <c:pt idx="122">
                  <c:v>117.96414963630065</c:v>
                </c:pt>
                <c:pt idx="123">
                  <c:v>116.5498974709501</c:v>
                </c:pt>
                <c:pt idx="124">
                  <c:v>116.06390153431124</c:v>
                </c:pt>
                <c:pt idx="125">
                  <c:v>117.87897691827823</c:v>
                </c:pt>
                <c:pt idx="126">
                  <c:v>118.67870332375873</c:v>
                </c:pt>
                <c:pt idx="127">
                  <c:v>123.48178137651821</c:v>
                </c:pt>
                <c:pt idx="128">
                  <c:v>119.94567171333838</c:v>
                </c:pt>
                <c:pt idx="129">
                  <c:v>118.77340270387451</c:v>
                </c:pt>
                <c:pt idx="130">
                  <c:v>110.15011277903088</c:v>
                </c:pt>
                <c:pt idx="131">
                  <c:v>107.66720417722492</c:v>
                </c:pt>
                <c:pt idx="132">
                  <c:v>106.5846434267487</c:v>
                </c:pt>
                <c:pt idx="133">
                  <c:v>101.92661584106358</c:v>
                </c:pt>
                <c:pt idx="134">
                  <c:v>96.077557388009808</c:v>
                </c:pt>
                <c:pt idx="135">
                  <c:v>87.119764878765608</c:v>
                </c:pt>
                <c:pt idx="136">
                  <c:v>81.894484412470035</c:v>
                </c:pt>
                <c:pt idx="137">
                  <c:v>78.337585797966</c:v>
                </c:pt>
                <c:pt idx="138">
                  <c:v>75.526016491327837</c:v>
                </c:pt>
                <c:pt idx="139">
                  <c:v>69.417885264341962</c:v>
                </c:pt>
                <c:pt idx="140">
                  <c:v>63.847170073703239</c:v>
                </c:pt>
                <c:pt idx="141">
                  <c:v>59.908547067317606</c:v>
                </c:pt>
                <c:pt idx="142">
                  <c:v>60.001359573094042</c:v>
                </c:pt>
                <c:pt idx="143">
                  <c:v>61.264742448170431</c:v>
                </c:pt>
                <c:pt idx="144">
                  <c:v>58.968907786340687</c:v>
                </c:pt>
                <c:pt idx="145">
                  <c:v>57.843748973761123</c:v>
                </c:pt>
                <c:pt idx="146">
                  <c:v>55.436158815699777</c:v>
                </c:pt>
                <c:pt idx="147">
                  <c:v>54.724308363823091</c:v>
                </c:pt>
                <c:pt idx="148">
                  <c:v>56.117139412399268</c:v>
                </c:pt>
                <c:pt idx="149">
                  <c:v>53.981995545936449</c:v>
                </c:pt>
                <c:pt idx="150">
                  <c:v>54.063691897423183</c:v>
                </c:pt>
                <c:pt idx="151">
                  <c:v>58.199435790506556</c:v>
                </c:pt>
                <c:pt idx="152">
                  <c:v>58.987587630117453</c:v>
                </c:pt>
                <c:pt idx="153">
                  <c:v>62.460577298531227</c:v>
                </c:pt>
                <c:pt idx="154">
                  <c:v>63.699872172181102</c:v>
                </c:pt>
                <c:pt idx="155">
                  <c:v>63.329312424607956</c:v>
                </c:pt>
                <c:pt idx="156">
                  <c:v>61.365092306796342</c:v>
                </c:pt>
                <c:pt idx="157">
                  <c:v>60.30721346436497</c:v>
                </c:pt>
                <c:pt idx="158">
                  <c:v>63.167802846629961</c:v>
                </c:pt>
                <c:pt idx="159">
                  <c:v>62.155600722673888</c:v>
                </c:pt>
                <c:pt idx="160">
                  <c:v>58.404112650871703</c:v>
                </c:pt>
                <c:pt idx="161">
                  <c:v>54.784702235997344</c:v>
                </c:pt>
                <c:pt idx="162">
                  <c:v>53.519420816472589</c:v>
                </c:pt>
                <c:pt idx="163">
                  <c:v>49.860556679608464</c:v>
                </c:pt>
                <c:pt idx="164">
                  <c:v>42.762463819081887</c:v>
                </c:pt>
                <c:pt idx="165">
                  <c:v>32.057023013263802</c:v>
                </c:pt>
                <c:pt idx="166">
                  <c:v>29.034120431845736</c:v>
                </c:pt>
                <c:pt idx="167">
                  <c:v>28.248091937889289</c:v>
                </c:pt>
                <c:pt idx="168">
                  <c:v>27.036797554667295</c:v>
                </c:pt>
                <c:pt idx="169">
                  <c:v>27.332260705111921</c:v>
                </c:pt>
                <c:pt idx="170">
                  <c:v>29.532579805084971</c:v>
                </c:pt>
                <c:pt idx="171">
                  <c:v>32.107455446588631</c:v>
                </c:pt>
                <c:pt idx="172">
                  <c:v>30.797016097369454</c:v>
                </c:pt>
                <c:pt idx="173">
                  <c:v>28.994252126193139</c:v>
                </c:pt>
                <c:pt idx="174">
                  <c:v>27.709756411908749</c:v>
                </c:pt>
                <c:pt idx="175">
                  <c:v>26.991139077950432</c:v>
                </c:pt>
                <c:pt idx="176">
                  <c:v>27.764994631078384</c:v>
                </c:pt>
                <c:pt idx="177">
                  <c:v>28.455429415058802</c:v>
                </c:pt>
                <c:pt idx="178">
                  <c:v>28.136159866271562</c:v>
                </c:pt>
                <c:pt idx="179">
                  <c:v>27.426767676767675</c:v>
                </c:pt>
                <c:pt idx="180">
                  <c:v>28.506821436647321</c:v>
                </c:pt>
                <c:pt idx="181">
                  <c:v>29.198759627888368</c:v>
                </c:pt>
                <c:pt idx="182">
                  <c:v>31.84746648093331</c:v>
                </c:pt>
                <c:pt idx="183">
                  <c:v>32.183395291201983</c:v>
                </c:pt>
                <c:pt idx="184">
                  <c:v>30.24192551955915</c:v>
                </c:pt>
                <c:pt idx="185">
                  <c:v>27.816459589125355</c:v>
                </c:pt>
                <c:pt idx="186">
                  <c:v>25.987413991527706</c:v>
                </c:pt>
                <c:pt idx="187">
                  <c:v>25.741512514927734</c:v>
                </c:pt>
                <c:pt idx="188">
                  <c:v>26.897974038578187</c:v>
                </c:pt>
                <c:pt idx="189">
                  <c:v>24.905933429811867</c:v>
                </c:pt>
                <c:pt idx="190">
                  <c:v>22.399789785485645</c:v>
                </c:pt>
                <c:pt idx="191">
                  <c:v>25.474274216728947</c:v>
                </c:pt>
                <c:pt idx="192">
                  <c:v>29.596391149724322</c:v>
                </c:pt>
                <c:pt idx="193">
                  <c:v>30.265742208760265</c:v>
                </c:pt>
                <c:pt idx="194">
                  <c:v>30.42474498810337</c:v>
                </c:pt>
                <c:pt idx="195">
                  <c:v>34.496669481189606</c:v>
                </c:pt>
                <c:pt idx="196">
                  <c:v>36.976580796252925</c:v>
                </c:pt>
                <c:pt idx="197">
                  <c:v>39.644599303135884</c:v>
                </c:pt>
                <c:pt idx="198">
                  <c:v>45.434692657808839</c:v>
                </c:pt>
                <c:pt idx="199">
                  <c:v>45.401393171177347</c:v>
                </c:pt>
                <c:pt idx="200">
                  <c:v>46.510676965015904</c:v>
                </c:pt>
                <c:pt idx="201">
                  <c:v>49.709003765833621</c:v>
                </c:pt>
                <c:pt idx="202">
                  <c:v>53.873279490387901</c:v>
                </c:pt>
                <c:pt idx="203">
                  <c:v>53.526491192273681</c:v>
                </c:pt>
                <c:pt idx="204">
                  <c:v>50.64145999909654</c:v>
                </c:pt>
                <c:pt idx="205">
                  <c:v>47.555185526878333</c:v>
                </c:pt>
                <c:pt idx="206">
                  <c:v>46.582488190386641</c:v>
                </c:pt>
                <c:pt idx="207">
                  <c:v>50.330683412385596</c:v>
                </c:pt>
                <c:pt idx="208">
                  <c:v>56.261499922410167</c:v>
                </c:pt>
                <c:pt idx="209">
                  <c:v>58.659057859251753</c:v>
                </c:pt>
                <c:pt idx="210">
                  <c:v>59.200436919716005</c:v>
                </c:pt>
                <c:pt idx="211">
                  <c:v>62.83011516148585</c:v>
                </c:pt>
                <c:pt idx="212">
                  <c:v>66.577362453651119</c:v>
                </c:pt>
                <c:pt idx="213">
                  <c:v>65.773955250888804</c:v>
                </c:pt>
                <c:pt idx="214">
                  <c:v>62.547544586256443</c:v>
                </c:pt>
                <c:pt idx="215">
                  <c:v>63.814478404061177</c:v>
                </c:pt>
                <c:pt idx="216">
                  <c:v>68.978026101822124</c:v>
                </c:pt>
                <c:pt idx="217">
                  <c:v>72.524444812727864</c:v>
                </c:pt>
                <c:pt idx="218">
                  <c:v>66.91472037269898</c:v>
                </c:pt>
                <c:pt idx="219">
                  <c:v>71.129303623456025</c:v>
                </c:pt>
                <c:pt idx="220">
                  <c:v>79.82655294430468</c:v>
                </c:pt>
                <c:pt idx="221">
                  <c:v>80.786132812499986</c:v>
                </c:pt>
                <c:pt idx="222">
                  <c:v>77.701867131591214</c:v>
                </c:pt>
                <c:pt idx="223">
                  <c:v>74.352493984916805</c:v>
                </c:pt>
                <c:pt idx="224">
                  <c:v>74.526966928115158</c:v>
                </c:pt>
                <c:pt idx="225">
                  <c:v>80.493228219122713</c:v>
                </c:pt>
                <c:pt idx="226">
                  <c:v>83.792636325036909</c:v>
                </c:pt>
                <c:pt idx="227">
                  <c:v>84.081715210355995</c:v>
                </c:pt>
                <c:pt idx="228">
                  <c:v>84.535415234011566</c:v>
                </c:pt>
                <c:pt idx="229">
                  <c:v>85.279146804556845</c:v>
                </c:pt>
                <c:pt idx="230">
                  <c:v>85.204523919924199</c:v>
                </c:pt>
                <c:pt idx="231">
                  <c:v>87.260221258283067</c:v>
                </c:pt>
                <c:pt idx="232">
                  <c:v>88.151653032576604</c:v>
                </c:pt>
                <c:pt idx="233">
                  <c:v>87.594977527863435</c:v>
                </c:pt>
                <c:pt idx="234">
                  <c:v>87.089720818054005</c:v>
                </c:pt>
                <c:pt idx="235">
                  <c:v>92.724329983333575</c:v>
                </c:pt>
                <c:pt idx="236">
                  <c:v>93.542619193337416</c:v>
                </c:pt>
                <c:pt idx="237">
                  <c:v>96.614328751271884</c:v>
                </c:pt>
                <c:pt idx="238">
                  <c:v>97.250744225289338</c:v>
                </c:pt>
                <c:pt idx="239">
                  <c:v>96.21526827197377</c:v>
                </c:pt>
                <c:pt idx="240">
                  <c:v>88.952662745299705</c:v>
                </c:pt>
                <c:pt idx="241">
                  <c:v>88.29707574682746</c:v>
                </c:pt>
                <c:pt idx="242">
                  <c:v>87.898717656401104</c:v>
                </c:pt>
                <c:pt idx="243">
                  <c:v>87.381021027382076</c:v>
                </c:pt>
                <c:pt idx="244">
                  <c:v>95.118572976864485</c:v>
                </c:pt>
                <c:pt idx="245">
                  <c:v>99.395381494772977</c:v>
                </c:pt>
                <c:pt idx="246">
                  <c:v>107.52882685215442</c:v>
                </c:pt>
                <c:pt idx="247">
                  <c:v>118.5307876709672</c:v>
                </c:pt>
                <c:pt idx="248">
                  <c:v>126.25458960829542</c:v>
                </c:pt>
                <c:pt idx="249">
                  <c:v>124.71718640184082</c:v>
                </c:pt>
                <c:pt idx="250">
                  <c:v>123.90056041211963</c:v>
                </c:pt>
                <c:pt idx="251">
                  <c:v>126.62337662337663</c:v>
                </c:pt>
                <c:pt idx="252">
                  <c:v>134.64263905507795</c:v>
                </c:pt>
                <c:pt idx="253">
                  <c:v>138.34808930107101</c:v>
                </c:pt>
                <c:pt idx="254">
                  <c:v>140.71912721570047</c:v>
                </c:pt>
                <c:pt idx="255">
                  <c:v>142.2393539050814</c:v>
                </c:pt>
                <c:pt idx="256">
                  <c:v>145.41803007121345</c:v>
                </c:pt>
                <c:pt idx="257">
                  <c:v>148.50329960079361</c:v>
                </c:pt>
                <c:pt idx="258">
                  <c:v>151.63429419315506</c:v>
                </c:pt>
                <c:pt idx="259">
                  <c:v>152.46190869764328</c:v>
                </c:pt>
                <c:pt idx="260">
                  <c:v>153.37478842515907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12992"/>
        <c:axId val="115819264"/>
      </c:lineChart>
      <c:catAx>
        <c:axId val="11581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aseline="0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819264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115819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 baseline="0"/>
                  <a:t>absence</a:t>
                </a:r>
                <a:r>
                  <a:rPr lang="en-US"/>
                  <a:t> prevalence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158129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Extent</a:t>
            </a:r>
            <a:r>
              <a:rPr lang="en-US" baseline="0"/>
              <a:t> of Punishment in England and Wales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punishment prevalence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cat>
            <c:numRef>
              <c:f>'punishment type'!$A$7:$A$267</c:f>
              <c:numCache>
                <c:formatCode>General</c:formatCode>
                <c:ptCount val="261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</c:numCache>
            </c:numRef>
          </c:cat>
          <c:val>
            <c:numRef>
              <c:f>'punishment type'!$C$7:$C$267</c:f>
              <c:numCache>
                <c:formatCode>#,##0</c:formatCode>
                <c:ptCount val="261"/>
                <c:pt idx="0">
                  <c:v>279.34158821314901</c:v>
                </c:pt>
                <c:pt idx="1">
                  <c:v>271.06240926081563</c:v>
                </c:pt>
                <c:pt idx="2">
                  <c:v>273.80614682728651</c:v>
                </c:pt>
                <c:pt idx="3">
                  <c:v>272.08009866556193</c:v>
                </c:pt>
                <c:pt idx="4">
                  <c:v>271.76489372263791</c:v>
                </c:pt>
                <c:pt idx="5">
                  <c:v>270.0418959702011</c:v>
                </c:pt>
                <c:pt idx="6">
                  <c:v>263.56236319510947</c:v>
                </c:pt>
                <c:pt idx="7">
                  <c:v>260.65255470479872</c:v>
                </c:pt>
                <c:pt idx="8">
                  <c:v>261.64245108023692</c:v>
                </c:pt>
                <c:pt idx="9">
                  <c:v>259.44928857481324</c:v>
                </c:pt>
                <c:pt idx="10">
                  <c:v>255.51759906720775</c:v>
                </c:pt>
                <c:pt idx="11">
                  <c:v>251.21699481330322</c:v>
                </c:pt>
                <c:pt idx="12">
                  <c:v>248.36245172323831</c:v>
                </c:pt>
                <c:pt idx="13">
                  <c:v>247.79101229510354</c:v>
                </c:pt>
                <c:pt idx="14">
                  <c:v>246.64491470893472</c:v>
                </c:pt>
                <c:pt idx="15">
                  <c:v>242.14815079290926</c:v>
                </c:pt>
                <c:pt idx="16">
                  <c:v>242.88760801273165</c:v>
                </c:pt>
                <c:pt idx="17">
                  <c:v>242.66846602167513</c:v>
                </c:pt>
                <c:pt idx="18">
                  <c:v>244.14641615905271</c:v>
                </c:pt>
                <c:pt idx="19">
                  <c:v>242.07320927310334</c:v>
                </c:pt>
                <c:pt idx="20">
                  <c:v>247.34865944605247</c:v>
                </c:pt>
                <c:pt idx="21">
                  <c:v>244.96169974470351</c:v>
                </c:pt>
                <c:pt idx="22">
                  <c:v>252.72299434402728</c:v>
                </c:pt>
                <c:pt idx="23">
                  <c:v>253.53365586460055</c:v>
                </c:pt>
                <c:pt idx="24">
                  <c:v>254.08111157013516</c:v>
                </c:pt>
                <c:pt idx="25">
                  <c:v>252.27719301664268</c:v>
                </c:pt>
                <c:pt idx="26">
                  <c:v>242.50908576697768</c:v>
                </c:pt>
                <c:pt idx="27">
                  <c:v>231.65287226719025</c:v>
                </c:pt>
                <c:pt idx="28">
                  <c:v>218.73012634218645</c:v>
                </c:pt>
                <c:pt idx="29">
                  <c:v>203.90476195264554</c:v>
                </c:pt>
                <c:pt idx="30">
                  <c:v>192.01119110424023</c:v>
                </c:pt>
                <c:pt idx="31">
                  <c:v>180.43602530395353</c:v>
                </c:pt>
                <c:pt idx="32">
                  <c:v>166.91892584389947</c:v>
                </c:pt>
                <c:pt idx="33">
                  <c:v>159.39275035576694</c:v>
                </c:pt>
                <c:pt idx="34">
                  <c:v>156.09633770723408</c:v>
                </c:pt>
                <c:pt idx="35">
                  <c:v>150.92440837423371</c:v>
                </c:pt>
                <c:pt idx="36">
                  <c:v>153.03534682277308</c:v>
                </c:pt>
                <c:pt idx="37">
                  <c:v>159.00040643233689</c:v>
                </c:pt>
                <c:pt idx="38">
                  <c:v>157.84887640810587</c:v>
                </c:pt>
                <c:pt idx="39">
                  <c:v>151.79538552483129</c:v>
                </c:pt>
                <c:pt idx="40">
                  <c:v>156.97658315377564</c:v>
                </c:pt>
                <c:pt idx="41">
                  <c:v>185.67821365025526</c:v>
                </c:pt>
                <c:pt idx="42">
                  <c:v>182.93816663091707</c:v>
                </c:pt>
                <c:pt idx="43">
                  <c:v>179.30963113820957</c:v>
                </c:pt>
                <c:pt idx="44">
                  <c:v>176.75447870884162</c:v>
                </c:pt>
                <c:pt idx="45">
                  <c:v>175.97272633668322</c:v>
                </c:pt>
                <c:pt idx="46">
                  <c:v>173.09277277716632</c:v>
                </c:pt>
                <c:pt idx="47">
                  <c:v>174.83016292927493</c:v>
                </c:pt>
                <c:pt idx="48">
                  <c:v>175.795349618617</c:v>
                </c:pt>
                <c:pt idx="49">
                  <c:v>172.06225173131105</c:v>
                </c:pt>
                <c:pt idx="50">
                  <c:v>176.04951634835979</c:v>
                </c:pt>
                <c:pt idx="51">
                  <c:v>179.98153881683731</c:v>
                </c:pt>
                <c:pt idx="52">
                  <c:v>181.11340277621863</c:v>
                </c:pt>
                <c:pt idx="53">
                  <c:v>186.53712095911942</c:v>
                </c:pt>
                <c:pt idx="54">
                  <c:v>187.01634358220781</c:v>
                </c:pt>
                <c:pt idx="55">
                  <c:v>174.53390012565228</c:v>
                </c:pt>
                <c:pt idx="56">
                  <c:v>151.88797092181369</c:v>
                </c:pt>
                <c:pt idx="57">
                  <c:v>151.86932422305316</c:v>
                </c:pt>
                <c:pt idx="58">
                  <c:v>153.18277963333483</c:v>
                </c:pt>
                <c:pt idx="59">
                  <c:v>152.86845864435875</c:v>
                </c:pt>
                <c:pt idx="60">
                  <c:v>154.82265119815554</c:v>
                </c:pt>
                <c:pt idx="61">
                  <c:v>163.1892892306154</c:v>
                </c:pt>
                <c:pt idx="62">
                  <c:v>165.50569257844276</c:v>
                </c:pt>
                <c:pt idx="63">
                  <c:v>174.97427571087363</c:v>
                </c:pt>
                <c:pt idx="64">
                  <c:v>183.72172604447303</c:v>
                </c:pt>
                <c:pt idx="65">
                  <c:v>189.52066150352346</c:v>
                </c:pt>
                <c:pt idx="66">
                  <c:v>202.18295917758218</c:v>
                </c:pt>
                <c:pt idx="67">
                  <c:v>214.81375363416481</c:v>
                </c:pt>
                <c:pt idx="68">
                  <c:v>230.45738764214505</c:v>
                </c:pt>
                <c:pt idx="69">
                  <c:v>252.2728279542512</c:v>
                </c:pt>
                <c:pt idx="70">
                  <c:v>277.20563106278519</c:v>
                </c:pt>
                <c:pt idx="71">
                  <c:v>289.33673521556085</c:v>
                </c:pt>
                <c:pt idx="72">
                  <c:v>296.77141313032399</c:v>
                </c:pt>
                <c:pt idx="73">
                  <c:v>302.67067317437312</c:v>
                </c:pt>
                <c:pt idx="74">
                  <c:v>310.56774806465614</c:v>
                </c:pt>
                <c:pt idx="75">
                  <c:v>318.63113768019616</c:v>
                </c:pt>
                <c:pt idx="76">
                  <c:v>322.52909362537315</c:v>
                </c:pt>
                <c:pt idx="77">
                  <c:v>335.69679993660685</c:v>
                </c:pt>
                <c:pt idx="78">
                  <c:v>347.10619177590235</c:v>
                </c:pt>
                <c:pt idx="79">
                  <c:v>370.39606912781318</c:v>
                </c:pt>
                <c:pt idx="80">
                  <c:v>388.94671063035639</c:v>
                </c:pt>
                <c:pt idx="81">
                  <c:v>397.05567871113374</c:v>
                </c:pt>
                <c:pt idx="82">
                  <c:v>405.70199625825995</c:v>
                </c:pt>
                <c:pt idx="83">
                  <c:v>413.44000598281286</c:v>
                </c:pt>
                <c:pt idx="84">
                  <c:v>419.70729589745758</c:v>
                </c:pt>
                <c:pt idx="85">
                  <c:v>418.73650634492458</c:v>
                </c:pt>
                <c:pt idx="86">
                  <c:v>417.61595963111137</c:v>
                </c:pt>
                <c:pt idx="87">
                  <c:v>430.09863099283251</c:v>
                </c:pt>
                <c:pt idx="88">
                  <c:v>437.4516923741607</c:v>
                </c:pt>
                <c:pt idx="89">
                  <c:v>437.10600428480717</c:v>
                </c:pt>
                <c:pt idx="90">
                  <c:v>444.51619826088626</c:v>
                </c:pt>
                <c:pt idx="91">
                  <c:v>455.27225730627066</c:v>
                </c:pt>
                <c:pt idx="92">
                  <c:v>464.71942904949191</c:v>
                </c:pt>
                <c:pt idx="93">
                  <c:v>457.10470485510973</c:v>
                </c:pt>
                <c:pt idx="94">
                  <c:v>429.98210645766164</c:v>
                </c:pt>
                <c:pt idx="95">
                  <c:v>400.11074595699586</c:v>
                </c:pt>
                <c:pt idx="96">
                  <c:v>374.96291559878347</c:v>
                </c:pt>
                <c:pt idx="97">
                  <c:v>365.31890106145772</c:v>
                </c:pt>
                <c:pt idx="98">
                  <c:v>362.35017528375056</c:v>
                </c:pt>
                <c:pt idx="99">
                  <c:v>350.41847597069687</c:v>
                </c:pt>
                <c:pt idx="100">
                  <c:v>329.08662764356109</c:v>
                </c:pt>
                <c:pt idx="101">
                  <c:v>332.52282984196478</c:v>
                </c:pt>
                <c:pt idx="102">
                  <c:v>311.81135921543313</c:v>
                </c:pt>
                <c:pt idx="103">
                  <c:v>290.85679030728568</c:v>
                </c:pt>
                <c:pt idx="104">
                  <c:v>287.63211129104826</c:v>
                </c:pt>
                <c:pt idx="105">
                  <c:v>275.88973976970141</c:v>
                </c:pt>
                <c:pt idx="106">
                  <c:v>257.76188665476457</c:v>
                </c:pt>
                <c:pt idx="107">
                  <c:v>245.87050655962562</c:v>
                </c:pt>
                <c:pt idx="108">
                  <c:v>232.09239982424776</c:v>
                </c:pt>
                <c:pt idx="109">
                  <c:v>204.56216619802089</c:v>
                </c:pt>
                <c:pt idx="110">
                  <c:v>186.63362937008827</c:v>
                </c:pt>
                <c:pt idx="111">
                  <c:v>182.53034631901667</c:v>
                </c:pt>
                <c:pt idx="112">
                  <c:v>187.24524902604074</c:v>
                </c:pt>
                <c:pt idx="113">
                  <c:v>189.69051973895617</c:v>
                </c:pt>
                <c:pt idx="114">
                  <c:v>180.54118293274644</c:v>
                </c:pt>
                <c:pt idx="115">
                  <c:v>170.2594172151743</c:v>
                </c:pt>
                <c:pt idx="116">
                  <c:v>160.2026868165496</c:v>
                </c:pt>
                <c:pt idx="117">
                  <c:v>155.02805362287495</c:v>
                </c:pt>
                <c:pt idx="118">
                  <c:v>154.38533224123415</c:v>
                </c:pt>
                <c:pt idx="119">
                  <c:v>159.66584143568448</c:v>
                </c:pt>
                <c:pt idx="120">
                  <c:v>157.28245464782893</c:v>
                </c:pt>
                <c:pt idx="121">
                  <c:v>148.6688506278737</c:v>
                </c:pt>
                <c:pt idx="122">
                  <c:v>141.23224800831312</c:v>
                </c:pt>
                <c:pt idx="123">
                  <c:v>137.17959671907039</c:v>
                </c:pt>
                <c:pt idx="124">
                  <c:v>135.49570055639859</c:v>
                </c:pt>
                <c:pt idx="125">
                  <c:v>135.85776668746101</c:v>
                </c:pt>
                <c:pt idx="126">
                  <c:v>135.20722199425524</c:v>
                </c:pt>
                <c:pt idx="127">
                  <c:v>136.67206477732793</c:v>
                </c:pt>
                <c:pt idx="128">
                  <c:v>130.61159269763911</c:v>
                </c:pt>
                <c:pt idx="129">
                  <c:v>127.08210161207678</c:v>
                </c:pt>
                <c:pt idx="130">
                  <c:v>116.17017966866298</c:v>
                </c:pt>
                <c:pt idx="131">
                  <c:v>111.37602702910236</c:v>
                </c:pt>
                <c:pt idx="132">
                  <c:v>108.24029771398193</c:v>
                </c:pt>
                <c:pt idx="133">
                  <c:v>103.5678071130807</c:v>
                </c:pt>
                <c:pt idx="134">
                  <c:v>97.704479607755744</c:v>
                </c:pt>
                <c:pt idx="135">
                  <c:v>88.754592211609108</c:v>
                </c:pt>
                <c:pt idx="136">
                  <c:v>83.544073831843619</c:v>
                </c:pt>
                <c:pt idx="137">
                  <c:v>80.012218349085416</c:v>
                </c:pt>
                <c:pt idx="138">
                  <c:v>77.232015922661361</c:v>
                </c:pt>
                <c:pt idx="139">
                  <c:v>71.126265466816648</c:v>
                </c:pt>
                <c:pt idx="140">
                  <c:v>65.564594632179109</c:v>
                </c:pt>
                <c:pt idx="141">
                  <c:v>61.593206353572164</c:v>
                </c:pt>
                <c:pt idx="142">
                  <c:v>61.683831276979028</c:v>
                </c:pt>
                <c:pt idx="143">
                  <c:v>62.941433419575958</c:v>
                </c:pt>
                <c:pt idx="144">
                  <c:v>60.653069359553548</c:v>
                </c:pt>
                <c:pt idx="145">
                  <c:v>59.505434961085022</c:v>
                </c:pt>
                <c:pt idx="146">
                  <c:v>57.095088140765512</c:v>
                </c:pt>
                <c:pt idx="147">
                  <c:v>56.335451569420371</c:v>
                </c:pt>
                <c:pt idx="148">
                  <c:v>57.674979376864016</c:v>
                </c:pt>
                <c:pt idx="149">
                  <c:v>55.509551143314198</c:v>
                </c:pt>
                <c:pt idx="150">
                  <c:v>55.595522341778043</c:v>
                </c:pt>
                <c:pt idx="151">
                  <c:v>59.723414693977674</c:v>
                </c:pt>
                <c:pt idx="152">
                  <c:v>60.532305544596525</c:v>
                </c:pt>
                <c:pt idx="153">
                  <c:v>64.034481722884692</c:v>
                </c:pt>
                <c:pt idx="154">
                  <c:v>65.275424358631355</c:v>
                </c:pt>
                <c:pt idx="155">
                  <c:v>64.921003854188115</c:v>
                </c:pt>
                <c:pt idx="156">
                  <c:v>62.952070351173489</c:v>
                </c:pt>
                <c:pt idx="157">
                  <c:v>61.863454278221276</c:v>
                </c:pt>
                <c:pt idx="158">
                  <c:v>64.710915884651584</c:v>
                </c:pt>
                <c:pt idx="159">
                  <c:v>63.691282746160795</c:v>
                </c:pt>
                <c:pt idx="160">
                  <c:v>59.918417523468932</c:v>
                </c:pt>
                <c:pt idx="161">
                  <c:v>56.270754925835732</c:v>
                </c:pt>
                <c:pt idx="162">
                  <c:v>54.961874088143801</c:v>
                </c:pt>
                <c:pt idx="163">
                  <c:v>51.301470990320993</c:v>
                </c:pt>
                <c:pt idx="164">
                  <c:v>44.185354505369652</c:v>
                </c:pt>
                <c:pt idx="165">
                  <c:v>33.536447114839589</c:v>
                </c:pt>
                <c:pt idx="166">
                  <c:v>30.532301830148374</c:v>
                </c:pt>
                <c:pt idx="167">
                  <c:v>29.756996227739275</c:v>
                </c:pt>
                <c:pt idx="168">
                  <c:v>28.535739478015518</c:v>
                </c:pt>
                <c:pt idx="169">
                  <c:v>28.760549863098767</c:v>
                </c:pt>
                <c:pt idx="170">
                  <c:v>30.912556715977125</c:v>
                </c:pt>
                <c:pt idx="171">
                  <c:v>33.433512601497419</c:v>
                </c:pt>
                <c:pt idx="172">
                  <c:v>32.103127862845177</c:v>
                </c:pt>
                <c:pt idx="173">
                  <c:v>30.271268433509324</c:v>
                </c:pt>
                <c:pt idx="174">
                  <c:v>28.972805773939939</c:v>
                </c:pt>
                <c:pt idx="175">
                  <c:v>28.254783613715166</c:v>
                </c:pt>
                <c:pt idx="176">
                  <c:v>29.035639412997902</c:v>
                </c:pt>
                <c:pt idx="177">
                  <c:v>29.69505676322354</c:v>
                </c:pt>
                <c:pt idx="178">
                  <c:v>29.384798520882406</c:v>
                </c:pt>
                <c:pt idx="179">
                  <c:v>28.6489898989899</c:v>
                </c:pt>
                <c:pt idx="180">
                  <c:v>29.702771287153588</c:v>
                </c:pt>
                <c:pt idx="181">
                  <c:v>30.364109232769831</c:v>
                </c:pt>
                <c:pt idx="182">
                  <c:v>33.014104126763016</c:v>
                </c:pt>
                <c:pt idx="183">
                  <c:v>33.34076827757125</c:v>
                </c:pt>
                <c:pt idx="184">
                  <c:v>31.381125361405591</c:v>
                </c:pt>
                <c:pt idx="185">
                  <c:v>28.945749784721368</c:v>
                </c:pt>
                <c:pt idx="186">
                  <c:v>27.091750532579152</c:v>
                </c:pt>
                <c:pt idx="187">
                  <c:v>26.808998074626501</c:v>
                </c:pt>
                <c:pt idx="188">
                  <c:v>27.91459420114036</c:v>
                </c:pt>
                <c:pt idx="189">
                  <c:v>25.894838398456343</c:v>
                </c:pt>
                <c:pt idx="190">
                  <c:v>23.367254311786347</c:v>
                </c:pt>
                <c:pt idx="191">
                  <c:v>26.451566542109802</c:v>
                </c:pt>
                <c:pt idx="192">
                  <c:v>30.582141919469173</c:v>
                </c:pt>
                <c:pt idx="193">
                  <c:v>31.250147897489292</c:v>
                </c:pt>
                <c:pt idx="194">
                  <c:v>31.381186835967867</c:v>
                </c:pt>
                <c:pt idx="195">
                  <c:v>35.453607280232667</c:v>
                </c:pt>
                <c:pt idx="196">
                  <c:v>37.939110070257613</c:v>
                </c:pt>
                <c:pt idx="197">
                  <c:v>40.60394889663182</c:v>
                </c:pt>
                <c:pt idx="198">
                  <c:v>46.358788101696476</c:v>
                </c:pt>
                <c:pt idx="199">
                  <c:v>46.324083590270639</c:v>
                </c:pt>
                <c:pt idx="200">
                  <c:v>47.448886869604728</c:v>
                </c:pt>
                <c:pt idx="201">
                  <c:v>50.665297272623533</c:v>
                </c:pt>
                <c:pt idx="202">
                  <c:v>54.858377886474806</c:v>
                </c:pt>
                <c:pt idx="203">
                  <c:v>54.521752930240993</c:v>
                </c:pt>
                <c:pt idx="204">
                  <c:v>51.639788589239735</c:v>
                </c:pt>
                <c:pt idx="205">
                  <c:v>48.529511037105372</c:v>
                </c:pt>
                <c:pt idx="206">
                  <c:v>47.533973627062487</c:v>
                </c:pt>
                <c:pt idx="207">
                  <c:v>51.243681385975464</c:v>
                </c:pt>
                <c:pt idx="208">
                  <c:v>57.148240927531091</c:v>
                </c:pt>
                <c:pt idx="209">
                  <c:v>59.531573613008419</c:v>
                </c:pt>
                <c:pt idx="210">
                  <c:v>60.034953577280177</c:v>
                </c:pt>
                <c:pt idx="211">
                  <c:v>63.635379686552952</c:v>
                </c:pt>
                <c:pt idx="212">
                  <c:v>67.363953961892108</c:v>
                </c:pt>
                <c:pt idx="213">
                  <c:v>66.514806378132121</c:v>
                </c:pt>
                <c:pt idx="214">
                  <c:v>63.270222297354408</c:v>
                </c:pt>
                <c:pt idx="215">
                  <c:v>64.525602567598753</c:v>
                </c:pt>
                <c:pt idx="216">
                  <c:v>69.663928616103078</c:v>
                </c:pt>
                <c:pt idx="217">
                  <c:v>73.187354988399065</c:v>
                </c:pt>
                <c:pt idx="218">
                  <c:v>67.555812083857276</c:v>
                </c:pt>
                <c:pt idx="219">
                  <c:v>71.748943329640113</c:v>
                </c:pt>
                <c:pt idx="220">
                  <c:v>80.419709148923118</c:v>
                </c:pt>
                <c:pt idx="221">
                  <c:v>81.361897786458329</c:v>
                </c:pt>
                <c:pt idx="222">
                  <c:v>78.257343848196726</c:v>
                </c:pt>
                <c:pt idx="223">
                  <c:v>74.890313188701754</c:v>
                </c:pt>
                <c:pt idx="224">
                  <c:v>75.050537721355226</c:v>
                </c:pt>
                <c:pt idx="225">
                  <c:v>80.992520719628061</c:v>
                </c:pt>
                <c:pt idx="226">
                  <c:v>84.269799227643105</c:v>
                </c:pt>
                <c:pt idx="227">
                  <c:v>84.528721682847902</c:v>
                </c:pt>
                <c:pt idx="228">
                  <c:v>84.952065045912377</c:v>
                </c:pt>
                <c:pt idx="229">
                  <c:v>85.677062292962759</c:v>
                </c:pt>
                <c:pt idx="230">
                  <c:v>85.565389190169952</c:v>
                </c:pt>
                <c:pt idx="231">
                  <c:v>87.582578982679308</c:v>
                </c:pt>
                <c:pt idx="232">
                  <c:v>88.450150862416706</c:v>
                </c:pt>
                <c:pt idx="233">
                  <c:v>87.877138883850293</c:v>
                </c:pt>
                <c:pt idx="234">
                  <c:v>87.339152054488665</c:v>
                </c:pt>
                <c:pt idx="235">
                  <c:v>92.936922265431491</c:v>
                </c:pt>
                <c:pt idx="236">
                  <c:v>93.726624345481682</c:v>
                </c:pt>
                <c:pt idx="237">
                  <c:v>96.751990104343321</c:v>
                </c:pt>
                <c:pt idx="238">
                  <c:v>97.362179027970143</c:v>
                </c:pt>
                <c:pt idx="239">
                  <c:v>96.296604890512967</c:v>
                </c:pt>
                <c:pt idx="240">
                  <c:v>89.010019659576827</c:v>
                </c:pt>
                <c:pt idx="241">
                  <c:v>88.354220855994328</c:v>
                </c:pt>
                <c:pt idx="242">
                  <c:v>87.951788283577983</c:v>
                </c:pt>
                <c:pt idx="243">
                  <c:v>87.426131538327255</c:v>
                </c:pt>
                <c:pt idx="244">
                  <c:v>95.151830535133683</c:v>
                </c:pt>
                <c:pt idx="245">
                  <c:v>99.422686846621943</c:v>
                </c:pt>
                <c:pt idx="246">
                  <c:v>107.54244277422467</c:v>
                </c:pt>
                <c:pt idx="247">
                  <c:v>118.53854568305418</c:v>
                </c:pt>
                <c:pt idx="248">
                  <c:v>126.25845657684343</c:v>
                </c:pt>
                <c:pt idx="249">
                  <c:v>124.71718640184082</c:v>
                </c:pt>
                <c:pt idx="250">
                  <c:v>123.90056041211963</c:v>
                </c:pt>
                <c:pt idx="251">
                  <c:v>126.62337662337663</c:v>
                </c:pt>
                <c:pt idx="252">
                  <c:v>134.64263905507795</c:v>
                </c:pt>
                <c:pt idx="253">
                  <c:v>138.34808930107101</c:v>
                </c:pt>
                <c:pt idx="254">
                  <c:v>140.71912721570047</c:v>
                </c:pt>
                <c:pt idx="255">
                  <c:v>142.2393539050814</c:v>
                </c:pt>
                <c:pt idx="256">
                  <c:v>145.41803007121345</c:v>
                </c:pt>
                <c:pt idx="257">
                  <c:v>148.50329960079361</c:v>
                </c:pt>
                <c:pt idx="258">
                  <c:v>151.63429419315506</c:v>
                </c:pt>
                <c:pt idx="259">
                  <c:v>152.46190869764328</c:v>
                </c:pt>
                <c:pt idx="260">
                  <c:v>153.37478842515907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27840"/>
        <c:axId val="115829760"/>
      </c:lineChart>
      <c:catAx>
        <c:axId val="11582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82976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15829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 punishment / 100,000 persons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15827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10</xdr:row>
      <xdr:rowOff>95250</xdr:rowOff>
    </xdr:from>
    <xdr:to>
      <xdr:col>9</xdr:col>
      <xdr:colOff>238125</xdr:colOff>
      <xdr:row>40</xdr:row>
      <xdr:rowOff>76200</xdr:rowOff>
    </xdr:to>
    <xdr:graphicFrame macro="">
      <xdr:nvGraphicFramePr>
        <xdr:cNvPr id="103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10</xdr:row>
      <xdr:rowOff>9525</xdr:rowOff>
    </xdr:from>
    <xdr:to>
      <xdr:col>13</xdr:col>
      <xdr:colOff>257175</xdr:colOff>
      <xdr:row>39</xdr:row>
      <xdr:rowOff>133350</xdr:rowOff>
    </xdr:to>
    <xdr:graphicFrame macro="">
      <xdr:nvGraphicFramePr>
        <xdr:cNvPr id="3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46</xdr:row>
      <xdr:rowOff>104775</xdr:rowOff>
    </xdr:from>
    <xdr:to>
      <xdr:col>16</xdr:col>
      <xdr:colOff>314325</xdr:colOff>
      <xdr:row>69</xdr:row>
      <xdr:rowOff>104775</xdr:rowOff>
    </xdr:to>
    <xdr:graphicFrame macro="">
      <xdr:nvGraphicFramePr>
        <xdr:cNvPr id="3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4"/>
  <sheetViews>
    <sheetView tabSelected="1" workbookViewId="0">
      <selection sqref="A1:E1"/>
    </sheetView>
  </sheetViews>
  <sheetFormatPr defaultRowHeight="12.75" x14ac:dyDescent="0.2"/>
  <cols>
    <col min="2" max="2" width="28.28515625" customWidth="1"/>
    <col min="3" max="3" width="10.5703125" style="1" customWidth="1"/>
    <col min="4" max="4" width="10.5703125" customWidth="1"/>
    <col min="5" max="5" width="12.140625" customWidth="1"/>
    <col min="6" max="6" width="10.5703125" customWidth="1"/>
    <col min="7" max="8" width="11.42578125" customWidth="1"/>
    <col min="9" max="9" width="9.42578125" customWidth="1"/>
    <col min="10" max="10" width="10.42578125" customWidth="1"/>
    <col min="11" max="11" width="9.42578125" customWidth="1"/>
    <col min="12" max="14" width="10" customWidth="1"/>
    <col min="16" max="16" width="11" customWidth="1"/>
    <col min="17" max="20" width="11" style="1" customWidth="1"/>
    <col min="23" max="23" width="2.7109375" customWidth="1"/>
    <col min="24" max="24" width="79.7109375" customWidth="1"/>
  </cols>
  <sheetData>
    <row r="1" spans="1:24" x14ac:dyDescent="0.2">
      <c r="A1" s="27" t="s">
        <v>102</v>
      </c>
      <c r="B1" s="27"/>
      <c r="C1" s="27"/>
      <c r="D1" s="27"/>
      <c r="E1" s="27"/>
      <c r="F1" s="23"/>
      <c r="X1" t="s">
        <v>99</v>
      </c>
    </row>
    <row r="2" spans="1:24" x14ac:dyDescent="0.2">
      <c r="X2" t="s">
        <v>100</v>
      </c>
    </row>
    <row r="3" spans="1:24" x14ac:dyDescent="0.2">
      <c r="X3" t="s">
        <v>101</v>
      </c>
    </row>
    <row r="4" spans="1:24" x14ac:dyDescent="0.2">
      <c r="C4" s="1" t="s">
        <v>0</v>
      </c>
      <c r="D4" t="s">
        <v>1</v>
      </c>
    </row>
    <row r="5" spans="1:24" x14ac:dyDescent="0.2">
      <c r="A5" s="27" t="s">
        <v>45</v>
      </c>
      <c r="B5" s="27"/>
      <c r="C5" s="1">
        <v>35</v>
      </c>
      <c r="D5">
        <v>35</v>
      </c>
      <c r="X5" t="s">
        <v>89</v>
      </c>
    </row>
    <row r="6" spans="1:24" x14ac:dyDescent="0.2">
      <c r="A6" s="27" t="s">
        <v>46</v>
      </c>
      <c r="B6" s="27"/>
      <c r="C6" s="1">
        <v>15</v>
      </c>
      <c r="D6">
        <v>10</v>
      </c>
      <c r="S6" s="36" t="s">
        <v>109</v>
      </c>
      <c r="T6" s="37"/>
      <c r="U6" s="37"/>
      <c r="V6" s="38"/>
    </row>
    <row r="7" spans="1:24" ht="26.25" customHeight="1" x14ac:dyDescent="0.2">
      <c r="D7" s="24" t="s">
        <v>104</v>
      </c>
      <c r="E7" s="25"/>
      <c r="F7" s="25"/>
      <c r="G7" s="25"/>
      <c r="H7" s="26"/>
      <c r="I7" s="39" t="s">
        <v>103</v>
      </c>
      <c r="J7" s="39"/>
      <c r="K7" s="33"/>
      <c r="L7" s="32" t="s">
        <v>106</v>
      </c>
      <c r="M7" s="39"/>
      <c r="N7" s="33"/>
      <c r="O7" s="32" t="s">
        <v>107</v>
      </c>
      <c r="P7" s="33"/>
      <c r="Q7" s="34" t="s">
        <v>108</v>
      </c>
      <c r="R7" s="35"/>
      <c r="S7" s="28" t="s">
        <v>47</v>
      </c>
      <c r="T7" s="29"/>
      <c r="U7" s="30" t="s">
        <v>48</v>
      </c>
      <c r="V7" s="31"/>
    </row>
    <row r="8" spans="1:24" s="3" customFormat="1" ht="25.5" x14ac:dyDescent="0.2">
      <c r="A8" s="13" t="s">
        <v>2</v>
      </c>
      <c r="B8" s="3" t="s">
        <v>11</v>
      </c>
      <c r="C8" s="14" t="s">
        <v>37</v>
      </c>
      <c r="D8" s="19" t="s">
        <v>62</v>
      </c>
      <c r="E8" s="20" t="s">
        <v>77</v>
      </c>
      <c r="F8" s="20" t="s">
        <v>105</v>
      </c>
      <c r="G8" s="20" t="s">
        <v>0</v>
      </c>
      <c r="H8" s="21" t="s">
        <v>1</v>
      </c>
      <c r="I8" s="20" t="s">
        <v>63</v>
      </c>
      <c r="J8" s="20" t="s">
        <v>64</v>
      </c>
      <c r="K8" s="21" t="s">
        <v>65</v>
      </c>
      <c r="L8" s="19" t="s">
        <v>63</v>
      </c>
      <c r="M8" s="20" t="s">
        <v>64</v>
      </c>
      <c r="N8" s="21" t="s">
        <v>65</v>
      </c>
      <c r="O8" s="19" t="s">
        <v>0</v>
      </c>
      <c r="P8" s="21" t="s">
        <v>1</v>
      </c>
      <c r="Q8" s="19" t="s">
        <v>0</v>
      </c>
      <c r="R8" s="20" t="s">
        <v>1</v>
      </c>
      <c r="S8" s="19" t="s">
        <v>0</v>
      </c>
      <c r="T8" s="20" t="s">
        <v>1</v>
      </c>
      <c r="U8" s="20" t="s">
        <v>0</v>
      </c>
      <c r="V8" s="21" t="s">
        <v>1</v>
      </c>
      <c r="X8" s="3" t="s">
        <v>34</v>
      </c>
    </row>
    <row r="9" spans="1:24" x14ac:dyDescent="0.2">
      <c r="A9" s="10">
        <v>1715</v>
      </c>
      <c r="B9" t="s">
        <v>35</v>
      </c>
      <c r="C9" s="11">
        <v>5667.2116788321173</v>
      </c>
      <c r="D9" s="10"/>
      <c r="E9" s="10"/>
      <c r="F9" s="10"/>
      <c r="G9" s="10"/>
      <c r="H9" s="10"/>
      <c r="I9" s="10"/>
      <c r="J9" s="10"/>
      <c r="K9" s="10"/>
      <c r="L9" s="15">
        <f>SUM(O8:O10)/SUM(P8:P10)</f>
        <v>12.24255290702378</v>
      </c>
      <c r="M9" s="15">
        <f>SUM(Q8:Q10)/SUM(R8:R10)</f>
        <v>1.2087669406421802</v>
      </c>
      <c r="N9" s="10"/>
      <c r="O9" s="11">
        <v>139.36816347628894</v>
      </c>
      <c r="P9" s="11">
        <v>10.631836523711058</v>
      </c>
      <c r="Q9" s="11">
        <v>0</v>
      </c>
      <c r="R9" s="11">
        <v>0</v>
      </c>
      <c r="S9" s="11"/>
      <c r="T9" s="11"/>
      <c r="U9" s="11"/>
      <c r="V9" s="11"/>
      <c r="X9" t="s">
        <v>51</v>
      </c>
    </row>
    <row r="10" spans="1:24" x14ac:dyDescent="0.2">
      <c r="A10" s="10">
        <v>1716</v>
      </c>
      <c r="B10" t="s">
        <v>36</v>
      </c>
      <c r="C10" s="11">
        <v>5699.8724701758319</v>
      </c>
      <c r="D10" s="10"/>
      <c r="E10" s="10"/>
      <c r="F10" s="10"/>
      <c r="G10" s="10"/>
      <c r="H10" s="10"/>
      <c r="I10" s="10"/>
      <c r="J10" s="10"/>
      <c r="K10" s="10"/>
      <c r="L10" s="15">
        <f t="shared" ref="L10:L73" si="0">SUM(O9:O11)/SUM(P9:P11)</f>
        <v>12.620141927149611</v>
      </c>
      <c r="M10" s="15">
        <f t="shared" ref="M10:M70" si="1">SUM(Q9:Q11)/SUM(R9:R11)</f>
        <v>1.2087669406421802</v>
      </c>
      <c r="N10" s="10"/>
      <c r="O10" s="11">
        <v>174.95702877424262</v>
      </c>
      <c r="P10" s="11">
        <v>15.042971225757384</v>
      </c>
      <c r="Q10" s="11">
        <v>29.55197019369551</v>
      </c>
      <c r="R10" s="11">
        <v>24.44802980630449</v>
      </c>
      <c r="S10" s="11"/>
      <c r="T10" s="11"/>
      <c r="U10" s="11"/>
      <c r="V10" s="11"/>
      <c r="X10" t="s">
        <v>38</v>
      </c>
    </row>
    <row r="11" spans="1:24" x14ac:dyDescent="0.2">
      <c r="A11" s="10">
        <v>1717</v>
      </c>
      <c r="B11" t="s">
        <v>36</v>
      </c>
      <c r="C11" s="11">
        <v>5736.8578286455204</v>
      </c>
      <c r="D11" s="10"/>
      <c r="E11" s="10"/>
      <c r="F11" s="10"/>
      <c r="G11" s="10"/>
      <c r="H11" s="10"/>
      <c r="I11" s="10"/>
      <c r="J11" s="10"/>
      <c r="K11" s="10"/>
      <c r="L11" s="15">
        <f t="shared" si="0"/>
        <v>13.055872220933038</v>
      </c>
      <c r="M11" s="15">
        <f t="shared" si="1"/>
        <v>1.2087669406421797</v>
      </c>
      <c r="N11" s="10"/>
      <c r="O11" s="11">
        <v>145.87587300587083</v>
      </c>
      <c r="P11" s="11">
        <v>10.790793660795856</v>
      </c>
      <c r="Q11" s="11">
        <v>22.656510481833223</v>
      </c>
      <c r="R11" s="11">
        <v>18.743489518166776</v>
      </c>
      <c r="S11" s="11"/>
      <c r="T11" s="11"/>
      <c r="U11" s="11"/>
      <c r="V11" s="11"/>
      <c r="X11" t="s">
        <v>78</v>
      </c>
    </row>
    <row r="12" spans="1:24" x14ac:dyDescent="0.2">
      <c r="A12" s="10">
        <v>1718</v>
      </c>
      <c r="B12" t="s">
        <v>7</v>
      </c>
      <c r="C12" s="11">
        <v>5773.8465893472148</v>
      </c>
      <c r="D12" s="10"/>
      <c r="E12" s="10"/>
      <c r="F12" s="10"/>
      <c r="G12" s="10"/>
      <c r="H12" s="10"/>
      <c r="I12" s="10"/>
      <c r="J12" s="10"/>
      <c r="K12" s="10"/>
      <c r="L12" s="15">
        <f t="shared" si="0"/>
        <v>14.922260963258761</v>
      </c>
      <c r="M12" s="15">
        <f t="shared" si="1"/>
        <v>1.2046160862739026</v>
      </c>
      <c r="N12" s="10"/>
      <c r="O12" s="11">
        <v>72.38253302089872</v>
      </c>
      <c r="P12" s="11">
        <v>4.2841336457679517</v>
      </c>
      <c r="Q12" s="11">
        <v>210.80405404836128</v>
      </c>
      <c r="R12" s="11">
        <v>174.39594595163871</v>
      </c>
      <c r="S12" s="11"/>
      <c r="T12" s="11"/>
      <c r="U12" s="11"/>
      <c r="V12" s="11"/>
      <c r="X12" t="s">
        <v>52</v>
      </c>
    </row>
    <row r="13" spans="1:24" x14ac:dyDescent="0.2">
      <c r="A13" s="10">
        <v>1719</v>
      </c>
      <c r="B13" t="s">
        <v>7</v>
      </c>
      <c r="C13" s="11">
        <v>5810.8387552725108</v>
      </c>
      <c r="D13" s="10"/>
      <c r="E13" s="10"/>
      <c r="F13" s="10"/>
      <c r="G13" s="10"/>
      <c r="H13" s="10"/>
      <c r="I13" s="10"/>
      <c r="J13" s="10"/>
      <c r="K13" s="10"/>
      <c r="L13" s="15">
        <f t="shared" si="0"/>
        <v>18.174980672154486</v>
      </c>
      <c r="M13" s="15">
        <f t="shared" si="1"/>
        <v>1.2616852037122703</v>
      </c>
      <c r="N13" s="10"/>
      <c r="O13" s="11">
        <v>78.519962903954536</v>
      </c>
      <c r="P13" s="11">
        <v>4.8133704293788071</v>
      </c>
      <c r="Q13" s="11">
        <v>295.67928218083716</v>
      </c>
      <c r="R13" s="11">
        <v>246.12071781916291</v>
      </c>
      <c r="S13" s="11"/>
      <c r="T13" s="11"/>
      <c r="U13" s="11"/>
      <c r="V13" s="11"/>
      <c r="X13" t="s">
        <v>53</v>
      </c>
    </row>
    <row r="14" spans="1:24" x14ac:dyDescent="0.2">
      <c r="A14" s="10">
        <v>1720</v>
      </c>
      <c r="B14" t="s">
        <v>10</v>
      </c>
      <c r="C14" s="11">
        <v>5789.4856498535646</v>
      </c>
      <c r="D14" s="10"/>
      <c r="E14" s="10"/>
      <c r="F14" s="10"/>
      <c r="G14" s="10"/>
      <c r="H14" s="10"/>
      <c r="I14" s="10"/>
      <c r="J14" s="10"/>
      <c r="K14" s="10"/>
      <c r="L14" s="15">
        <f t="shared" si="0"/>
        <v>22.792688005407665</v>
      </c>
      <c r="M14" s="15">
        <f t="shared" si="1"/>
        <v>1.3430603401038634</v>
      </c>
      <c r="N14" s="10"/>
      <c r="O14" s="11">
        <v>114.49514255065196</v>
      </c>
      <c r="P14" s="11">
        <v>5.5048574493480373</v>
      </c>
      <c r="Q14" s="11">
        <v>218.50088706285348</v>
      </c>
      <c r="R14" s="11">
        <v>154.09911293714654</v>
      </c>
      <c r="S14" s="11"/>
      <c r="T14" s="11"/>
      <c r="U14" s="11"/>
      <c r="V14" s="11"/>
    </row>
    <row r="15" spans="1:24" x14ac:dyDescent="0.2">
      <c r="A15" s="10">
        <v>1721</v>
      </c>
      <c r="B15" t="s">
        <v>10</v>
      </c>
      <c r="C15" s="11">
        <v>5781.0977293482492</v>
      </c>
      <c r="D15" s="10"/>
      <c r="E15" s="10"/>
      <c r="F15" s="10"/>
      <c r="G15" s="10"/>
      <c r="H15" s="10"/>
      <c r="I15" s="10"/>
      <c r="J15" s="10"/>
      <c r="K15" s="10"/>
      <c r="L15" s="15">
        <f t="shared" si="0"/>
        <v>28.455200751694093</v>
      </c>
      <c r="M15" s="15">
        <f t="shared" si="1"/>
        <v>1.49411620472512</v>
      </c>
      <c r="N15" s="10"/>
      <c r="O15" s="11">
        <v>123.11508715225673</v>
      </c>
      <c r="P15" s="11">
        <v>3.5515795144099371</v>
      </c>
      <c r="Q15" s="11">
        <v>196.71207936266657</v>
      </c>
      <c r="R15" s="11">
        <v>129.08792063733344</v>
      </c>
      <c r="S15" s="11"/>
      <c r="T15" s="11"/>
      <c r="U15" s="11"/>
      <c r="V15" s="11"/>
      <c r="X15" t="s">
        <v>39</v>
      </c>
    </row>
    <row r="16" spans="1:24" x14ac:dyDescent="0.2">
      <c r="A16" s="10">
        <v>1722</v>
      </c>
      <c r="B16" t="s">
        <v>10</v>
      </c>
      <c r="C16" s="11">
        <v>5784.596091034492</v>
      </c>
      <c r="D16" s="10"/>
      <c r="E16" s="10"/>
      <c r="F16" s="10"/>
      <c r="G16" s="10"/>
      <c r="H16" s="10"/>
      <c r="I16" s="10"/>
      <c r="J16" s="10"/>
      <c r="K16" s="10"/>
      <c r="L16" s="15">
        <f t="shared" si="0"/>
        <v>34.992247563144836</v>
      </c>
      <c r="M16" s="15">
        <f t="shared" si="1"/>
        <v>1.4932525635479885</v>
      </c>
      <c r="N16" s="10"/>
      <c r="O16" s="11">
        <v>132.70898987289794</v>
      </c>
      <c r="P16" s="11">
        <v>3.9576767937687407</v>
      </c>
      <c r="Q16" s="11">
        <v>326.65844454809746</v>
      </c>
      <c r="R16" s="11">
        <v>213.34155545190254</v>
      </c>
      <c r="S16" s="11"/>
      <c r="T16" s="11"/>
      <c r="U16" s="11"/>
      <c r="V16" s="11"/>
      <c r="X16" t="s">
        <v>88</v>
      </c>
    </row>
    <row r="17" spans="1:24" x14ac:dyDescent="0.2">
      <c r="A17" s="10">
        <v>1723</v>
      </c>
      <c r="B17" t="s">
        <v>10</v>
      </c>
      <c r="C17" s="11">
        <v>5804.305016987224</v>
      </c>
      <c r="D17" s="10"/>
      <c r="E17" s="10"/>
      <c r="F17" s="10"/>
      <c r="G17" s="10"/>
      <c r="H17" s="10"/>
      <c r="I17" s="10"/>
      <c r="J17" s="10"/>
      <c r="K17" s="10"/>
      <c r="L17" s="15">
        <f t="shared" si="0"/>
        <v>31.168967909299237</v>
      </c>
      <c r="M17" s="15">
        <f t="shared" si="1"/>
        <v>1.4672031809502155</v>
      </c>
      <c r="N17" s="10"/>
      <c r="O17" s="11">
        <v>61.766561085819227</v>
      </c>
      <c r="P17" s="11">
        <v>1.566772247514109</v>
      </c>
      <c r="Q17" s="11">
        <v>284.09003408041576</v>
      </c>
      <c r="R17" s="11">
        <v>198.30996591958427</v>
      </c>
      <c r="S17" s="11"/>
      <c r="T17" s="11"/>
      <c r="U17" s="11"/>
      <c r="V17" s="11"/>
      <c r="X17" t="s">
        <v>40</v>
      </c>
    </row>
    <row r="18" spans="1:24" x14ac:dyDescent="0.2">
      <c r="A18" s="10">
        <v>1724</v>
      </c>
      <c r="B18" t="s">
        <v>10</v>
      </c>
      <c r="C18" s="11">
        <v>5824.0158236156112</v>
      </c>
      <c r="D18" s="10"/>
      <c r="E18" s="10"/>
      <c r="F18" s="10"/>
      <c r="G18" s="10"/>
      <c r="H18" s="10"/>
      <c r="I18" s="10"/>
      <c r="J18" s="10"/>
      <c r="K18" s="10"/>
      <c r="L18" s="15">
        <f t="shared" si="0"/>
        <v>21.784148051781937</v>
      </c>
      <c r="M18" s="15">
        <f t="shared" si="1"/>
        <v>1.4374077720241825</v>
      </c>
      <c r="N18" s="10"/>
      <c r="O18" s="11">
        <v>63.901553312956423</v>
      </c>
      <c r="P18" s="11">
        <v>2.7651133537102481</v>
      </c>
      <c r="Q18" s="11">
        <v>331.22900282482203</v>
      </c>
      <c r="R18" s="11">
        <v>230.37099717517799</v>
      </c>
      <c r="S18" s="11"/>
      <c r="T18" s="11"/>
      <c r="U18" s="11"/>
      <c r="V18" s="11"/>
      <c r="X18" t="s">
        <v>41</v>
      </c>
    </row>
    <row r="19" spans="1:24" x14ac:dyDescent="0.2">
      <c r="A19" s="10">
        <v>1725</v>
      </c>
      <c r="B19" t="s">
        <v>10</v>
      </c>
      <c r="C19" s="11">
        <v>5842.6477416051703</v>
      </c>
      <c r="D19" s="10"/>
      <c r="E19" s="10"/>
      <c r="F19" s="10"/>
      <c r="G19" s="10"/>
      <c r="H19" s="10"/>
      <c r="I19" s="10"/>
      <c r="J19" s="10"/>
      <c r="K19" s="10"/>
      <c r="L19" s="15">
        <f t="shared" si="0"/>
        <v>14.260387036159431</v>
      </c>
      <c r="M19" s="15">
        <f t="shared" si="1"/>
        <v>1.4565927055544525</v>
      </c>
      <c r="N19" s="10"/>
      <c r="O19" s="11">
        <v>100.61121339839325</v>
      </c>
      <c r="P19" s="11">
        <v>6.0554532682734248</v>
      </c>
      <c r="Q19" s="11">
        <v>341.10194091615017</v>
      </c>
      <c r="R19" s="11">
        <v>236.6980590838499</v>
      </c>
      <c r="S19" s="11"/>
      <c r="T19" s="11"/>
      <c r="U19" s="11"/>
      <c r="V19" s="11"/>
      <c r="X19" t="s">
        <v>42</v>
      </c>
    </row>
    <row r="20" spans="1:24" x14ac:dyDescent="0.2">
      <c r="A20" s="10">
        <v>1726</v>
      </c>
      <c r="B20" t="s">
        <v>10</v>
      </c>
      <c r="C20" s="11">
        <v>5890.4635604803461</v>
      </c>
      <c r="D20" s="10"/>
      <c r="E20" s="10"/>
      <c r="F20" s="10"/>
      <c r="G20" s="10"/>
      <c r="H20" s="10"/>
      <c r="I20" s="10"/>
      <c r="J20" s="10"/>
      <c r="K20" s="10"/>
      <c r="L20" s="15">
        <f t="shared" si="0"/>
        <v>12.010682797507636</v>
      </c>
      <c r="M20" s="15">
        <f t="shared" si="1"/>
        <v>1.4511460483340874</v>
      </c>
      <c r="N20" s="10"/>
      <c r="O20" s="11">
        <v>97.139074795910872</v>
      </c>
      <c r="P20" s="11">
        <v>9.5275918707557992</v>
      </c>
      <c r="Q20" s="11">
        <v>304.22824762352701</v>
      </c>
      <c r="R20" s="11">
        <v>203.37175237647301</v>
      </c>
      <c r="S20" s="11"/>
      <c r="T20" s="11"/>
      <c r="U20" s="11"/>
      <c r="V20" s="11"/>
      <c r="X20" t="s">
        <v>43</v>
      </c>
    </row>
    <row r="21" spans="1:24" x14ac:dyDescent="0.2">
      <c r="A21" s="10">
        <v>1727</v>
      </c>
      <c r="B21" t="s">
        <v>10</v>
      </c>
      <c r="C21" s="11">
        <v>5923.1516260367998</v>
      </c>
      <c r="D21" s="10"/>
      <c r="E21" s="10"/>
      <c r="F21" s="10"/>
      <c r="G21" s="10"/>
      <c r="H21" s="10"/>
      <c r="I21" s="10"/>
      <c r="J21" s="10"/>
      <c r="K21" s="10"/>
      <c r="L21" s="15">
        <f t="shared" si="0"/>
        <v>10.772737109667116</v>
      </c>
      <c r="M21" s="15">
        <f t="shared" si="1"/>
        <v>1.4643202885743973</v>
      </c>
      <c r="N21" s="10"/>
      <c r="O21" s="11">
        <v>48.420400604256351</v>
      </c>
      <c r="P21" s="11">
        <v>4.9129327290769851</v>
      </c>
      <c r="Q21" s="11">
        <v>351.05221837816242</v>
      </c>
      <c r="R21" s="11">
        <v>246.5477816218376</v>
      </c>
      <c r="S21" s="11"/>
      <c r="T21" s="11"/>
      <c r="U21" s="11"/>
      <c r="V21" s="11"/>
      <c r="X21" t="s">
        <v>44</v>
      </c>
    </row>
    <row r="22" spans="1:24" x14ac:dyDescent="0.2">
      <c r="A22" s="10">
        <v>1728</v>
      </c>
      <c r="B22" t="s">
        <v>10</v>
      </c>
      <c r="C22" s="11">
        <v>5863.964942479367</v>
      </c>
      <c r="D22" s="10"/>
      <c r="E22" s="10"/>
      <c r="F22" s="10"/>
      <c r="G22" s="10"/>
      <c r="H22" s="10"/>
      <c r="I22" s="10"/>
      <c r="J22" s="10"/>
      <c r="K22" s="10"/>
      <c r="L22" s="15">
        <f t="shared" si="0"/>
        <v>12.677891992544456</v>
      </c>
      <c r="M22" s="15">
        <f t="shared" si="1"/>
        <v>1.4496185797831354</v>
      </c>
      <c r="N22" s="10"/>
      <c r="O22" s="11">
        <v>162.51004656425221</v>
      </c>
      <c r="P22" s="11">
        <v>14.156620102414479</v>
      </c>
      <c r="Q22" s="11">
        <v>264.55443420297763</v>
      </c>
      <c r="R22" s="11">
        <v>178.24556579702238</v>
      </c>
      <c r="S22" s="11"/>
      <c r="T22" s="11"/>
      <c r="U22" s="11"/>
      <c r="V22" s="11"/>
    </row>
    <row r="23" spans="1:24" x14ac:dyDescent="0.2">
      <c r="A23" s="10">
        <v>1729</v>
      </c>
      <c r="B23" t="s">
        <v>10</v>
      </c>
      <c r="C23" s="11">
        <v>5768.0203668806153</v>
      </c>
      <c r="D23" s="10"/>
      <c r="E23" s="10"/>
      <c r="F23" s="10"/>
      <c r="G23" s="10"/>
      <c r="H23" s="10"/>
      <c r="I23" s="10"/>
      <c r="J23" s="10"/>
      <c r="K23" s="10"/>
      <c r="L23" s="15">
        <f t="shared" si="0"/>
        <v>15.28049008703776</v>
      </c>
      <c r="M23" s="15">
        <f t="shared" si="1"/>
        <v>1.4897030206017767</v>
      </c>
      <c r="N23" s="10"/>
      <c r="O23" s="11">
        <v>101.12229018432988</v>
      </c>
      <c r="P23" s="11">
        <v>5.5443764823367871</v>
      </c>
      <c r="Q23" s="11">
        <v>266.37209673911332</v>
      </c>
      <c r="R23" s="11">
        <v>183.62790326088668</v>
      </c>
      <c r="S23" s="11"/>
      <c r="T23" s="11"/>
      <c r="U23" s="11"/>
      <c r="V23" s="11"/>
    </row>
    <row r="24" spans="1:24" x14ac:dyDescent="0.2">
      <c r="A24" s="10">
        <v>1730</v>
      </c>
      <c r="B24" t="s">
        <v>10</v>
      </c>
      <c r="C24" s="11">
        <v>5695.8496257132674</v>
      </c>
      <c r="D24" s="10"/>
      <c r="E24" s="10"/>
      <c r="F24" s="10"/>
      <c r="G24" s="10"/>
      <c r="H24" s="10"/>
      <c r="I24" s="10"/>
      <c r="J24" s="10"/>
      <c r="K24" s="10"/>
      <c r="L24" s="15">
        <f t="shared" si="0"/>
        <v>27.386675919071276</v>
      </c>
      <c r="M24" s="15">
        <f t="shared" si="1"/>
        <v>1.4633759453968085</v>
      </c>
      <c r="N24" s="10"/>
      <c r="O24" s="11">
        <v>118.05555689021074</v>
      </c>
      <c r="P24" s="11">
        <v>5.2777764431226046</v>
      </c>
      <c r="Q24" s="11">
        <v>367.30998804114483</v>
      </c>
      <c r="R24" s="11">
        <v>241.09001195885514</v>
      </c>
      <c r="S24" s="11"/>
      <c r="T24" s="11"/>
      <c r="U24" s="11"/>
      <c r="V24" s="11"/>
    </row>
    <row r="25" spans="1:24" x14ac:dyDescent="0.2">
      <c r="A25" s="10">
        <v>1731</v>
      </c>
      <c r="B25" t="s">
        <v>10</v>
      </c>
      <c r="C25" s="11">
        <v>5689.617220909774</v>
      </c>
      <c r="D25" s="10"/>
      <c r="E25" s="10"/>
      <c r="F25" s="10"/>
      <c r="G25" s="10"/>
      <c r="H25" s="10"/>
      <c r="I25" s="10"/>
      <c r="J25" s="10"/>
      <c r="K25" s="10"/>
      <c r="L25" s="15">
        <f t="shared" si="0"/>
        <v>38.325946764786764</v>
      </c>
      <c r="M25" s="15">
        <f t="shared" si="1"/>
        <v>1.4244767689851574</v>
      </c>
      <c r="N25" s="10"/>
      <c r="O25" s="11">
        <v>115.27651732556295</v>
      </c>
      <c r="P25" s="11">
        <v>1.3901493411037222</v>
      </c>
      <c r="Q25" s="11">
        <v>336.16889266361898</v>
      </c>
      <c r="R25" s="11">
        <v>238.03110733638107</v>
      </c>
      <c r="S25" s="11"/>
      <c r="T25" s="11"/>
      <c r="U25" s="11"/>
      <c r="V25" s="11"/>
    </row>
    <row r="26" spans="1:24" x14ac:dyDescent="0.2">
      <c r="A26" s="10">
        <v>1732</v>
      </c>
      <c r="B26" t="s">
        <v>10</v>
      </c>
      <c r="C26" s="11">
        <v>5712.5743025919191</v>
      </c>
      <c r="D26" s="10"/>
      <c r="E26" s="10"/>
      <c r="F26" s="10"/>
      <c r="G26" s="10"/>
      <c r="H26" s="10"/>
      <c r="I26" s="10"/>
      <c r="J26" s="10"/>
      <c r="K26" s="10"/>
      <c r="L26" s="15">
        <f t="shared" si="0"/>
        <v>39.215577832553947</v>
      </c>
      <c r="M26" s="15">
        <f t="shared" si="1"/>
        <v>1.2770053597354216</v>
      </c>
      <c r="N26" s="10"/>
      <c r="O26" s="11">
        <v>114.26509264202805</v>
      </c>
      <c r="P26" s="11">
        <v>2.4015740246386201</v>
      </c>
      <c r="Q26" s="11">
        <v>224.01156023735598</v>
      </c>
      <c r="R26" s="11">
        <v>171.98843976264402</v>
      </c>
      <c r="S26" s="11"/>
      <c r="T26" s="11"/>
      <c r="U26" s="11"/>
      <c r="V26" s="11"/>
    </row>
    <row r="27" spans="1:24" x14ac:dyDescent="0.2">
      <c r="A27" s="10">
        <v>1733</v>
      </c>
      <c r="B27" t="s">
        <v>10</v>
      </c>
      <c r="C27" s="11">
        <v>5740.9393429172014</v>
      </c>
      <c r="D27" s="10"/>
      <c r="E27" s="10"/>
      <c r="F27" s="10"/>
      <c r="G27" s="10"/>
      <c r="H27" s="10"/>
      <c r="I27" s="10"/>
      <c r="J27" s="10"/>
      <c r="K27" s="10"/>
      <c r="L27" s="15">
        <f t="shared" si="0"/>
        <v>29.246426194812301</v>
      </c>
      <c r="M27" s="15">
        <f t="shared" si="1"/>
        <v>1.103200024419529</v>
      </c>
      <c r="N27" s="10"/>
      <c r="O27" s="11">
        <v>150.76065544747163</v>
      </c>
      <c r="P27" s="11">
        <v>5.9060112191950509</v>
      </c>
      <c r="Q27" s="11">
        <v>147.47065385855603</v>
      </c>
      <c r="R27" s="11">
        <v>144.12934614144399</v>
      </c>
      <c r="S27" s="11"/>
      <c r="T27" s="11"/>
      <c r="U27" s="11"/>
      <c r="V27" s="11"/>
    </row>
    <row r="28" spans="1:24" x14ac:dyDescent="0.2">
      <c r="A28" s="10">
        <v>1734</v>
      </c>
      <c r="B28" t="s">
        <v>10</v>
      </c>
      <c r="C28" s="11">
        <v>5798.499566354385</v>
      </c>
      <c r="D28" s="10"/>
      <c r="E28" s="10"/>
      <c r="F28" s="10"/>
      <c r="G28" s="10"/>
      <c r="H28" s="10"/>
      <c r="I28" s="10"/>
      <c r="J28" s="10"/>
      <c r="K28" s="10"/>
      <c r="L28" s="15">
        <f t="shared" si="0"/>
        <v>14.214369487502713</v>
      </c>
      <c r="M28" s="15">
        <f t="shared" si="1"/>
        <v>1.0306832863410298</v>
      </c>
      <c r="N28" s="10"/>
      <c r="O28" s="11">
        <v>83.072019306843345</v>
      </c>
      <c r="P28" s="11">
        <v>3.5946473598233268</v>
      </c>
      <c r="Q28" s="11">
        <v>318.69968742429501</v>
      </c>
      <c r="R28" s="11">
        <v>309.50031257570504</v>
      </c>
      <c r="S28" s="11"/>
      <c r="T28" s="11"/>
      <c r="U28" s="11"/>
      <c r="V28" s="11"/>
    </row>
    <row r="29" spans="1:24" x14ac:dyDescent="0.2">
      <c r="A29" s="10">
        <v>1735</v>
      </c>
      <c r="B29" t="s">
        <v>10</v>
      </c>
      <c r="C29" s="11">
        <v>5848.4962939793277</v>
      </c>
      <c r="D29" s="10"/>
      <c r="E29" s="10"/>
      <c r="F29" s="10"/>
      <c r="G29" s="10"/>
      <c r="H29" s="10"/>
      <c r="I29" s="10"/>
      <c r="J29" s="10"/>
      <c r="K29" s="10"/>
      <c r="L29" s="15">
        <f t="shared" si="0"/>
        <v>12.191129807672375</v>
      </c>
      <c r="M29" s="15">
        <f t="shared" si="1"/>
        <v>1.2131377544510729</v>
      </c>
      <c r="N29" s="10"/>
      <c r="O29" s="11">
        <v>86</v>
      </c>
      <c r="P29" s="11">
        <v>13</v>
      </c>
      <c r="Q29" s="11">
        <v>136.80489981415522</v>
      </c>
      <c r="R29" s="11">
        <v>131.39510018584477</v>
      </c>
      <c r="S29" s="11"/>
      <c r="T29" s="11"/>
      <c r="U29" s="11"/>
      <c r="V29" s="11"/>
    </row>
    <row r="30" spans="1:24" x14ac:dyDescent="0.2">
      <c r="A30" s="10">
        <v>1736</v>
      </c>
      <c r="B30" t="s">
        <v>10</v>
      </c>
      <c r="C30" s="11">
        <v>5893.091117532822</v>
      </c>
      <c r="D30" s="10"/>
      <c r="E30" s="10"/>
      <c r="F30" s="10"/>
      <c r="G30" s="10"/>
      <c r="H30" s="10"/>
      <c r="I30" s="10"/>
      <c r="J30" s="10"/>
      <c r="K30" s="10"/>
      <c r="L30" s="15">
        <f t="shared" si="0"/>
        <v>12.19047619047619</v>
      </c>
      <c r="M30" s="15">
        <f t="shared" si="1"/>
        <v>1.4205221513084731</v>
      </c>
      <c r="N30" s="10"/>
      <c r="O30" s="11">
        <v>82</v>
      </c>
      <c r="P30" s="11">
        <v>4</v>
      </c>
      <c r="Q30" s="11">
        <v>492.69020245730275</v>
      </c>
      <c r="R30" s="11">
        <v>340.70979754269723</v>
      </c>
      <c r="S30" s="11"/>
      <c r="T30" s="11"/>
      <c r="U30" s="11"/>
      <c r="V30" s="11"/>
    </row>
    <row r="31" spans="1:24" x14ac:dyDescent="0.2">
      <c r="A31" s="10">
        <v>1737</v>
      </c>
      <c r="B31" t="s">
        <v>10</v>
      </c>
      <c r="C31" s="11">
        <v>5926.8765680639772</v>
      </c>
      <c r="D31" s="10"/>
      <c r="E31" s="10"/>
      <c r="F31" s="10"/>
      <c r="G31" s="10"/>
      <c r="H31" s="10"/>
      <c r="I31" s="10"/>
      <c r="J31" s="10"/>
      <c r="K31" s="10"/>
      <c r="L31" s="15">
        <f t="shared" si="0"/>
        <v>19</v>
      </c>
      <c r="M31" s="15">
        <f t="shared" si="1"/>
        <v>1.7037921609489901</v>
      </c>
      <c r="N31" s="10"/>
      <c r="O31" s="11">
        <v>88</v>
      </c>
      <c r="P31" s="11">
        <v>4</v>
      </c>
      <c r="Q31" s="11">
        <v>230.38095999554096</v>
      </c>
      <c r="R31" s="11">
        <v>133.21904000445906</v>
      </c>
      <c r="S31" s="11"/>
      <c r="T31" s="11"/>
      <c r="U31" s="11"/>
      <c r="V31" s="11"/>
    </row>
    <row r="32" spans="1:24" x14ac:dyDescent="0.2">
      <c r="A32" s="10">
        <v>1738</v>
      </c>
      <c r="B32" t="s">
        <v>10</v>
      </c>
      <c r="C32" s="11">
        <v>5952.0139930253026</v>
      </c>
      <c r="D32" s="10"/>
      <c r="E32" s="10"/>
      <c r="F32" s="10"/>
      <c r="G32" s="10"/>
      <c r="H32" s="10"/>
      <c r="I32" s="10"/>
      <c r="J32" s="10"/>
      <c r="K32" s="10"/>
      <c r="L32" s="15">
        <f t="shared" si="0"/>
        <v>17</v>
      </c>
      <c r="M32" s="15">
        <f t="shared" si="1"/>
        <v>1.9425785138365068</v>
      </c>
      <c r="N32" s="10"/>
      <c r="O32" s="11">
        <v>115</v>
      </c>
      <c r="P32" s="11">
        <v>7</v>
      </c>
      <c r="Q32" s="11">
        <v>359.02084929213868</v>
      </c>
      <c r="R32" s="11">
        <v>161.17915070786137</v>
      </c>
      <c r="S32" s="11"/>
      <c r="T32" s="11"/>
      <c r="U32" s="11"/>
      <c r="V32" s="11"/>
    </row>
    <row r="33" spans="1:22" x14ac:dyDescent="0.2">
      <c r="A33" s="10">
        <v>1739</v>
      </c>
      <c r="B33" t="s">
        <v>10</v>
      </c>
      <c r="C33" s="11">
        <v>5987.9682666639901</v>
      </c>
      <c r="D33" s="10"/>
      <c r="E33" s="10"/>
      <c r="F33" s="10"/>
      <c r="G33" s="10"/>
      <c r="H33" s="10"/>
      <c r="I33" s="10"/>
      <c r="J33" s="10"/>
      <c r="K33" s="10"/>
      <c r="L33" s="15">
        <f t="shared" si="0"/>
        <v>13.5</v>
      </c>
      <c r="M33" s="15">
        <f t="shared" si="1"/>
        <v>1.8841384973322057</v>
      </c>
      <c r="N33" s="10"/>
      <c r="O33" s="11">
        <v>103</v>
      </c>
      <c r="P33" s="11">
        <v>7</v>
      </c>
      <c r="Q33" s="11">
        <v>411.13971635950708</v>
      </c>
      <c r="R33" s="11">
        <v>220.66028364049299</v>
      </c>
      <c r="S33" s="11"/>
      <c r="T33" s="11"/>
      <c r="U33" s="11"/>
      <c r="V33" s="11"/>
    </row>
    <row r="34" spans="1:22" x14ac:dyDescent="0.2">
      <c r="A34" s="10">
        <v>1740</v>
      </c>
      <c r="B34" t="s">
        <v>8</v>
      </c>
      <c r="C34" s="11">
        <v>6018.518423126513</v>
      </c>
      <c r="D34" s="10"/>
      <c r="E34" s="10"/>
      <c r="F34" s="10"/>
      <c r="G34" s="10"/>
      <c r="H34" s="10"/>
      <c r="I34" s="10"/>
      <c r="J34" s="10"/>
      <c r="K34" s="10"/>
      <c r="L34" s="15">
        <f t="shared" si="0"/>
        <v>14</v>
      </c>
      <c r="M34" s="15">
        <f t="shared" si="1"/>
        <v>1.6335513105778321</v>
      </c>
      <c r="N34" s="10"/>
      <c r="O34" s="11">
        <v>106</v>
      </c>
      <c r="P34" s="11">
        <v>10</v>
      </c>
      <c r="Q34" s="11">
        <v>361.05217777183771</v>
      </c>
      <c r="R34" s="11">
        <v>218.54782222816232</v>
      </c>
      <c r="S34" s="11"/>
      <c r="T34" s="11"/>
      <c r="U34" s="11"/>
      <c r="V34" s="11"/>
    </row>
    <row r="35" spans="1:22" x14ac:dyDescent="0.2">
      <c r="A35" s="10">
        <v>1741</v>
      </c>
      <c r="B35" t="s">
        <v>8</v>
      </c>
      <c r="C35" s="11">
        <v>6030.6852189611536</v>
      </c>
      <c r="D35" s="10"/>
      <c r="E35" s="10"/>
      <c r="F35" s="10"/>
      <c r="G35" s="10"/>
      <c r="H35" s="10"/>
      <c r="I35" s="10"/>
      <c r="J35" s="10"/>
      <c r="K35" s="10"/>
      <c r="L35" s="15">
        <f t="shared" si="0"/>
        <v>18.2</v>
      </c>
      <c r="M35" s="15">
        <f t="shared" si="1"/>
        <v>1.5089657600410868</v>
      </c>
      <c r="N35" s="10"/>
      <c r="O35" s="11">
        <v>127</v>
      </c>
      <c r="P35" s="11">
        <v>7</v>
      </c>
      <c r="Q35" s="11">
        <v>462.67067947266258</v>
      </c>
      <c r="R35" s="11">
        <v>316.72932052733739</v>
      </c>
      <c r="S35" s="11"/>
      <c r="T35" s="11"/>
      <c r="U35" s="11"/>
      <c r="V35" s="11"/>
    </row>
    <row r="36" spans="1:22" x14ac:dyDescent="0.2">
      <c r="A36" s="10">
        <v>1742</v>
      </c>
      <c r="B36" t="s">
        <v>8</v>
      </c>
      <c r="C36" s="11">
        <v>5966.0602266626038</v>
      </c>
      <c r="D36" s="10"/>
      <c r="E36" s="10"/>
      <c r="F36" s="10"/>
      <c r="G36" s="10"/>
      <c r="H36" s="10"/>
      <c r="I36" s="10"/>
      <c r="J36" s="10"/>
      <c r="K36" s="10"/>
      <c r="L36" s="15">
        <f t="shared" si="0"/>
        <v>20.25</v>
      </c>
      <c r="M36" s="15">
        <f t="shared" si="1"/>
        <v>1.3796711680423102</v>
      </c>
      <c r="N36" s="10"/>
      <c r="O36" s="11">
        <v>131</v>
      </c>
      <c r="P36" s="11">
        <v>3</v>
      </c>
      <c r="Q36" s="11">
        <v>316.22641872132192</v>
      </c>
      <c r="R36" s="11">
        <v>220.17358127867806</v>
      </c>
      <c r="S36" s="11"/>
      <c r="T36" s="11"/>
      <c r="U36" s="11"/>
      <c r="V36" s="11"/>
    </row>
    <row r="37" spans="1:22" x14ac:dyDescent="0.2">
      <c r="A37" s="10">
        <v>1743</v>
      </c>
      <c r="B37" t="s">
        <v>9</v>
      </c>
      <c r="C37" s="11">
        <v>5962.0014279186462</v>
      </c>
      <c r="D37" s="10"/>
      <c r="E37" s="10"/>
      <c r="F37" s="10"/>
      <c r="G37" s="10"/>
      <c r="H37" s="10"/>
      <c r="I37" s="10"/>
      <c r="J37" s="10"/>
      <c r="K37" s="10"/>
      <c r="L37" s="15">
        <f t="shared" si="0"/>
        <v>17.4375</v>
      </c>
      <c r="M37" s="15">
        <f t="shared" si="1"/>
        <v>1.2528029668664034</v>
      </c>
      <c r="N37" s="10"/>
      <c r="O37" s="11">
        <v>66</v>
      </c>
      <c r="P37" s="11">
        <v>6</v>
      </c>
      <c r="Q37" s="11">
        <v>269.91383690751758</v>
      </c>
      <c r="R37" s="11">
        <v>223.28616309248241</v>
      </c>
      <c r="S37" s="11"/>
      <c r="T37" s="11"/>
      <c r="U37" s="11"/>
      <c r="V37" s="11"/>
    </row>
    <row r="38" spans="1:22" x14ac:dyDescent="0.2">
      <c r="A38" s="10">
        <v>1744</v>
      </c>
      <c r="B38" t="s">
        <v>9</v>
      </c>
      <c r="C38" s="11">
        <v>6001.2099554603083</v>
      </c>
      <c r="D38" s="10"/>
      <c r="E38" s="10"/>
      <c r="F38" s="10"/>
      <c r="G38" s="10"/>
      <c r="H38" s="10"/>
      <c r="I38" s="10"/>
      <c r="J38" s="10"/>
      <c r="K38" s="10"/>
      <c r="L38" s="15">
        <f t="shared" si="0"/>
        <v>10.666666666666666</v>
      </c>
      <c r="M38" s="15">
        <f t="shared" si="1"/>
        <v>1.0965460947233627</v>
      </c>
      <c r="N38" s="10"/>
      <c r="O38" s="11">
        <v>82</v>
      </c>
      <c r="P38" s="11">
        <v>7</v>
      </c>
      <c r="Q38" s="11">
        <v>190.63215183699563</v>
      </c>
      <c r="R38" s="11">
        <v>176.56784816300436</v>
      </c>
      <c r="S38" s="11"/>
      <c r="T38" s="11"/>
      <c r="U38" s="11"/>
      <c r="V38" s="11"/>
    </row>
    <row r="39" spans="1:22" x14ac:dyDescent="0.2">
      <c r="A39" s="10">
        <v>1745</v>
      </c>
      <c r="B39" t="s">
        <v>9</v>
      </c>
      <c r="C39" s="11">
        <v>6060.9751538344226</v>
      </c>
      <c r="D39" s="10"/>
      <c r="E39" s="10"/>
      <c r="F39" s="10"/>
      <c r="G39" s="10"/>
      <c r="H39" s="10"/>
      <c r="I39" s="10"/>
      <c r="J39" s="10"/>
      <c r="K39" s="10"/>
      <c r="L39" s="15">
        <f t="shared" si="0"/>
        <v>15.333333333333334</v>
      </c>
      <c r="M39" s="15">
        <f t="shared" si="1"/>
        <v>1.0146842146103554</v>
      </c>
      <c r="N39" s="10"/>
      <c r="O39" s="11">
        <v>44</v>
      </c>
      <c r="P39" s="11">
        <v>5</v>
      </c>
      <c r="Q39" s="11">
        <v>92.082263312870055</v>
      </c>
      <c r="R39" s="11">
        <v>104.11773668712996</v>
      </c>
      <c r="S39" s="11"/>
      <c r="T39" s="11"/>
      <c r="U39" s="11"/>
      <c r="V39" s="11"/>
    </row>
    <row r="40" spans="1:22" x14ac:dyDescent="0.2">
      <c r="A40" s="10">
        <v>1746</v>
      </c>
      <c r="B40" t="s">
        <v>9</v>
      </c>
      <c r="C40" s="11">
        <v>6095.8647811419078</v>
      </c>
      <c r="D40" s="10"/>
      <c r="E40" s="10"/>
      <c r="F40" s="10"/>
      <c r="G40" s="10"/>
      <c r="H40" s="10"/>
      <c r="I40" s="10"/>
      <c r="J40" s="10"/>
      <c r="K40" s="10"/>
      <c r="L40" s="15">
        <f t="shared" si="0"/>
        <v>14.571428571428571</v>
      </c>
      <c r="M40" s="15">
        <f t="shared" si="1"/>
        <v>1.0442022434421228</v>
      </c>
      <c r="N40" s="10"/>
      <c r="O40" s="11">
        <v>104</v>
      </c>
      <c r="P40" s="11">
        <v>3</v>
      </c>
      <c r="Q40" s="11">
        <v>247.62302941652629</v>
      </c>
      <c r="R40" s="11">
        <v>241.97697058347373</v>
      </c>
      <c r="S40" s="11"/>
      <c r="T40" s="11"/>
      <c r="U40" s="11"/>
      <c r="V40" s="11"/>
    </row>
    <row r="41" spans="1:22" x14ac:dyDescent="0.2">
      <c r="A41" s="10">
        <v>1747</v>
      </c>
      <c r="B41" t="s">
        <v>9</v>
      </c>
      <c r="C41" s="11">
        <v>6121.0211717016682</v>
      </c>
      <c r="D41" s="10"/>
      <c r="E41" s="10"/>
      <c r="F41" s="10"/>
      <c r="G41" s="10"/>
      <c r="H41" s="10"/>
      <c r="I41" s="10"/>
      <c r="J41" s="10"/>
      <c r="K41" s="10"/>
      <c r="L41" s="15">
        <f t="shared" si="0"/>
        <v>22.1</v>
      </c>
      <c r="M41" s="15">
        <f t="shared" si="1"/>
        <v>1.3627766380811515</v>
      </c>
      <c r="N41" s="10"/>
      <c r="O41" s="11">
        <v>56</v>
      </c>
      <c r="P41" s="11">
        <v>6</v>
      </c>
      <c r="Q41" s="11">
        <v>147.60898521914444</v>
      </c>
      <c r="R41" s="11">
        <v>120.59101478085555</v>
      </c>
      <c r="S41" s="11"/>
      <c r="T41" s="11"/>
      <c r="U41" s="11"/>
      <c r="V41" s="11"/>
    </row>
    <row r="42" spans="1:22" x14ac:dyDescent="0.2">
      <c r="A42" s="10">
        <v>1748</v>
      </c>
      <c r="B42" t="s">
        <v>9</v>
      </c>
      <c r="C42" s="11">
        <v>6133.1973634328297</v>
      </c>
      <c r="D42" s="10"/>
      <c r="E42" s="10"/>
      <c r="F42" s="10"/>
      <c r="G42" s="10"/>
      <c r="H42" s="10"/>
      <c r="I42" s="10"/>
      <c r="J42" s="10"/>
      <c r="K42" s="10"/>
      <c r="L42" s="15">
        <f t="shared" si="0"/>
        <v>21.09090909090909</v>
      </c>
      <c r="M42" s="15">
        <f t="shared" si="1"/>
        <v>1.8898420603284563</v>
      </c>
      <c r="N42" s="10"/>
      <c r="O42" s="11">
        <v>61</v>
      </c>
      <c r="P42" s="11">
        <v>1</v>
      </c>
      <c r="Q42" s="11">
        <v>334.61164897374624</v>
      </c>
      <c r="R42" s="11">
        <v>172.98835102625378</v>
      </c>
      <c r="S42" s="11"/>
      <c r="T42" s="11"/>
      <c r="U42" s="11"/>
      <c r="V42" s="11"/>
    </row>
    <row r="43" spans="1:22" x14ac:dyDescent="0.2">
      <c r="A43" s="10">
        <v>1749</v>
      </c>
      <c r="B43" t="s">
        <v>22</v>
      </c>
      <c r="C43" s="11">
        <v>6170.2592309918664</v>
      </c>
      <c r="D43" s="10"/>
      <c r="E43" s="10"/>
      <c r="F43" s="10"/>
      <c r="G43" s="10"/>
      <c r="H43" s="10"/>
      <c r="I43" s="10"/>
      <c r="J43" s="10"/>
      <c r="K43" s="10"/>
      <c r="L43" s="15">
        <f t="shared" si="0"/>
        <v>28.454545454545453</v>
      </c>
      <c r="M43" s="15">
        <f t="shared" si="1"/>
        <v>2.2286817425723777</v>
      </c>
      <c r="N43" s="10"/>
      <c r="O43" s="11">
        <v>115</v>
      </c>
      <c r="P43" s="11">
        <v>4</v>
      </c>
      <c r="Q43" s="11">
        <v>543.05836733364754</v>
      </c>
      <c r="R43" s="11">
        <v>248.94163266635246</v>
      </c>
      <c r="S43" s="11"/>
      <c r="T43" s="11"/>
      <c r="U43" s="11"/>
      <c r="V43" s="11"/>
    </row>
    <row r="44" spans="1:22" x14ac:dyDescent="0.2">
      <c r="A44" s="10">
        <v>1750</v>
      </c>
      <c r="B44" t="s">
        <v>22</v>
      </c>
      <c r="C44" s="11">
        <v>6209.4885394010371</v>
      </c>
      <c r="D44" s="16">
        <f ca="1">G44/H44</f>
        <v>5.2928291158272085</v>
      </c>
      <c r="E44" s="11">
        <f t="shared" ref="E44:E107" ca="1" si="2">F44*100/C44</f>
        <v>279.34158821314901</v>
      </c>
      <c r="F44" s="11">
        <f t="shared" ref="F44:F107" ca="1" si="3">G44+H44</f>
        <v>17345.683905876325</v>
      </c>
      <c r="G44" s="11">
        <f t="shared" ref="G44:G107" ca="1" si="4">SUM(OFFSET(O44,-C$5+1,0,C$5,1))+SUM(OFFSET(Q44,-C$6+1,0,C$6,1))+S44</f>
        <v>14589.263290186973</v>
      </c>
      <c r="H44" s="11">
        <f t="shared" ref="H44:H107" ca="1" si="5">SUM(OFFSET(P44,-D$5+1,0,D$5,1))+SUM(OFFSET(R44,-D$6+1,0,D$6,1))+T44</f>
        <v>2756.4206156893538</v>
      </c>
      <c r="I44" s="17">
        <f t="shared" ref="I44:I107" ca="1" si="6">(SUM(OFFSET(O44,-C$5+1,0,C$5,1))+SUM(OFFSET(P44,-D$5+1,0,D$5,1)))/F44</f>
        <v>0.2171145294953844</v>
      </c>
      <c r="J44" s="17">
        <f t="shared" ref="J44:J107" ca="1" si="7">(SUM(OFFSET(Q44,-C$6+1,0,C$6,1))+SUM(OFFSET(R44,-D$6+1,0,D$6,1)))/F44</f>
        <v>0.40815248013817951</v>
      </c>
      <c r="K44" s="17">
        <f t="shared" ref="K44:K107" ca="1" si="8">SUM(S44:T44)/F44</f>
        <v>0.37473299036643615</v>
      </c>
      <c r="L44" s="15">
        <f t="shared" si="0"/>
        <v>25.785714285714285</v>
      </c>
      <c r="M44" s="15">
        <f t="shared" si="1"/>
        <v>2.323211047721871</v>
      </c>
      <c r="N44" s="18">
        <f>SUM(S43:S45)/SUM(T43:T45)</f>
        <v>11.925741419500937</v>
      </c>
      <c r="O44" s="11">
        <v>137</v>
      </c>
      <c r="P44" s="11">
        <v>6</v>
      </c>
      <c r="Q44" s="11">
        <v>568.59640427740578</v>
      </c>
      <c r="R44" s="11">
        <v>227.00359572259424</v>
      </c>
      <c r="S44" s="11">
        <v>6000</v>
      </c>
      <c r="T44" s="11">
        <v>500</v>
      </c>
      <c r="U44" s="11"/>
      <c r="V44" s="11"/>
    </row>
    <row r="45" spans="1:22" x14ac:dyDescent="0.2">
      <c r="A45" s="10">
        <v>1751</v>
      </c>
      <c r="B45" t="s">
        <v>22</v>
      </c>
      <c r="C45" s="11">
        <v>6243.8325128796332</v>
      </c>
      <c r="D45" s="16">
        <f t="shared" ref="D45:D108" ca="1" si="9">G45/H45</f>
        <v>5.519218641105085</v>
      </c>
      <c r="E45" s="11">
        <f t="shared" ca="1" si="2"/>
        <v>271.06240926081563</v>
      </c>
      <c r="F45" s="11">
        <f t="shared" ca="1" si="3"/>
        <v>16924.682839621662</v>
      </c>
      <c r="G45" s="11">
        <f t="shared" ca="1" si="4"/>
        <v>14328.561468126638</v>
      </c>
      <c r="H45" s="11">
        <f t="shared" ca="1" si="5"/>
        <v>2596.1213714950245</v>
      </c>
      <c r="I45" s="17">
        <f t="shared" ca="1" si="6"/>
        <v>0.21796567976823988</v>
      </c>
      <c r="J45" s="17">
        <f t="shared" ca="1" si="7"/>
        <v>0.40323735738874544</v>
      </c>
      <c r="K45" s="17">
        <f t="shared" ca="1" si="8"/>
        <v>0.37879696284301467</v>
      </c>
      <c r="L45" s="15">
        <f t="shared" si="0"/>
        <v>17.95</v>
      </c>
      <c r="M45" s="15">
        <f t="shared" si="1"/>
        <v>2.276955486088533</v>
      </c>
      <c r="N45" s="18">
        <f t="shared" ref="N45:N108" si="10">SUM(S44:S46)/SUM(T44:T46)</f>
        <v>11.852152060573406</v>
      </c>
      <c r="O45" s="11">
        <v>109</v>
      </c>
      <c r="P45" s="11">
        <v>4</v>
      </c>
      <c r="Q45" s="11">
        <v>385.78791040928212</v>
      </c>
      <c r="R45" s="11">
        <v>168.61208959071786</v>
      </c>
      <c r="S45" s="11">
        <f>S$44*(S$73/S$44)^(($A45-$A$44)/($A$73-$A$44))</f>
        <v>5912.1574987619279</v>
      </c>
      <c r="T45" s="11">
        <f>T$44*(T$73/T$44)^(($A45-$A$44)/($A$73-$A$44))</f>
        <v>498.86095796804739</v>
      </c>
      <c r="U45" s="11"/>
      <c r="V45" s="11"/>
    </row>
    <row r="46" spans="1:22" x14ac:dyDescent="0.2">
      <c r="A46" s="10">
        <v>1752</v>
      </c>
      <c r="B46" t="s">
        <v>22</v>
      </c>
      <c r="C46" s="11">
        <v>6284.6539179180627</v>
      </c>
      <c r="D46" s="16">
        <f t="shared" ca="1" si="9"/>
        <v>5.4903491227728534</v>
      </c>
      <c r="E46" s="11">
        <f t="shared" ca="1" si="2"/>
        <v>273.80614682728651</v>
      </c>
      <c r="F46" s="11">
        <f t="shared" ca="1" si="3"/>
        <v>17207.768734081546</v>
      </c>
      <c r="G46" s="11">
        <f t="shared" ca="1" si="4"/>
        <v>14556.483200965275</v>
      </c>
      <c r="H46" s="11">
        <f t="shared" ca="1" si="5"/>
        <v>2651.2855331162709</v>
      </c>
      <c r="I46" s="17">
        <f t="shared" ca="1" si="6"/>
        <v>0.21242343442782413</v>
      </c>
      <c r="J46" s="17">
        <f t="shared" ca="1" si="7"/>
        <v>0.42010733368932135</v>
      </c>
      <c r="K46" s="17">
        <f t="shared" ca="1" si="8"/>
        <v>0.36746923188285446</v>
      </c>
      <c r="L46" s="15">
        <f t="shared" si="0"/>
        <v>15.238095238095237</v>
      </c>
      <c r="M46" s="15">
        <f t="shared" si="1"/>
        <v>2.0663952411304147</v>
      </c>
      <c r="N46" s="18">
        <f t="shared" si="10"/>
        <v>11.70529726472633</v>
      </c>
      <c r="O46" s="11">
        <v>113</v>
      </c>
      <c r="P46" s="11">
        <v>10</v>
      </c>
      <c r="Q46" s="11">
        <v>577.7350162408278</v>
      </c>
      <c r="R46" s="11">
        <v>277.2649837591722</v>
      </c>
      <c r="S46" s="11">
        <f t="shared" ref="S46:T72" si="11">S$44*(S$73/S$44)^(($A46-$A$44)/($A$73-$A$44))</f>
        <v>5825.601048361149</v>
      </c>
      <c r="T46" s="11">
        <f t="shared" si="11"/>
        <v>497.72451076959595</v>
      </c>
      <c r="U46" s="11"/>
      <c r="V46" s="11"/>
    </row>
    <row r="47" spans="1:22" x14ac:dyDescent="0.2">
      <c r="A47" s="10">
        <v>1753</v>
      </c>
      <c r="B47" t="s">
        <v>22</v>
      </c>
      <c r="C47" s="11">
        <v>6331.9485891713975</v>
      </c>
      <c r="D47" s="16">
        <f t="shared" ca="1" si="9"/>
        <v>5.4796919261746622</v>
      </c>
      <c r="E47" s="11">
        <f t="shared" ca="1" si="2"/>
        <v>272.08009866556193</v>
      </c>
      <c r="F47" s="11">
        <f t="shared" ca="1" si="3"/>
        <v>17227.971968870195</v>
      </c>
      <c r="G47" s="11">
        <f t="shared" ca="1" si="4"/>
        <v>14569.207915709281</v>
      </c>
      <c r="H47" s="11">
        <f t="shared" ca="1" si="5"/>
        <v>2658.764053160914</v>
      </c>
      <c r="I47" s="17">
        <f t="shared" ca="1" si="6"/>
        <v>0.21381893779040323</v>
      </c>
      <c r="J47" s="17">
        <f t="shared" ca="1" si="7"/>
        <v>0.42415920123603867</v>
      </c>
      <c r="K47" s="17">
        <f t="shared" ca="1" si="8"/>
        <v>0.36202186097355821</v>
      </c>
      <c r="L47" s="15">
        <f t="shared" si="0"/>
        <v>11.5</v>
      </c>
      <c r="M47" s="15">
        <f t="shared" si="1"/>
        <v>1.8718367285074011</v>
      </c>
      <c r="N47" s="18">
        <f t="shared" si="10"/>
        <v>11.560262081971715</v>
      </c>
      <c r="O47" s="11">
        <v>98</v>
      </c>
      <c r="P47" s="11">
        <v>7</v>
      </c>
      <c r="Q47" s="11">
        <v>431.41732494090729</v>
      </c>
      <c r="R47" s="11">
        <v>229.18267505909273</v>
      </c>
      <c r="S47" s="11">
        <f t="shared" si="11"/>
        <v>5740.3118204772863</v>
      </c>
      <c r="T47" s="11">
        <f t="shared" si="11"/>
        <v>496.59065249339676</v>
      </c>
      <c r="U47" s="11"/>
      <c r="V47" s="11"/>
    </row>
    <row r="48" spans="1:22" x14ac:dyDescent="0.2">
      <c r="A48" s="10">
        <v>1754</v>
      </c>
      <c r="B48" t="s">
        <v>22</v>
      </c>
      <c r="C48" s="11">
        <v>6378.145094568511</v>
      </c>
      <c r="D48" s="16">
        <f t="shared" ca="1" si="9"/>
        <v>5.2663008856893949</v>
      </c>
      <c r="E48" s="11">
        <f t="shared" ca="1" si="2"/>
        <v>271.76489372263791</v>
      </c>
      <c r="F48" s="11">
        <f t="shared" ca="1" si="3"/>
        <v>17333.559237729758</v>
      </c>
      <c r="G48" s="11">
        <f t="shared" ca="1" si="4"/>
        <v>14567.404283805488</v>
      </c>
      <c r="H48" s="11">
        <f t="shared" ca="1" si="5"/>
        <v>2766.1549539242696</v>
      </c>
      <c r="I48" s="17">
        <f t="shared" ca="1" si="6"/>
        <v>0.21474720121133423</v>
      </c>
      <c r="J48" s="17">
        <f t="shared" ca="1" si="7"/>
        <v>0.43034988731416102</v>
      </c>
      <c r="K48" s="17">
        <f t="shared" ca="1" si="8"/>
        <v>0.3549029114745047</v>
      </c>
      <c r="L48" s="15">
        <f t="shared" si="0"/>
        <v>10.62962962962963</v>
      </c>
      <c r="M48" s="15">
        <f t="shared" si="1"/>
        <v>1.6787927293462124</v>
      </c>
      <c r="N48" s="18">
        <f t="shared" si="10"/>
        <v>11.417023966285194</v>
      </c>
      <c r="O48" s="11">
        <v>111</v>
      </c>
      <c r="P48" s="11">
        <v>11</v>
      </c>
      <c r="Q48" s="11">
        <v>460.89660539253128</v>
      </c>
      <c r="R48" s="11">
        <v>278.90339460746878</v>
      </c>
      <c r="S48" s="11">
        <f t="shared" si="11"/>
        <v>5656.2712624444202</v>
      </c>
      <c r="T48" s="11">
        <f t="shared" si="11"/>
        <v>495.4593772416672</v>
      </c>
      <c r="U48" s="11"/>
      <c r="V48" s="11"/>
    </row>
    <row r="49" spans="1:22" x14ac:dyDescent="0.2">
      <c r="A49" s="10">
        <v>1755</v>
      </c>
      <c r="B49" t="s">
        <v>22</v>
      </c>
      <c r="C49" s="11">
        <v>6423.2442131291409</v>
      </c>
      <c r="D49" s="16">
        <f t="shared" ca="1" si="9"/>
        <v>4.9794741548609114</v>
      </c>
      <c r="E49" s="11">
        <f t="shared" ca="1" si="2"/>
        <v>270.0418959702011</v>
      </c>
      <c r="F49" s="11">
        <f t="shared" ca="1" si="3"/>
        <v>17345.450455930157</v>
      </c>
      <c r="G49" s="11">
        <f t="shared" ca="1" si="4"/>
        <v>14444.61837493028</v>
      </c>
      <c r="H49" s="11">
        <f t="shared" ca="1" si="5"/>
        <v>2900.8320809998768</v>
      </c>
      <c r="I49" s="17">
        <f t="shared" ca="1" si="6"/>
        <v>0.21269746454304414</v>
      </c>
      <c r="J49" s="17">
        <f t="shared" ca="1" si="7"/>
        <v>0.43748217260376937</v>
      </c>
      <c r="K49" s="17">
        <f t="shared" ca="1" si="8"/>
        <v>0.34982036285318646</v>
      </c>
      <c r="L49" s="15">
        <f t="shared" si="0"/>
        <v>12.095238095238095</v>
      </c>
      <c r="M49" s="15">
        <f t="shared" si="1"/>
        <v>1.4933484596102606</v>
      </c>
      <c r="N49" s="18">
        <f t="shared" si="10"/>
        <v>11.275560651000252</v>
      </c>
      <c r="O49" s="11">
        <v>78</v>
      </c>
      <c r="P49" s="11">
        <v>9</v>
      </c>
      <c r="Q49" s="11">
        <v>357.57158067630866</v>
      </c>
      <c r="R49" s="11">
        <v>236.42841932369134</v>
      </c>
      <c r="S49" s="11">
        <f t="shared" si="11"/>
        <v>5573.4610932153955</v>
      </c>
      <c r="T49" s="11">
        <f t="shared" si="11"/>
        <v>494.33067913006062</v>
      </c>
      <c r="U49" s="11"/>
      <c r="V49" s="11"/>
    </row>
    <row r="50" spans="1:22" x14ac:dyDescent="0.2">
      <c r="A50" s="10">
        <v>1756</v>
      </c>
      <c r="B50" t="s">
        <v>5</v>
      </c>
      <c r="C50" s="11">
        <v>6475.8913266761319</v>
      </c>
      <c r="D50" s="16">
        <f t="shared" ca="1" si="9"/>
        <v>4.8781479304635482</v>
      </c>
      <c r="E50" s="11">
        <f t="shared" ca="1" si="2"/>
        <v>263.56236319510947</v>
      </c>
      <c r="F50" s="11">
        <f t="shared" ca="1" si="3"/>
        <v>17068.012218534743</v>
      </c>
      <c r="G50" s="11">
        <f t="shared" ca="1" si="4"/>
        <v>14164.374470651668</v>
      </c>
      <c r="H50" s="11">
        <f t="shared" ca="1" si="5"/>
        <v>2903.6377478830764</v>
      </c>
      <c r="I50" s="17">
        <f t="shared" ca="1" si="6"/>
        <v>0.21260042588475375</v>
      </c>
      <c r="J50" s="17">
        <f t="shared" ca="1" si="7"/>
        <v>0.43673965103565926</v>
      </c>
      <c r="K50" s="17">
        <f t="shared" ca="1" si="8"/>
        <v>0.35065992307958704</v>
      </c>
      <c r="L50" s="15">
        <f t="shared" si="0"/>
        <v>14.6</v>
      </c>
      <c r="M50" s="15">
        <f t="shared" si="1"/>
        <v>1.3763705938021737</v>
      </c>
      <c r="N50" s="18">
        <f t="shared" si="10"/>
        <v>11.135850145346824</v>
      </c>
      <c r="O50" s="11">
        <v>65</v>
      </c>
      <c r="P50" s="11">
        <v>1</v>
      </c>
      <c r="Q50" s="11">
        <v>322.13965617649154</v>
      </c>
      <c r="R50" s="11">
        <v>248.46034382350848</v>
      </c>
      <c r="S50" s="11">
        <f t="shared" si="11"/>
        <v>5491.8632993852098</v>
      </c>
      <c r="T50" s="11">
        <f t="shared" si="11"/>
        <v>493.20455228763501</v>
      </c>
      <c r="U50" s="11"/>
      <c r="V50" s="11"/>
    </row>
    <row r="51" spans="1:22" x14ac:dyDescent="0.2">
      <c r="A51" s="10">
        <v>1757</v>
      </c>
      <c r="B51" t="s">
        <v>5</v>
      </c>
      <c r="C51" s="11">
        <v>6504.7516637711851</v>
      </c>
      <c r="D51" s="16">
        <f t="shared" ca="1" si="9"/>
        <v>4.6855985280780255</v>
      </c>
      <c r="E51" s="11">
        <f t="shared" ca="1" si="2"/>
        <v>260.65255470479872</v>
      </c>
      <c r="F51" s="11">
        <f t="shared" ca="1" si="3"/>
        <v>16954.801388822492</v>
      </c>
      <c r="G51" s="11">
        <f t="shared" ca="1" si="4"/>
        <v>13972.740431635291</v>
      </c>
      <c r="H51" s="11">
        <f t="shared" ca="1" si="5"/>
        <v>2982.0609571872001</v>
      </c>
      <c r="I51" s="17">
        <f t="shared" ca="1" si="6"/>
        <v>0.21073676524193977</v>
      </c>
      <c r="J51" s="17">
        <f t="shared" ca="1" si="7"/>
        <v>0.44107035495108304</v>
      </c>
      <c r="K51" s="17">
        <f t="shared" ca="1" si="8"/>
        <v>0.34819287980697705</v>
      </c>
      <c r="L51" s="15">
        <f t="shared" si="0"/>
        <v>20.363636363636363</v>
      </c>
      <c r="M51" s="15">
        <f t="shared" si="1"/>
        <v>1.2445623462301199</v>
      </c>
      <c r="N51" s="18">
        <f t="shared" si="10"/>
        <v>10.997870731032812</v>
      </c>
      <c r="O51" s="11">
        <v>76</v>
      </c>
      <c r="P51" s="11">
        <v>5</v>
      </c>
      <c r="Q51" s="11">
        <v>261.70453769044013</v>
      </c>
      <c r="R51" s="11">
        <v>199.09546230955988</v>
      </c>
      <c r="S51" s="11">
        <f t="shared" si="11"/>
        <v>5411.4601312726145</v>
      </c>
      <c r="T51" s="11">
        <f t="shared" si="11"/>
        <v>492.08099085682306</v>
      </c>
      <c r="U51" s="11"/>
      <c r="V51" s="11"/>
    </row>
    <row r="52" spans="1:22" x14ac:dyDescent="0.2">
      <c r="A52" s="10">
        <v>1758</v>
      </c>
      <c r="B52" t="s">
        <v>5</v>
      </c>
      <c r="C52" s="11">
        <v>6522.8019241589955</v>
      </c>
      <c r="D52" s="16">
        <f t="shared" ca="1" si="9"/>
        <v>4.5138400977336177</v>
      </c>
      <c r="E52" s="11">
        <f t="shared" ca="1" si="2"/>
        <v>261.64245108023692</v>
      </c>
      <c r="F52" s="11">
        <f t="shared" ca="1" si="3"/>
        <v>17066.418833478452</v>
      </c>
      <c r="G52" s="11">
        <f t="shared" ca="1" si="4"/>
        <v>13971.22228606799</v>
      </c>
      <c r="H52" s="11">
        <f t="shared" ca="1" si="5"/>
        <v>3095.1965474104609</v>
      </c>
      <c r="I52" s="17">
        <f t="shared" ca="1" si="6"/>
        <v>0.21080384243291161</v>
      </c>
      <c r="J52" s="17">
        <f t="shared" ca="1" si="7"/>
        <v>0.44798842413039364</v>
      </c>
      <c r="K52" s="17">
        <f t="shared" ca="1" si="8"/>
        <v>0.34120773343669464</v>
      </c>
      <c r="L52" s="15">
        <f t="shared" si="0"/>
        <v>14.1875</v>
      </c>
      <c r="M52" s="15">
        <f t="shared" si="1"/>
        <v>1.2024409152370779</v>
      </c>
      <c r="N52" s="18">
        <f t="shared" si="10"/>
        <v>10.861600958867887</v>
      </c>
      <c r="O52" s="11">
        <v>83</v>
      </c>
      <c r="P52" s="11">
        <v>5</v>
      </c>
      <c r="Q52" s="11">
        <v>326.38828463954968</v>
      </c>
      <c r="R52" s="11">
        <v>283.81171536045036</v>
      </c>
      <c r="S52" s="11">
        <f t="shared" si="11"/>
        <v>5332.2340990590992</v>
      </c>
      <c r="T52" s="11">
        <f t="shared" si="11"/>
        <v>490.95998899340145</v>
      </c>
      <c r="U52" s="11"/>
      <c r="V52" s="11"/>
    </row>
    <row r="53" spans="1:22" x14ac:dyDescent="0.2">
      <c r="A53" s="10">
        <v>1759</v>
      </c>
      <c r="B53" t="s">
        <v>5</v>
      </c>
      <c r="C53" s="11">
        <v>6547.3271857550353</v>
      </c>
      <c r="D53" s="16">
        <f t="shared" ca="1" si="9"/>
        <v>4.5733639584839949</v>
      </c>
      <c r="E53" s="11">
        <f t="shared" ca="1" si="2"/>
        <v>259.44928857481324</v>
      </c>
      <c r="F53" s="11">
        <f t="shared" ca="1" si="3"/>
        <v>16986.99380410678</v>
      </c>
      <c r="G53" s="11">
        <f t="shared" ca="1" si="4"/>
        <v>13939.104965221872</v>
      </c>
      <c r="H53" s="11">
        <f t="shared" ca="1" si="5"/>
        <v>3047.8888388849082</v>
      </c>
      <c r="I53" s="17">
        <f t="shared" ca="1" si="6"/>
        <v>0.2122211876670288</v>
      </c>
      <c r="J53" s="17">
        <f t="shared" ca="1" si="7"/>
        <v>0.44963719786660394</v>
      </c>
      <c r="K53" s="17">
        <f t="shared" ca="1" si="8"/>
        <v>0.33814161446636726</v>
      </c>
      <c r="L53" s="15">
        <f t="shared" si="0"/>
        <v>15</v>
      </c>
      <c r="M53" s="15">
        <f t="shared" si="1"/>
        <v>1.1187767491615446</v>
      </c>
      <c r="N53" s="18">
        <f t="shared" si="10"/>
        <v>10.727019645429205</v>
      </c>
      <c r="O53" s="11">
        <v>68</v>
      </c>
      <c r="P53" s="11">
        <v>6</v>
      </c>
      <c r="Q53" s="11">
        <v>232.48251437854924</v>
      </c>
      <c r="R53" s="11">
        <v>199.51748562145076</v>
      </c>
      <c r="S53" s="11">
        <f t="shared" si="11"/>
        <v>5254.1679689843841</v>
      </c>
      <c r="T53" s="11">
        <f t="shared" si="11"/>
        <v>489.84154086646055</v>
      </c>
      <c r="U53" s="11"/>
      <c r="V53" s="11"/>
    </row>
    <row r="54" spans="1:22" x14ac:dyDescent="0.2">
      <c r="A54" s="10">
        <v>1760</v>
      </c>
      <c r="B54" t="s">
        <v>5</v>
      </c>
      <c r="C54" s="11">
        <v>6588.0402094660139</v>
      </c>
      <c r="D54" s="16">
        <f t="shared" ca="1" si="9"/>
        <v>4.6593207696490193</v>
      </c>
      <c r="E54" s="11">
        <f t="shared" ca="1" si="2"/>
        <v>255.51759906720775</v>
      </c>
      <c r="F54" s="11">
        <f t="shared" ca="1" si="3"/>
        <v>16833.602168809804</v>
      </c>
      <c r="G54" s="11">
        <f t="shared" ca="1" si="4"/>
        <v>13859.11055506553</v>
      </c>
      <c r="H54" s="11">
        <f t="shared" ca="1" si="5"/>
        <v>2974.4916137442751</v>
      </c>
      <c r="I54" s="17">
        <f t="shared" ca="1" si="6"/>
        <v>0.2096006129853073</v>
      </c>
      <c r="J54" s="17">
        <f t="shared" ca="1" si="7"/>
        <v>0.45381246144541604</v>
      </c>
      <c r="K54" s="17">
        <f t="shared" ca="1" si="8"/>
        <v>0.33658692556927661</v>
      </c>
      <c r="L54" s="15">
        <f t="shared" si="0"/>
        <v>13.166666666666666</v>
      </c>
      <c r="M54" s="15">
        <f t="shared" si="1"/>
        <v>1.0866667180083691</v>
      </c>
      <c r="N54" s="18">
        <f t="shared" si="10"/>
        <v>10.594105869768374</v>
      </c>
      <c r="O54" s="11">
        <v>29</v>
      </c>
      <c r="P54" s="11">
        <v>1</v>
      </c>
      <c r="Q54" s="11">
        <v>160.62227594167851</v>
      </c>
      <c r="R54" s="11">
        <v>159.77772405832152</v>
      </c>
      <c r="S54" s="11">
        <f t="shared" si="11"/>
        <v>5177.2447595976255</v>
      </c>
      <c r="T54" s="11">
        <f t="shared" si="11"/>
        <v>488.72564065837389</v>
      </c>
      <c r="U54" s="11"/>
      <c r="V54" s="11"/>
    </row>
    <row r="55" spans="1:22" x14ac:dyDescent="0.2">
      <c r="A55" s="10">
        <v>1761</v>
      </c>
      <c r="B55" t="s">
        <v>5</v>
      </c>
      <c r="C55" s="11">
        <v>6635.2159080224237</v>
      </c>
      <c r="D55" s="16">
        <f t="shared" ca="1" si="9"/>
        <v>4.59664219031459</v>
      </c>
      <c r="E55" s="11">
        <f t="shared" ca="1" si="2"/>
        <v>251.21699481330322</v>
      </c>
      <c r="F55" s="11">
        <f t="shared" ca="1" si="3"/>
        <v>16668.790003508162</v>
      </c>
      <c r="G55" s="11">
        <f t="shared" ca="1" si="4"/>
        <v>13690.434511646496</v>
      </c>
      <c r="H55" s="11">
        <f t="shared" ca="1" si="5"/>
        <v>2978.355491861666</v>
      </c>
      <c r="I55" s="17">
        <f t="shared" ca="1" si="6"/>
        <v>0.20923334362798035</v>
      </c>
      <c r="J55" s="17">
        <f t="shared" ca="1" si="7"/>
        <v>0.45546577253750142</v>
      </c>
      <c r="K55" s="17">
        <f t="shared" ca="1" si="8"/>
        <v>0.33530088383451817</v>
      </c>
      <c r="L55" s="15">
        <f t="shared" si="0"/>
        <v>8.8571428571428577</v>
      </c>
      <c r="M55" s="15">
        <f t="shared" si="1"/>
        <v>1.1676565728289749</v>
      </c>
      <c r="N55" s="18">
        <f t="shared" si="10"/>
        <v>10.46283897015927</v>
      </c>
      <c r="O55" s="11">
        <v>61</v>
      </c>
      <c r="P55" s="11">
        <v>5</v>
      </c>
      <c r="Q55" s="11">
        <v>190.88308232752959</v>
      </c>
      <c r="R55" s="11">
        <v>178.11691767247041</v>
      </c>
      <c r="S55" s="11">
        <f t="shared" si="11"/>
        <v>5101.4477380634999</v>
      </c>
      <c r="T55" s="11">
        <f t="shared" si="11"/>
        <v>487.61228256476818</v>
      </c>
      <c r="U55" s="11"/>
      <c r="V55" s="11"/>
    </row>
    <row r="56" spans="1:22" x14ac:dyDescent="0.2">
      <c r="A56" s="10">
        <v>1762</v>
      </c>
      <c r="B56" t="s">
        <v>5</v>
      </c>
      <c r="C56" s="11">
        <v>6661.8703604692264</v>
      </c>
      <c r="D56" s="16">
        <f t="shared" ca="1" si="9"/>
        <v>4.7799641689575392</v>
      </c>
      <c r="E56" s="11">
        <f t="shared" ca="1" si="2"/>
        <v>248.36245172323831</v>
      </c>
      <c r="F56" s="11">
        <f t="shared" ca="1" si="3"/>
        <v>16545.584557885104</v>
      </c>
      <c r="G56" s="11">
        <f t="shared" ca="1" si="4"/>
        <v>13683.008930384418</v>
      </c>
      <c r="H56" s="11">
        <f t="shared" ca="1" si="5"/>
        <v>2862.5756275006852</v>
      </c>
      <c r="I56" s="17">
        <f t="shared" ca="1" si="6"/>
        <v>0.21010640761414637</v>
      </c>
      <c r="J56" s="17">
        <f t="shared" ca="1" si="7"/>
        <v>0.45667708631267212</v>
      </c>
      <c r="K56" s="17">
        <f t="shared" ca="1" si="8"/>
        <v>0.33321650607318148</v>
      </c>
      <c r="L56" s="15">
        <f t="shared" si="0"/>
        <v>7.5652173913043477</v>
      </c>
      <c r="M56" s="15">
        <f t="shared" si="1"/>
        <v>1.6358088551247951</v>
      </c>
      <c r="N56" s="18">
        <f t="shared" si="10"/>
        <v>10.333198540886102</v>
      </c>
      <c r="O56" s="11">
        <v>34</v>
      </c>
      <c r="P56" s="11">
        <v>8</v>
      </c>
      <c r="Q56" s="11">
        <v>229.29112610245701</v>
      </c>
      <c r="R56" s="11">
        <v>159.508873897543</v>
      </c>
      <c r="S56" s="11">
        <f t="shared" si="11"/>
        <v>5026.7604165223665</v>
      </c>
      <c r="T56" s="11">
        <f t="shared" si="11"/>
        <v>486.50146079449297</v>
      </c>
      <c r="U56" s="11"/>
      <c r="V56" s="11"/>
    </row>
    <row r="57" spans="1:22" x14ac:dyDescent="0.2">
      <c r="A57" s="10">
        <v>1763</v>
      </c>
      <c r="B57" t="s">
        <v>6</v>
      </c>
      <c r="C57" s="11">
        <v>6648.5952235918103</v>
      </c>
      <c r="D57" s="16">
        <f t="shared" ca="1" si="9"/>
        <v>4.8284633905828551</v>
      </c>
      <c r="E57" s="11">
        <f t="shared" ca="1" si="2"/>
        <v>247.79101229510354</v>
      </c>
      <c r="F57" s="11">
        <f t="shared" ca="1" si="3"/>
        <v>16474.62140794205</v>
      </c>
      <c r="G57" s="11">
        <f t="shared" ca="1" si="4"/>
        <v>13648.04083190886</v>
      </c>
      <c r="H57" s="11">
        <f t="shared" ca="1" si="5"/>
        <v>2826.5805760331909</v>
      </c>
      <c r="I57" s="17">
        <f t="shared" ca="1" si="6"/>
        <v>0.20569010860747708</v>
      </c>
      <c r="J57" s="17">
        <f t="shared" ca="1" si="7"/>
        <v>0.46419245904585293</v>
      </c>
      <c r="K57" s="17">
        <f t="shared" ca="1" si="8"/>
        <v>0.33011743234667013</v>
      </c>
      <c r="L57" s="15">
        <f t="shared" si="0"/>
        <v>8.9090909090909083</v>
      </c>
      <c r="M57" s="15">
        <f t="shared" si="1"/>
        <v>2.3014538558711415</v>
      </c>
      <c r="N57" s="18">
        <f t="shared" si="10"/>
        <v>10.205164429071329</v>
      </c>
      <c r="O57" s="11">
        <v>79</v>
      </c>
      <c r="P57" s="11">
        <v>10</v>
      </c>
      <c r="Q57" s="11">
        <v>456.74746508108444</v>
      </c>
      <c r="R57" s="11">
        <v>198.4525349189156</v>
      </c>
      <c r="S57" s="11">
        <f t="shared" si="11"/>
        <v>4953.1665485037229</v>
      </c>
      <c r="T57" s="11">
        <f t="shared" si="11"/>
        <v>485.39316956959044</v>
      </c>
      <c r="U57" s="11"/>
      <c r="V57" s="11"/>
    </row>
    <row r="58" spans="1:22" x14ac:dyDescent="0.2">
      <c r="A58" s="10">
        <v>1764</v>
      </c>
      <c r="B58" t="s">
        <v>20</v>
      </c>
      <c r="C58" s="11">
        <v>6682.7936871229167</v>
      </c>
      <c r="D58" s="16">
        <f t="shared" ca="1" si="9"/>
        <v>4.9226949959167179</v>
      </c>
      <c r="E58" s="11">
        <f t="shared" ca="1" si="2"/>
        <v>246.64491470893472</v>
      </c>
      <c r="F58" s="11">
        <f t="shared" ca="1" si="3"/>
        <v>16482.770789778391</v>
      </c>
      <c r="G58" s="11">
        <f t="shared" ca="1" si="4"/>
        <v>13699.785881532718</v>
      </c>
      <c r="H58" s="11">
        <f t="shared" ca="1" si="5"/>
        <v>2782.9849082456726</v>
      </c>
      <c r="I58" s="17">
        <f t="shared" ca="1" si="6"/>
        <v>0.20439524658616548</v>
      </c>
      <c r="J58" s="17">
        <f t="shared" ca="1" si="7"/>
        <v>0.47011715203042853</v>
      </c>
      <c r="K58" s="17">
        <f t="shared" ca="1" si="8"/>
        <v>0.32548760138340599</v>
      </c>
      <c r="L58" s="15">
        <f t="shared" si="0"/>
        <v>13.294117647058824</v>
      </c>
      <c r="M58" s="15">
        <f t="shared" si="1"/>
        <v>2.6588944213781138</v>
      </c>
      <c r="N58" s="18">
        <f t="shared" si="10"/>
        <v>10.078716731542833</v>
      </c>
      <c r="O58" s="11">
        <v>83</v>
      </c>
      <c r="P58" s="11">
        <v>4</v>
      </c>
      <c r="Q58" s="11">
        <v>685.44213025338752</v>
      </c>
      <c r="R58" s="11">
        <v>237.95786974661246</v>
      </c>
      <c r="S58" s="11">
        <f t="shared" si="11"/>
        <v>4880.6501253921706</v>
      </c>
      <c r="T58" s="11">
        <f t="shared" si="11"/>
        <v>484.28740312526554</v>
      </c>
      <c r="U58" s="11"/>
      <c r="V58" s="11"/>
    </row>
    <row r="59" spans="1:22" x14ac:dyDescent="0.2">
      <c r="A59" s="10">
        <v>1765</v>
      </c>
      <c r="B59" t="s">
        <v>20</v>
      </c>
      <c r="C59" s="11">
        <v>6736.3944674233499</v>
      </c>
      <c r="D59" s="16">
        <f t="shared" ca="1" si="9"/>
        <v>4.9385785394842863</v>
      </c>
      <c r="E59" s="11">
        <f t="shared" ca="1" si="2"/>
        <v>242.14815079290926</v>
      </c>
      <c r="F59" s="11">
        <f t="shared" ca="1" si="3"/>
        <v>16312.05463298149</v>
      </c>
      <c r="G59" s="11">
        <f t="shared" ca="1" si="4"/>
        <v>13565.260172905519</v>
      </c>
      <c r="H59" s="11">
        <f t="shared" ca="1" si="5"/>
        <v>2746.7944600759711</v>
      </c>
      <c r="I59" s="17">
        <f t="shared" ca="1" si="6"/>
        <v>0.20308089576703331</v>
      </c>
      <c r="J59" s="17">
        <f t="shared" ca="1" si="7"/>
        <v>0.47247318692011903</v>
      </c>
      <c r="K59" s="17">
        <f t="shared" ca="1" si="8"/>
        <v>0.32444591731284772</v>
      </c>
      <c r="L59" s="15">
        <f t="shared" si="0"/>
        <v>17.46153846153846</v>
      </c>
      <c r="M59" s="15">
        <f t="shared" si="1"/>
        <v>2.7135273994967219</v>
      </c>
      <c r="N59" s="18">
        <f t="shared" si="10"/>
        <v>9.9538357917399374</v>
      </c>
      <c r="O59" s="11">
        <v>64</v>
      </c>
      <c r="P59" s="11">
        <v>3</v>
      </c>
      <c r="Q59" s="11">
        <v>559.5810049874782</v>
      </c>
      <c r="R59" s="11">
        <v>203.61899501252185</v>
      </c>
      <c r="S59" s="11">
        <f t="shared" si="11"/>
        <v>4809.1953729451106</v>
      </c>
      <c r="T59" s="11">
        <f t="shared" si="11"/>
        <v>483.18415570985587</v>
      </c>
      <c r="U59" s="11"/>
      <c r="V59" s="11"/>
    </row>
    <row r="60" spans="1:22" x14ac:dyDescent="0.2">
      <c r="A60" s="10">
        <v>1766</v>
      </c>
      <c r="B60" t="s">
        <v>20</v>
      </c>
      <c r="C60" s="11">
        <v>6768.4104954467548</v>
      </c>
      <c r="D60" s="16">
        <f t="shared" ca="1" si="9"/>
        <v>4.9843438132038891</v>
      </c>
      <c r="E60" s="11">
        <f t="shared" ca="1" si="2"/>
        <v>242.88760801273165</v>
      </c>
      <c r="F60" s="11">
        <f t="shared" ca="1" si="3"/>
        <v>16439.630352873301</v>
      </c>
      <c r="G60" s="11">
        <f t="shared" ca="1" si="4"/>
        <v>13692.523758395757</v>
      </c>
      <c r="H60" s="11">
        <f t="shared" ca="1" si="5"/>
        <v>2747.1065944775451</v>
      </c>
      <c r="I60" s="17">
        <f t="shared" ca="1" si="6"/>
        <v>0.19963952531489709</v>
      </c>
      <c r="J60" s="17">
        <f t="shared" ca="1" si="7"/>
        <v>0.48278215586762807</v>
      </c>
      <c r="K60" s="17">
        <f t="shared" ca="1" si="8"/>
        <v>0.31757831881747495</v>
      </c>
      <c r="L60" s="15">
        <f t="shared" si="0"/>
        <v>14.5</v>
      </c>
      <c r="M60" s="15">
        <f t="shared" si="1"/>
        <v>2.5850316934156505</v>
      </c>
      <c r="N60" s="18">
        <f t="shared" si="10"/>
        <v>9.8305021966577488</v>
      </c>
      <c r="O60" s="11">
        <v>80</v>
      </c>
      <c r="P60" s="11">
        <v>6</v>
      </c>
      <c r="Q60" s="11">
        <v>618.73663830875955</v>
      </c>
      <c r="R60" s="11">
        <v>245.26336169124045</v>
      </c>
      <c r="S60" s="11">
        <f t="shared" si="11"/>
        <v>4738.7867478614335</v>
      </c>
      <c r="T60" s="11">
        <f t="shared" si="11"/>
        <v>482.08342158480173</v>
      </c>
      <c r="U60" s="11"/>
      <c r="V60" s="11"/>
    </row>
    <row r="61" spans="1:22" x14ac:dyDescent="0.2">
      <c r="A61" s="10">
        <v>1767</v>
      </c>
      <c r="B61" t="s">
        <v>20</v>
      </c>
      <c r="C61" s="11">
        <v>6786.4018088630055</v>
      </c>
      <c r="D61" s="16">
        <f t="shared" ca="1" si="9"/>
        <v>4.8531759657037208</v>
      </c>
      <c r="E61" s="11">
        <f t="shared" ca="1" si="2"/>
        <v>242.66846602167513</v>
      </c>
      <c r="F61" s="11">
        <f t="shared" ca="1" si="3"/>
        <v>16468.457167635068</v>
      </c>
      <c r="G61" s="11">
        <f t="shared" ca="1" si="4"/>
        <v>13654.863784464829</v>
      </c>
      <c r="H61" s="11">
        <f t="shared" ca="1" si="5"/>
        <v>2813.59338317024</v>
      </c>
      <c r="I61" s="17">
        <f t="shared" ca="1" si="6"/>
        <v>0.19609203828029739</v>
      </c>
      <c r="J61" s="17">
        <f t="shared" ca="1" si="7"/>
        <v>0.4911649963648812</v>
      </c>
      <c r="K61" s="17">
        <f t="shared" ca="1" si="8"/>
        <v>0.31274296535482143</v>
      </c>
      <c r="L61" s="15">
        <f t="shared" si="0"/>
        <v>13.266666666666667</v>
      </c>
      <c r="M61" s="15">
        <f t="shared" si="1"/>
        <v>2.6292434709052293</v>
      </c>
      <c r="N61" s="18">
        <f t="shared" si="10"/>
        <v>9.7086967738293648</v>
      </c>
      <c r="O61" s="11">
        <v>59</v>
      </c>
      <c r="P61" s="11">
        <v>5</v>
      </c>
      <c r="Q61" s="11">
        <v>664.7179484129216</v>
      </c>
      <c r="R61" s="11">
        <v>264.08205158707847</v>
      </c>
      <c r="S61" s="11">
        <f t="shared" si="11"/>
        <v>4669.4089344004378</v>
      </c>
      <c r="T61" s="11">
        <f t="shared" si="11"/>
        <v>480.98519502461653</v>
      </c>
      <c r="U61" s="11"/>
      <c r="V61" s="11"/>
    </row>
    <row r="62" spans="1:22" x14ac:dyDescent="0.2">
      <c r="A62" s="10">
        <v>1768</v>
      </c>
      <c r="B62" t="s">
        <v>20</v>
      </c>
      <c r="C62" s="11">
        <v>6805.4669423387377</v>
      </c>
      <c r="D62" s="16">
        <f t="shared" ca="1" si="9"/>
        <v>4.9475691297156814</v>
      </c>
      <c r="E62" s="11">
        <f t="shared" ca="1" si="2"/>
        <v>244.14641615905271</v>
      </c>
      <c r="F62" s="11">
        <f t="shared" ca="1" si="3"/>
        <v>16615.303642609095</v>
      </c>
      <c r="G62" s="11">
        <f t="shared" ca="1" si="4"/>
        <v>13821.674299219962</v>
      </c>
      <c r="H62" s="11">
        <f t="shared" ca="1" si="5"/>
        <v>2793.6293433891328</v>
      </c>
      <c r="I62" s="17">
        <f t="shared" ca="1" si="6"/>
        <v>0.18878178419940791</v>
      </c>
      <c r="J62" s="17">
        <f t="shared" ca="1" si="7"/>
        <v>0.50541963271979273</v>
      </c>
      <c r="K62" s="17">
        <f t="shared" ca="1" si="8"/>
        <v>0.30579858308079927</v>
      </c>
      <c r="L62" s="15">
        <f t="shared" si="0"/>
        <v>15</v>
      </c>
      <c r="M62" s="15">
        <f t="shared" si="1"/>
        <v>2.7208198491135023</v>
      </c>
      <c r="N62" s="18">
        <f t="shared" si="10"/>
        <v>9.5884005883454861</v>
      </c>
      <c r="O62" s="11">
        <v>60</v>
      </c>
      <c r="P62" s="11">
        <v>4</v>
      </c>
      <c r="Q62" s="11">
        <v>757.35058849370182</v>
      </c>
      <c r="R62" s="11">
        <v>266.84941150629822</v>
      </c>
      <c r="S62" s="11">
        <f t="shared" si="11"/>
        <v>4601.0468410502481</v>
      </c>
      <c r="T62" s="11">
        <f t="shared" si="11"/>
        <v>479.8894703168566</v>
      </c>
      <c r="U62" s="11"/>
      <c r="V62" s="11"/>
    </row>
    <row r="63" spans="1:22" x14ac:dyDescent="0.2">
      <c r="A63" s="10">
        <v>1769</v>
      </c>
      <c r="B63" t="s">
        <v>20</v>
      </c>
      <c r="C63" s="11">
        <v>6851.4679763082995</v>
      </c>
      <c r="D63" s="16">
        <f t="shared" ca="1" si="9"/>
        <v>4.965245711268552</v>
      </c>
      <c r="E63" s="11">
        <f t="shared" ca="1" si="2"/>
        <v>242.07320927310334</v>
      </c>
      <c r="F63" s="11">
        <f t="shared" ca="1" si="3"/>
        <v>16585.568412568449</v>
      </c>
      <c r="G63" s="11">
        <f t="shared" ca="1" si="4"/>
        <v>13805.202068020773</v>
      </c>
      <c r="H63" s="11">
        <f t="shared" ca="1" si="5"/>
        <v>2780.3663445476768</v>
      </c>
      <c r="I63" s="17">
        <f t="shared" ca="1" si="6"/>
        <v>0.18775358929756236</v>
      </c>
      <c r="J63" s="17">
        <f t="shared" ca="1" si="7"/>
        <v>0.51002693203755944</v>
      </c>
      <c r="K63" s="17">
        <f t="shared" ca="1" si="8"/>
        <v>0.3022194786648783</v>
      </c>
      <c r="L63" s="15">
        <f t="shared" si="0"/>
        <v>27</v>
      </c>
      <c r="M63" s="15">
        <f t="shared" si="1"/>
        <v>2.722417065161054</v>
      </c>
      <c r="N63" s="18">
        <f t="shared" si="10"/>
        <v>9.4695949399109232</v>
      </c>
      <c r="O63" s="11">
        <v>61</v>
      </c>
      <c r="P63" s="11">
        <v>3</v>
      </c>
      <c r="Q63" s="11">
        <v>533.8576373054176</v>
      </c>
      <c r="R63" s="11">
        <v>187.94236269458247</v>
      </c>
      <c r="S63" s="11">
        <f t="shared" si="11"/>
        <v>4533.6855972450176</v>
      </c>
      <c r="T63" s="11">
        <f t="shared" si="11"/>
        <v>478.79624176209188</v>
      </c>
      <c r="U63" s="11"/>
      <c r="V63" s="11"/>
    </row>
    <row r="64" spans="1:22" x14ac:dyDescent="0.2">
      <c r="A64" s="10">
        <v>1770</v>
      </c>
      <c r="B64" t="s">
        <v>20</v>
      </c>
      <c r="C64" s="11">
        <v>6900.6855993709223</v>
      </c>
      <c r="D64" s="16">
        <f t="shared" ca="1" si="9"/>
        <v>4.8666144908971285</v>
      </c>
      <c r="E64" s="11">
        <f t="shared" ca="1" si="2"/>
        <v>247.34865944605247</v>
      </c>
      <c r="F64" s="11">
        <f t="shared" ca="1" si="3"/>
        <v>17068.753322630768</v>
      </c>
      <c r="G64" s="11">
        <f t="shared" ca="1" si="4"/>
        <v>14159.280857870159</v>
      </c>
      <c r="H64" s="11">
        <f t="shared" ca="1" si="5"/>
        <v>2909.4724647606076</v>
      </c>
      <c r="I64" s="17">
        <f t="shared" ca="1" si="6"/>
        <v>0.18226287188035292</v>
      </c>
      <c r="J64" s="17">
        <f t="shared" ca="1" si="7"/>
        <v>0.52802551530679676</v>
      </c>
      <c r="K64" s="17">
        <f t="shared" ca="1" si="8"/>
        <v>0.28971161281285018</v>
      </c>
      <c r="L64" s="15">
        <f t="shared" si="0"/>
        <v>19.636363636363637</v>
      </c>
      <c r="M64" s="15">
        <f t="shared" si="1"/>
        <v>2.6333693396603479</v>
      </c>
      <c r="N64" s="18">
        <f t="shared" si="10"/>
        <v>9.3522613599376108</v>
      </c>
      <c r="O64" s="11">
        <v>95</v>
      </c>
      <c r="P64" s="11">
        <v>1</v>
      </c>
      <c r="Q64" s="11">
        <v>769.02541764053115</v>
      </c>
      <c r="R64" s="11">
        <v>301.97458235946885</v>
      </c>
      <c r="S64" s="11">
        <f t="shared" si="11"/>
        <v>4467.3105501301798</v>
      </c>
      <c r="T64" s="11">
        <f t="shared" si="11"/>
        <v>477.70550367387597</v>
      </c>
      <c r="U64" s="11"/>
      <c r="V64" s="11"/>
    </row>
    <row r="65" spans="1:22" x14ac:dyDescent="0.2">
      <c r="A65" s="10">
        <v>1771</v>
      </c>
      <c r="B65" t="s">
        <v>21</v>
      </c>
      <c r="C65" s="11">
        <v>6945.5777064183303</v>
      </c>
      <c r="D65" s="16">
        <f t="shared" ca="1" si="9"/>
        <v>4.901652993924027</v>
      </c>
      <c r="E65" s="11">
        <f t="shared" ca="1" si="2"/>
        <v>244.96169974470351</v>
      </c>
      <c r="F65" s="11">
        <f t="shared" ca="1" si="3"/>
        <v>17014.005206731534</v>
      </c>
      <c r="G65" s="11">
        <f t="shared" ca="1" si="4"/>
        <v>14131.083214495105</v>
      </c>
      <c r="H65" s="11">
        <f t="shared" ca="1" si="5"/>
        <v>2882.9219922364277</v>
      </c>
      <c r="I65" s="17">
        <f t="shared" ca="1" si="6"/>
        <v>0.18173263511031845</v>
      </c>
      <c r="J65" s="17">
        <f t="shared" ca="1" si="7"/>
        <v>0.53153155797787843</v>
      </c>
      <c r="K65" s="17">
        <f t="shared" ca="1" si="8"/>
        <v>0.28673580691180311</v>
      </c>
      <c r="L65" s="15">
        <f t="shared" si="0"/>
        <v>19.5</v>
      </c>
      <c r="M65" s="15">
        <f t="shared" si="1"/>
        <v>2.4470161314468775</v>
      </c>
      <c r="N65" s="18">
        <f t="shared" si="10"/>
        <v>9.2363816086736268</v>
      </c>
      <c r="O65" s="11">
        <v>60</v>
      </c>
      <c r="P65" s="11">
        <v>7</v>
      </c>
      <c r="Q65" s="11">
        <v>381.34530155655</v>
      </c>
      <c r="R65" s="11">
        <v>149.65469844345</v>
      </c>
      <c r="S65" s="11">
        <f t="shared" si="11"/>
        <v>4401.9072613750695</v>
      </c>
      <c r="T65" s="11">
        <f t="shared" si="11"/>
        <v>476.61725037871673</v>
      </c>
      <c r="U65" s="11"/>
      <c r="V65" s="11"/>
    </row>
    <row r="66" spans="1:22" x14ac:dyDescent="0.2">
      <c r="A66" s="10">
        <v>1772</v>
      </c>
      <c r="B66" t="s">
        <v>21</v>
      </c>
      <c r="C66" s="11">
        <v>6999.0703891230796</v>
      </c>
      <c r="D66" s="16">
        <f t="shared" ca="1" si="9"/>
        <v>4.7525195037484913</v>
      </c>
      <c r="E66" s="11">
        <f t="shared" ca="1" si="2"/>
        <v>252.72299434402728</v>
      </c>
      <c r="F66" s="11">
        <f t="shared" ca="1" si="3"/>
        <v>17688.260263638011</v>
      </c>
      <c r="G66" s="11">
        <f t="shared" ca="1" si="4"/>
        <v>14613.3884179864</v>
      </c>
      <c r="H66" s="11">
        <f t="shared" ca="1" si="5"/>
        <v>3074.8718456516103</v>
      </c>
      <c r="I66" s="17">
        <f t="shared" ca="1" si="6"/>
        <v>0.17429639512585438</v>
      </c>
      <c r="J66" s="17">
        <f t="shared" ca="1" si="7"/>
        <v>0.55360262329019749</v>
      </c>
      <c r="K66" s="17">
        <f t="shared" ca="1" si="8"/>
        <v>0.27210098158394808</v>
      </c>
      <c r="L66" s="15">
        <f t="shared" si="0"/>
        <v>17.615384615384617</v>
      </c>
      <c r="M66" s="15">
        <f t="shared" si="1"/>
        <v>2.3768208259989625</v>
      </c>
      <c r="N66" s="18">
        <f t="shared" si="10"/>
        <v>9.1219376723677836</v>
      </c>
      <c r="O66" s="11">
        <v>79</v>
      </c>
      <c r="P66" s="11">
        <v>4</v>
      </c>
      <c r="Q66" s="11">
        <v>817.45549852460408</v>
      </c>
      <c r="R66" s="11">
        <v>352.54450147539592</v>
      </c>
      <c r="S66" s="11">
        <f t="shared" si="11"/>
        <v>4337.4615040321996</v>
      </c>
      <c r="T66" s="11">
        <f t="shared" si="11"/>
        <v>475.53147621604666</v>
      </c>
      <c r="U66" s="11"/>
      <c r="V66" s="11"/>
    </row>
    <row r="67" spans="1:22" x14ac:dyDescent="0.2">
      <c r="A67" s="10">
        <v>1773</v>
      </c>
      <c r="B67" t="s">
        <v>21</v>
      </c>
      <c r="C67" s="11">
        <v>7054.6980588502374</v>
      </c>
      <c r="D67" s="16">
        <f t="shared" ca="1" si="9"/>
        <v>4.7439926614515571</v>
      </c>
      <c r="E67" s="11">
        <f t="shared" ca="1" si="2"/>
        <v>253.53365586460055</v>
      </c>
      <c r="F67" s="11">
        <f t="shared" ca="1" si="3"/>
        <v>17886.033898812017</v>
      </c>
      <c r="G67" s="11">
        <f t="shared" ca="1" si="4"/>
        <v>14772.166080204453</v>
      </c>
      <c r="H67" s="11">
        <f t="shared" ca="1" si="5"/>
        <v>3113.8678186075645</v>
      </c>
      <c r="I67" s="17">
        <f t="shared" ca="1" si="6"/>
        <v>0.17069183795982737</v>
      </c>
      <c r="J67" s="17">
        <f t="shared" ca="1" si="7"/>
        <v>0.56382686742537791</v>
      </c>
      <c r="K67" s="17">
        <f t="shared" ca="1" si="8"/>
        <v>0.26548129461479486</v>
      </c>
      <c r="L67" s="15">
        <f t="shared" si="0"/>
        <v>28.888888888888889</v>
      </c>
      <c r="M67" s="15">
        <f t="shared" si="1"/>
        <v>2.3210851844752791</v>
      </c>
      <c r="N67" s="18">
        <f t="shared" si="10"/>
        <v>9.0089117604693403</v>
      </c>
      <c r="O67" s="11">
        <v>90</v>
      </c>
      <c r="P67" s="11">
        <v>2</v>
      </c>
      <c r="Q67" s="11">
        <v>573.66819144727776</v>
      </c>
      <c r="R67" s="11">
        <v>243.53180855272228</v>
      </c>
      <c r="S67" s="11">
        <f t="shared" si="11"/>
        <v>4273.9592594425267</v>
      </c>
      <c r="T67" s="11">
        <f t="shared" si="11"/>
        <v>474.4481755381936</v>
      </c>
      <c r="U67" s="11"/>
      <c r="V67" s="11"/>
    </row>
    <row r="68" spans="1:22" x14ac:dyDescent="0.2">
      <c r="A68" s="10">
        <v>1774</v>
      </c>
      <c r="B68" t="s">
        <v>21</v>
      </c>
      <c r="C68" s="11">
        <v>7107.0769586183687</v>
      </c>
      <c r="D68" s="16">
        <f t="shared" ca="1" si="9"/>
        <v>4.8430778368313634</v>
      </c>
      <c r="E68" s="11">
        <f t="shared" ca="1" si="2"/>
        <v>254.08111157013516</v>
      </c>
      <c r="F68" s="11">
        <f t="shared" ca="1" si="3"/>
        <v>18057.740136602508</v>
      </c>
      <c r="G68" s="11">
        <f t="shared" ca="1" si="4"/>
        <v>14967.290096252707</v>
      </c>
      <c r="H68" s="11">
        <f t="shared" ca="1" si="5"/>
        <v>3090.4500403497996</v>
      </c>
      <c r="I68" s="17">
        <f t="shared" ca="1" si="6"/>
        <v>0.16818272812798377</v>
      </c>
      <c r="J68" s="17">
        <f t="shared" ca="1" si="7"/>
        <v>0.57238535949221014</v>
      </c>
      <c r="K68" s="17">
        <f t="shared" ca="1" si="8"/>
        <v>0.25943191237980612</v>
      </c>
      <c r="L68" s="15">
        <f t="shared" si="0"/>
        <v>30.666666666666668</v>
      </c>
      <c r="M68" s="15">
        <f t="shared" si="1"/>
        <v>2.3563963695996439</v>
      </c>
      <c r="N68" s="18">
        <f t="shared" si="10"/>
        <v>8.8972863028624403</v>
      </c>
      <c r="O68" s="11">
        <v>91</v>
      </c>
      <c r="P68" s="11">
        <v>3</v>
      </c>
      <c r="Q68" s="11">
        <v>502.1790756833106</v>
      </c>
      <c r="R68" s="11">
        <v>219.62092431668947</v>
      </c>
      <c r="S68" s="11">
        <f t="shared" si="11"/>
        <v>4211.3867141860192</v>
      </c>
      <c r="T68" s="11">
        <f t="shared" si="11"/>
        <v>473.36734271035112</v>
      </c>
      <c r="U68" s="11"/>
      <c r="V68" s="11"/>
    </row>
    <row r="69" spans="1:22" x14ac:dyDescent="0.2">
      <c r="A69" s="10">
        <v>1775</v>
      </c>
      <c r="B69" t="s">
        <v>21</v>
      </c>
      <c r="C69" s="11">
        <v>7183.1162465581638</v>
      </c>
      <c r="D69" s="16">
        <f t="shared" ca="1" si="9"/>
        <v>4.98783941651884</v>
      </c>
      <c r="E69" s="11">
        <f t="shared" ca="1" si="2"/>
        <v>252.27719301664268</v>
      </c>
      <c r="F69" s="11">
        <f t="shared" ca="1" si="3"/>
        <v>18121.364037939358</v>
      </c>
      <c r="G69" s="11">
        <f t="shared" ca="1" si="4"/>
        <v>15095.002978899032</v>
      </c>
      <c r="H69" s="11">
        <f t="shared" ca="1" si="5"/>
        <v>3026.3610590403246</v>
      </c>
      <c r="I69" s="17">
        <f t="shared" ca="1" si="6"/>
        <v>0.16665412127239701</v>
      </c>
      <c r="J69" s="17">
        <f t="shared" ca="1" si="7"/>
        <v>0.57828675516987071</v>
      </c>
      <c r="K69" s="17">
        <f t="shared" ca="1" si="8"/>
        <v>0.25505912355773219</v>
      </c>
      <c r="L69" s="15">
        <f t="shared" si="0"/>
        <v>21.46153846153846</v>
      </c>
      <c r="M69" s="15">
        <f t="shared" si="1"/>
        <v>2.3569131990940013</v>
      </c>
      <c r="N69" s="18">
        <f t="shared" si="10"/>
        <v>8.7870439471347961</v>
      </c>
      <c r="O69" s="11">
        <v>95</v>
      </c>
      <c r="P69" s="11">
        <v>4</v>
      </c>
      <c r="Q69" s="11">
        <v>360.99161569715073</v>
      </c>
      <c r="R69" s="11">
        <v>146.60838430284929</v>
      </c>
      <c r="S69" s="11">
        <f t="shared" si="11"/>
        <v>4149.7302570768707</v>
      </c>
      <c r="T69" s="11">
        <f t="shared" si="11"/>
        <v>472.28897211054954</v>
      </c>
      <c r="U69" s="11"/>
      <c r="V69" s="11"/>
    </row>
    <row r="70" spans="1:22" x14ac:dyDescent="0.2">
      <c r="A70" s="10">
        <v>1776</v>
      </c>
      <c r="B70" t="s">
        <v>21</v>
      </c>
      <c r="C70" s="11">
        <v>7252.6717270980316</v>
      </c>
      <c r="D70" s="16">
        <f t="shared" ca="1" si="9"/>
        <v>5.32898525816824</v>
      </c>
      <c r="E70" s="11">
        <f t="shared" ca="1" si="2"/>
        <v>242.50908576697768</v>
      </c>
      <c r="F70" s="11">
        <f t="shared" ca="1" si="3"/>
        <v>17588.387899065507</v>
      </c>
      <c r="G70" s="11">
        <f t="shared" ca="1" si="4"/>
        <v>14809.366115697345</v>
      </c>
      <c r="H70" s="11">
        <f t="shared" ca="1" si="5"/>
        <v>2779.0217833681613</v>
      </c>
      <c r="I70" s="17">
        <f t="shared" ca="1" si="6"/>
        <v>0.16971424653186076</v>
      </c>
      <c r="J70" s="17">
        <f t="shared" ca="1" si="7"/>
        <v>0.57101301281095651</v>
      </c>
      <c r="K70" s="17">
        <f t="shared" ca="1" si="8"/>
        <v>0.25927274065718264</v>
      </c>
      <c r="L70" s="15">
        <f t="shared" si="0"/>
        <v>25.5</v>
      </c>
      <c r="M70" s="15">
        <f t="shared" si="1"/>
        <v>2.462284932841559</v>
      </c>
      <c r="N70" s="18">
        <f t="shared" si="10"/>
        <v>8.6781675558802167</v>
      </c>
      <c r="O70" s="11">
        <v>93</v>
      </c>
      <c r="P70" s="11">
        <v>6</v>
      </c>
      <c r="Q70" s="11">
        <v>0</v>
      </c>
      <c r="R70" s="11">
        <v>0</v>
      </c>
      <c r="S70" s="11">
        <f t="shared" si="11"/>
        <v>4088.9764762027139</v>
      </c>
      <c r="T70" s="11">
        <f t="shared" si="11"/>
        <v>471.21305812962635</v>
      </c>
      <c r="U70" s="11"/>
      <c r="V70" s="11"/>
    </row>
    <row r="71" spans="1:22" x14ac:dyDescent="0.2">
      <c r="A71" s="10">
        <v>1777</v>
      </c>
      <c r="B71" t="s">
        <v>4</v>
      </c>
      <c r="C71" s="11">
        <v>7324.35422542572</v>
      </c>
      <c r="D71" s="16">
        <f t="shared" ca="1" si="9"/>
        <v>5.7574594270119617</v>
      </c>
      <c r="E71" s="11">
        <f t="shared" ca="1" si="2"/>
        <v>231.65287226719025</v>
      </c>
      <c r="F71" s="11">
        <f t="shared" ca="1" si="3"/>
        <v>16967.076938221995</v>
      </c>
      <c r="G71" s="11">
        <f t="shared" ca="1" si="4"/>
        <v>14456.210669399341</v>
      </c>
      <c r="H71" s="11">
        <f t="shared" ca="1" si="5"/>
        <v>2510.8662688226541</v>
      </c>
      <c r="I71" s="17">
        <f t="shared" ca="1" si="6"/>
        <v>0.1719801242503107</v>
      </c>
      <c r="J71" s="17">
        <f t="shared" ca="1" si="7"/>
        <v>0.56284445587269039</v>
      </c>
      <c r="K71" s="17">
        <f t="shared" ca="1" si="8"/>
        <v>0.265175419876999</v>
      </c>
      <c r="L71" s="15">
        <f t="shared" si="0"/>
        <v>21.363636363636363</v>
      </c>
      <c r="M71" s="15"/>
      <c r="N71" s="18">
        <f t="shared" si="10"/>
        <v>8.5706402040345591</v>
      </c>
      <c r="O71" s="11">
        <v>67</v>
      </c>
      <c r="P71" s="11">
        <v>0</v>
      </c>
      <c r="Q71" s="11">
        <v>0</v>
      </c>
      <c r="R71" s="11">
        <v>0</v>
      </c>
      <c r="S71" s="11">
        <f t="shared" si="11"/>
        <v>4029.112156007167</v>
      </c>
      <c r="T71" s="11">
        <f t="shared" si="11"/>
        <v>470.13959517119719</v>
      </c>
      <c r="U71" s="11"/>
      <c r="V71" s="11"/>
    </row>
    <row r="72" spans="1:22" x14ac:dyDescent="0.2">
      <c r="A72" s="10">
        <v>1778</v>
      </c>
      <c r="B72" t="s">
        <v>4</v>
      </c>
      <c r="C72" s="11">
        <v>7402.4650528445009</v>
      </c>
      <c r="D72" s="16">
        <f t="shared" ca="1" si="9"/>
        <v>6.2220393887796153</v>
      </c>
      <c r="E72" s="11">
        <f t="shared" ca="1" si="2"/>
        <v>218.73012634218645</v>
      </c>
      <c r="F72" s="11">
        <f t="shared" ca="1" si="3"/>
        <v>16191.421162522975</v>
      </c>
      <c r="G72" s="11">
        <f t="shared" ca="1" si="4"/>
        <v>13949.47532272619</v>
      </c>
      <c r="H72" s="11">
        <f t="shared" ca="1" si="5"/>
        <v>2241.9458397967851</v>
      </c>
      <c r="I72" s="17">
        <f t="shared" ca="1" si="6"/>
        <v>0.18071298193222129</v>
      </c>
      <c r="J72" s="17">
        <f t="shared" ca="1" si="7"/>
        <v>0.54511757935650729</v>
      </c>
      <c r="K72" s="17">
        <f t="shared" ca="1" si="8"/>
        <v>0.27416943871127158</v>
      </c>
      <c r="L72" s="15">
        <f t="shared" si="0"/>
        <v>20.5</v>
      </c>
      <c r="M72" s="15"/>
      <c r="N72" s="18">
        <f t="shared" si="10"/>
        <v>8.4644451762446984</v>
      </c>
      <c r="O72" s="11">
        <v>75</v>
      </c>
      <c r="P72" s="11">
        <v>5</v>
      </c>
      <c r="Q72" s="11">
        <v>0</v>
      </c>
      <c r="R72" s="11">
        <v>0</v>
      </c>
      <c r="S72" s="11">
        <f t="shared" si="11"/>
        <v>3970.1242744151009</v>
      </c>
      <c r="T72" s="11">
        <f t="shared" si="11"/>
        <v>469.06857765162687</v>
      </c>
      <c r="U72" s="11"/>
      <c r="V72" s="11"/>
    </row>
    <row r="73" spans="1:22" x14ac:dyDescent="0.2">
      <c r="A73" s="10">
        <v>1779</v>
      </c>
      <c r="B73" t="s">
        <v>4</v>
      </c>
      <c r="C73" s="11">
        <v>7473.0200862337324</v>
      </c>
      <c r="D73" s="16">
        <f t="shared" ca="1" si="9"/>
        <v>6.4297062386477188</v>
      </c>
      <c r="E73" s="11">
        <f t="shared" ca="1" si="2"/>
        <v>203.90476195264554</v>
      </c>
      <c r="F73" s="11">
        <f t="shared" ca="1" si="3"/>
        <v>15237.843817508279</v>
      </c>
      <c r="G73" s="11">
        <f t="shared" ca="1" si="4"/>
        <v>13186.908918057703</v>
      </c>
      <c r="H73" s="11">
        <f t="shared" ca="1" si="5"/>
        <v>2050.9348994505763</v>
      </c>
      <c r="I73" s="17">
        <f t="shared" ca="1" si="6"/>
        <v>0.19064377052231993</v>
      </c>
      <c r="J73" s="17">
        <f t="shared" ca="1" si="7"/>
        <v>0.52191398683129053</v>
      </c>
      <c r="K73" s="17">
        <f t="shared" ca="1" si="8"/>
        <v>0.28744224264638946</v>
      </c>
      <c r="L73" s="15">
        <f t="shared" si="0"/>
        <v>8.625</v>
      </c>
      <c r="M73" s="15"/>
      <c r="N73" s="18">
        <f t="shared" si="10"/>
        <v>8.2505937986672855</v>
      </c>
      <c r="O73" s="11">
        <v>63</v>
      </c>
      <c r="P73" s="11">
        <v>5</v>
      </c>
      <c r="Q73" s="11">
        <v>0</v>
      </c>
      <c r="R73" s="11">
        <v>0</v>
      </c>
      <c r="S73" s="11">
        <f>U73</f>
        <v>3912</v>
      </c>
      <c r="T73" s="11">
        <f>V73</f>
        <v>468</v>
      </c>
      <c r="U73" s="11">
        <v>3912</v>
      </c>
      <c r="V73" s="11">
        <v>468</v>
      </c>
    </row>
    <row r="74" spans="1:22" x14ac:dyDescent="0.2">
      <c r="A74" s="10">
        <v>1780</v>
      </c>
      <c r="B74" t="s">
        <v>4</v>
      </c>
      <c r="C74" s="11">
        <v>7514.5201589786857</v>
      </c>
      <c r="D74" s="16">
        <f t="shared" ca="1" si="9"/>
        <v>7.0981408310557397</v>
      </c>
      <c r="E74" s="11">
        <f t="shared" ca="1" si="2"/>
        <v>192.01119110424023</v>
      </c>
      <c r="F74" s="11">
        <f t="shared" ca="1" si="3"/>
        <v>14428.719663023219</v>
      </c>
      <c r="G74" s="11">
        <f t="shared" ca="1" si="4"/>
        <v>12646.987292095537</v>
      </c>
      <c r="H74" s="11">
        <f t="shared" ca="1" si="5"/>
        <v>1781.732370927683</v>
      </c>
      <c r="I74" s="17">
        <f t="shared" ca="1" si="6"/>
        <v>0.20369097665206129</v>
      </c>
      <c r="J74" s="17">
        <f t="shared" ca="1" si="7"/>
        <v>0.491470372685549</v>
      </c>
      <c r="K74" s="17">
        <f t="shared" ca="1" si="8"/>
        <v>0.30483865066238969</v>
      </c>
      <c r="L74" s="15">
        <f t="shared" ref="L74:L137" si="12">SUM(O73:O75)/SUM(P73:P75)</f>
        <v>8.115384615384615</v>
      </c>
      <c r="M74" s="15"/>
      <c r="N74" s="18">
        <f t="shared" si="10"/>
        <v>7.9375534062431941</v>
      </c>
      <c r="O74" s="11">
        <v>69</v>
      </c>
      <c r="P74" s="11">
        <v>14</v>
      </c>
      <c r="Q74" s="11">
        <v>0</v>
      </c>
      <c r="R74" s="11">
        <v>0</v>
      </c>
      <c r="S74" s="11">
        <f>S$73*(S$76/S$73)^(($A74-$A$73)/($A$76-$A$73))</f>
        <v>3906.6593790253123</v>
      </c>
      <c r="T74" s="11">
        <f>T$73*(T$76/T$73)^(($A74-$A$73)/($A$76-$A$73))</f>
        <v>491.77205383657588</v>
      </c>
      <c r="U74" s="11"/>
      <c r="V74" s="11"/>
    </row>
    <row r="75" spans="1:22" x14ac:dyDescent="0.2">
      <c r="A75" s="10">
        <v>1781</v>
      </c>
      <c r="B75" t="s">
        <v>4</v>
      </c>
      <c r="C75" s="11">
        <v>7569.9819524645527</v>
      </c>
      <c r="D75" s="16">
        <f t="shared" ca="1" si="9"/>
        <v>7.2230607863862151</v>
      </c>
      <c r="E75" s="11">
        <f t="shared" ca="1" si="2"/>
        <v>180.43602530395353</v>
      </c>
      <c r="F75" s="11">
        <f t="shared" ca="1" si="3"/>
        <v>13658.974551253656</v>
      </c>
      <c r="G75" s="11">
        <f t="shared" ca="1" si="4"/>
        <v>11997.917323771289</v>
      </c>
      <c r="H75" s="11">
        <f t="shared" ca="1" si="5"/>
        <v>1661.0572274823667</v>
      </c>
      <c r="I75" s="17">
        <f t="shared" ca="1" si="6"/>
        <v>0.21363243551340963</v>
      </c>
      <c r="J75" s="17">
        <f t="shared" ca="1" si="7"/>
        <v>0.46291153627113174</v>
      </c>
      <c r="K75" s="17">
        <f t="shared" ca="1" si="8"/>
        <v>0.32345602821545871</v>
      </c>
      <c r="L75" s="15">
        <f t="shared" si="12"/>
        <v>7.6206896551724137</v>
      </c>
      <c r="M75" s="15"/>
      <c r="N75" s="18">
        <f t="shared" si="10"/>
        <v>7.5435429762535371</v>
      </c>
      <c r="O75" s="11">
        <v>79</v>
      </c>
      <c r="P75" s="11">
        <v>7</v>
      </c>
      <c r="Q75" s="11">
        <v>0</v>
      </c>
      <c r="R75" s="11">
        <v>0</v>
      </c>
      <c r="S75" s="11">
        <f>S$73*(S$76/S$73)^(($A75-$A$73)/($A$76-$A$73))</f>
        <v>3901.3260490098255</v>
      </c>
      <c r="T75" s="11">
        <f>T$73*(T$76/T$73)^(($A75-$A$73)/($A$76-$A$73))</f>
        <v>516.7516088347096</v>
      </c>
      <c r="U75" s="11"/>
      <c r="V75" s="11"/>
    </row>
    <row r="76" spans="1:22" x14ac:dyDescent="0.2">
      <c r="A76" s="10">
        <v>1782</v>
      </c>
      <c r="B76" t="s">
        <v>4</v>
      </c>
      <c r="C76" s="11">
        <v>7597.4814595802727</v>
      </c>
      <c r="D76" s="16">
        <f t="shared" ca="1" si="9"/>
        <v>8.4868367134638856</v>
      </c>
      <c r="E76" s="11">
        <f t="shared" ca="1" si="2"/>
        <v>166.91892584389947</v>
      </c>
      <c r="F76" s="11">
        <f t="shared" ca="1" si="3"/>
        <v>12681.634443520805</v>
      </c>
      <c r="G76" s="11">
        <f t="shared" ca="1" si="4"/>
        <v>11344.873326348545</v>
      </c>
      <c r="H76" s="11">
        <f t="shared" ca="1" si="5"/>
        <v>1336.761117172261</v>
      </c>
      <c r="I76" s="17">
        <f t="shared" ca="1" si="6"/>
        <v>0.23159475326940587</v>
      </c>
      <c r="J76" s="17">
        <f t="shared" ca="1" si="7"/>
        <v>0.4183715014929732</v>
      </c>
      <c r="K76" s="17">
        <f t="shared" ca="1" si="8"/>
        <v>0.35003374523762093</v>
      </c>
      <c r="L76" s="15">
        <f t="shared" si="12"/>
        <v>15</v>
      </c>
      <c r="M76" s="15"/>
      <c r="N76" s="18">
        <f t="shared" si="10"/>
        <v>7.3467424911929307</v>
      </c>
      <c r="O76" s="11">
        <v>73</v>
      </c>
      <c r="P76" s="11">
        <v>8</v>
      </c>
      <c r="Q76" s="11">
        <v>0</v>
      </c>
      <c r="R76" s="11">
        <v>0</v>
      </c>
      <c r="S76" s="11">
        <f>U76</f>
        <v>3896</v>
      </c>
      <c r="T76" s="11">
        <f>V76</f>
        <v>543</v>
      </c>
      <c r="U76" s="11">
        <v>3896</v>
      </c>
      <c r="V76" s="11">
        <v>543</v>
      </c>
    </row>
    <row r="77" spans="1:22" x14ac:dyDescent="0.2">
      <c r="A77" s="10">
        <v>1783</v>
      </c>
      <c r="B77" t="s">
        <v>4</v>
      </c>
      <c r="C77" s="11">
        <v>7658.2846276961909</v>
      </c>
      <c r="D77" s="16">
        <f t="shared" ca="1" si="9"/>
        <v>9.7290784843393343</v>
      </c>
      <c r="E77" s="11">
        <f t="shared" ca="1" si="2"/>
        <v>159.39275035576694</v>
      </c>
      <c r="F77" s="11">
        <f t="shared" ca="1" si="3"/>
        <v>12206.750498157866</v>
      </c>
      <c r="G77" s="11">
        <f t="shared" ca="1" si="4"/>
        <v>11069.024595977598</v>
      </c>
      <c r="H77" s="11">
        <f t="shared" ca="1" si="5"/>
        <v>1137.7259021802674</v>
      </c>
      <c r="I77" s="17">
        <f t="shared" ca="1" si="6"/>
        <v>0.25068096545938151</v>
      </c>
      <c r="J77" s="17">
        <f t="shared" ca="1" si="7"/>
        <v>0.35265339839001508</v>
      </c>
      <c r="K77" s="17">
        <f t="shared" ca="1" si="8"/>
        <v>0.39666563615060341</v>
      </c>
      <c r="L77" s="15">
        <f t="shared" si="12"/>
        <v>18.75</v>
      </c>
      <c r="M77" s="15"/>
      <c r="N77" s="18">
        <f t="shared" si="10"/>
        <v>7.3348603333658655</v>
      </c>
      <c r="O77" s="11">
        <v>178</v>
      </c>
      <c r="P77" s="11">
        <v>7</v>
      </c>
      <c r="Q77" s="11">
        <v>0</v>
      </c>
      <c r="R77" s="11">
        <v>0</v>
      </c>
      <c r="S77" s="11">
        <f>S$76*(S$82/S$76)^(($A77-$A$76)/($A$82-$A$76))</f>
        <v>4260.5018581227559</v>
      </c>
      <c r="T77" s="11">
        <f>T$76*(T$82/T$76)^(($A77-$A$76)/($A$82-$A$76))</f>
        <v>581.49659356072857</v>
      </c>
      <c r="U77" s="11"/>
      <c r="V77" s="11"/>
    </row>
    <row r="78" spans="1:22" x14ac:dyDescent="0.2">
      <c r="A78" s="10">
        <v>1784</v>
      </c>
      <c r="B78" t="s">
        <v>29</v>
      </c>
      <c r="C78" s="11">
        <v>7676.0940569916966</v>
      </c>
      <c r="D78" s="16">
        <f t="shared" ca="1" si="9"/>
        <v>11.425301900647364</v>
      </c>
      <c r="E78" s="11">
        <f t="shared" ca="1" si="2"/>
        <v>156.09633770723408</v>
      </c>
      <c r="F78" s="11">
        <f t="shared" ca="1" si="3"/>
        <v>11982.101701926684</v>
      </c>
      <c r="G78" s="11">
        <f t="shared" ca="1" si="4"/>
        <v>11017.770871357294</v>
      </c>
      <c r="H78" s="11">
        <f t="shared" ca="1" si="5"/>
        <v>964.33083056938926</v>
      </c>
      <c r="I78" s="17">
        <f t="shared" ca="1" si="6"/>
        <v>0.26280865229959205</v>
      </c>
      <c r="J78" s="17">
        <f t="shared" ca="1" si="7"/>
        <v>0.29638151746627556</v>
      </c>
      <c r="K78" s="17">
        <f t="shared" ca="1" si="8"/>
        <v>0.44080983023413234</v>
      </c>
      <c r="L78" s="15">
        <f t="shared" si="12"/>
        <v>24.518518518518519</v>
      </c>
      <c r="M78" s="15"/>
      <c r="N78" s="18">
        <f t="shared" si="10"/>
        <v>7.4900775474332058</v>
      </c>
      <c r="O78" s="11">
        <v>199</v>
      </c>
      <c r="P78" s="11">
        <v>9</v>
      </c>
      <c r="Q78" s="11">
        <v>0</v>
      </c>
      <c r="R78" s="11">
        <v>0</v>
      </c>
      <c r="S78" s="11">
        <f t="shared" ref="S78:T81" si="13">S$76*(S$82/S$76)^(($A78-$A$76)/($A$82-$A$76))</f>
        <v>4659.1057708078697</v>
      </c>
      <c r="T78" s="11">
        <f t="shared" si="13"/>
        <v>622.72244626653992</v>
      </c>
      <c r="U78" s="11"/>
      <c r="V78" s="11"/>
    </row>
    <row r="79" spans="1:22" x14ac:dyDescent="0.2">
      <c r="A79" s="10">
        <v>1785</v>
      </c>
      <c r="B79" t="s">
        <v>29</v>
      </c>
      <c r="C79" s="11">
        <v>7751.9025040775969</v>
      </c>
      <c r="D79" s="16">
        <f t="shared" ca="1" si="9"/>
        <v>12.496255256176051</v>
      </c>
      <c r="E79" s="11">
        <f t="shared" ca="1" si="2"/>
        <v>150.92440837423371</v>
      </c>
      <c r="F79" s="11">
        <f t="shared" ca="1" si="3"/>
        <v>11699.512992026521</v>
      </c>
      <c r="G79" s="11">
        <f t="shared" ca="1" si="4"/>
        <v>10832.641940023212</v>
      </c>
      <c r="H79" s="11">
        <f t="shared" ca="1" si="5"/>
        <v>866.87105200330893</v>
      </c>
      <c r="I79" s="17">
        <f t="shared" ca="1" si="6"/>
        <v>0.28223397010203644</v>
      </c>
      <c r="J79" s="17">
        <f t="shared" ca="1" si="7"/>
        <v>0.22527772606476362</v>
      </c>
      <c r="K79" s="17">
        <f t="shared" ca="1" si="8"/>
        <v>0.49248830383319991</v>
      </c>
      <c r="L79" s="15">
        <f t="shared" si="12"/>
        <v>29.16</v>
      </c>
      <c r="M79" s="15"/>
      <c r="N79" s="18">
        <f t="shared" si="10"/>
        <v>7.6485794025772469</v>
      </c>
      <c r="O79" s="11">
        <v>285</v>
      </c>
      <c r="P79" s="11">
        <v>11</v>
      </c>
      <c r="Q79" s="11">
        <v>0</v>
      </c>
      <c r="R79" s="11">
        <v>0</v>
      </c>
      <c r="S79" s="11">
        <f t="shared" si="13"/>
        <v>5095.0022571143181</v>
      </c>
      <c r="T79" s="11">
        <f t="shared" si="13"/>
        <v>666.87105200330893</v>
      </c>
      <c r="U79" s="11"/>
      <c r="V79" s="11"/>
    </row>
    <row r="80" spans="1:22" x14ac:dyDescent="0.2">
      <c r="A80" s="10">
        <v>1786</v>
      </c>
      <c r="B80" t="s">
        <v>29</v>
      </c>
      <c r="C80" s="11">
        <v>7827.6846410137769</v>
      </c>
      <c r="D80" s="16">
        <f t="shared" ca="1" si="9"/>
        <v>12.089798697874528</v>
      </c>
      <c r="E80" s="11">
        <f t="shared" ca="1" si="2"/>
        <v>153.03534682277308</v>
      </c>
      <c r="F80" s="11">
        <f t="shared" ca="1" si="3"/>
        <v>11979.124338568372</v>
      </c>
      <c r="G80" s="11">
        <f t="shared" ca="1" si="4"/>
        <v>11063.974715945566</v>
      </c>
      <c r="H80" s="11">
        <f t="shared" ca="1" si="5"/>
        <v>915.14962262280596</v>
      </c>
      <c r="I80" s="17">
        <f t="shared" ca="1" si="6"/>
        <v>0.28708275353046347</v>
      </c>
      <c r="J80" s="17">
        <f t="shared" ca="1" si="7"/>
        <v>0.18818523939135895</v>
      </c>
      <c r="K80" s="17">
        <f t="shared" ca="1" si="8"/>
        <v>0.52473200707817746</v>
      </c>
      <c r="L80" s="15">
        <f t="shared" si="12"/>
        <v>30.666666666666668</v>
      </c>
      <c r="M80" s="15">
        <f t="shared" ref="M80:M137" si="14">SUM(Q79:Q81)/SUM(R79:R81)</f>
        <v>2.9738219895287958</v>
      </c>
      <c r="N80" s="18">
        <f t="shared" si="10"/>
        <v>7.8104354069840953</v>
      </c>
      <c r="O80" s="11">
        <v>245</v>
      </c>
      <c r="P80" s="11">
        <v>5</v>
      </c>
      <c r="Q80" s="11">
        <v>0</v>
      </c>
      <c r="R80" s="11">
        <v>0</v>
      </c>
      <c r="S80" s="11">
        <f t="shared" si="13"/>
        <v>5571.6803345932212</v>
      </c>
      <c r="T80" s="11">
        <f t="shared" si="13"/>
        <v>714.14962262280596</v>
      </c>
      <c r="U80" s="11"/>
      <c r="V80" s="11"/>
    </row>
    <row r="81" spans="1:22" x14ac:dyDescent="0.2">
      <c r="A81" s="10">
        <v>1787</v>
      </c>
      <c r="B81" t="s">
        <v>29</v>
      </c>
      <c r="C81" s="11">
        <v>7914.1774992111887</v>
      </c>
      <c r="D81" s="16">
        <f t="shared" ca="1" si="9"/>
        <v>9.8969446390919629</v>
      </c>
      <c r="E81" s="11">
        <f t="shared" ca="1" si="2"/>
        <v>159.00040643233689</v>
      </c>
      <c r="F81" s="11">
        <f t="shared" ca="1" si="3"/>
        <v>12583.574389522346</v>
      </c>
      <c r="G81" s="11">
        <f t="shared" ca="1" si="4"/>
        <v>11428.794329029084</v>
      </c>
      <c r="H81" s="11">
        <f t="shared" ca="1" si="5"/>
        <v>1154.7800604932622</v>
      </c>
      <c r="I81" s="17">
        <f t="shared" ca="1" si="6"/>
        <v>0.28052442737885652</v>
      </c>
      <c r="J81" s="17">
        <f t="shared" ca="1" si="7"/>
        <v>0.17450040941118403</v>
      </c>
      <c r="K81" s="17">
        <f t="shared" ca="1" si="8"/>
        <v>0.54497516320995953</v>
      </c>
      <c r="L81" s="15">
        <f t="shared" si="12"/>
        <v>37.6</v>
      </c>
      <c r="M81" s="15">
        <f t="shared" si="14"/>
        <v>2.9738219895287958</v>
      </c>
      <c r="N81" s="18">
        <f t="shared" si="10"/>
        <v>7.9757165397427183</v>
      </c>
      <c r="O81" s="11">
        <v>206</v>
      </c>
      <c r="P81" s="11">
        <v>8</v>
      </c>
      <c r="Q81" s="11">
        <v>568</v>
      </c>
      <c r="R81" s="11">
        <v>191</v>
      </c>
      <c r="S81" s="11">
        <f t="shared" si="13"/>
        <v>6092.9554462013448</v>
      </c>
      <c r="T81" s="11">
        <f t="shared" si="13"/>
        <v>764.78006049326234</v>
      </c>
      <c r="U81" s="11"/>
      <c r="V81" s="11"/>
    </row>
    <row r="82" spans="1:22" x14ac:dyDescent="0.2">
      <c r="A82" s="10">
        <v>1788</v>
      </c>
      <c r="B82" t="s">
        <v>30</v>
      </c>
      <c r="C82" s="11">
        <v>8010.3013585538311</v>
      </c>
      <c r="D82" s="16">
        <f t="shared" ca="1" si="9"/>
        <v>9.5018028998176582</v>
      </c>
      <c r="E82" s="11">
        <f t="shared" ca="1" si="2"/>
        <v>157.84887640810587</v>
      </c>
      <c r="F82" s="11">
        <f t="shared" ca="1" si="3"/>
        <v>12644.170691380461</v>
      </c>
      <c r="G82" s="11">
        <f t="shared" ca="1" si="4"/>
        <v>11440.170691380461</v>
      </c>
      <c r="H82" s="11">
        <f t="shared" ca="1" si="5"/>
        <v>1204</v>
      </c>
      <c r="I82" s="17">
        <f t="shared" ca="1" si="6"/>
        <v>0.27997091200399726</v>
      </c>
      <c r="J82" s="17">
        <f t="shared" ca="1" si="7"/>
        <v>0.12829395703162219</v>
      </c>
      <c r="K82" s="17">
        <f t="shared" ca="1" si="8"/>
        <v>0.59173513096438057</v>
      </c>
      <c r="L82" s="15">
        <f t="shared" si="12"/>
        <v>34.46153846153846</v>
      </c>
      <c r="M82" s="15">
        <f t="shared" si="14"/>
        <v>1.4220623501199041</v>
      </c>
      <c r="N82" s="18">
        <f t="shared" si="10"/>
        <v>8.0327979644615652</v>
      </c>
      <c r="O82" s="11">
        <v>113</v>
      </c>
      <c r="P82" s="11">
        <v>2</v>
      </c>
      <c r="Q82" s="11">
        <v>0</v>
      </c>
      <c r="R82" s="11">
        <v>0</v>
      </c>
      <c r="S82" s="11">
        <f>U82</f>
        <v>6663</v>
      </c>
      <c r="T82" s="11">
        <f>V82</f>
        <v>819</v>
      </c>
      <c r="U82" s="11">
        <v>6663</v>
      </c>
      <c r="V82" s="11">
        <v>819</v>
      </c>
    </row>
    <row r="83" spans="1:22" x14ac:dyDescent="0.2">
      <c r="A83" s="10">
        <v>1789</v>
      </c>
      <c r="B83" t="s">
        <v>30</v>
      </c>
      <c r="C83" s="11">
        <v>8095.6585613463421</v>
      </c>
      <c r="D83" s="16">
        <f t="shared" ca="1" si="9"/>
        <v>7.6394137845917687</v>
      </c>
      <c r="E83" s="11">
        <f t="shared" ca="1" si="2"/>
        <v>151.79538552483129</v>
      </c>
      <c r="F83" s="11">
        <f t="shared" ca="1" si="3"/>
        <v>12288.83612396969</v>
      </c>
      <c r="G83" s="11">
        <f t="shared" ca="1" si="4"/>
        <v>10866.420618662305</v>
      </c>
      <c r="H83" s="11">
        <f t="shared" ca="1" si="5"/>
        <v>1422.4155053073853</v>
      </c>
      <c r="I83" s="17">
        <f t="shared" ca="1" si="6"/>
        <v>0.2888800830434734</v>
      </c>
      <c r="J83" s="17">
        <f t="shared" ca="1" si="7"/>
        <v>0.11156399205478837</v>
      </c>
      <c r="K83" s="17">
        <f t="shared" ca="1" si="8"/>
        <v>0.59955592490173837</v>
      </c>
      <c r="L83" s="15">
        <f t="shared" si="12"/>
        <v>47</v>
      </c>
      <c r="M83" s="15">
        <f t="shared" si="14"/>
        <v>3.1710526315789473</v>
      </c>
      <c r="N83" s="18">
        <f t="shared" si="10"/>
        <v>7.9923861408476524</v>
      </c>
      <c r="O83" s="11">
        <v>129</v>
      </c>
      <c r="P83" s="11">
        <v>3</v>
      </c>
      <c r="Q83" s="11">
        <v>25</v>
      </c>
      <c r="R83" s="11">
        <v>226</v>
      </c>
      <c r="S83" s="11">
        <f>S$82*(S$94/S$82)^(($A83-$A$82)/($A$94-$A$82))</f>
        <v>6548.4290029651556</v>
      </c>
      <c r="T83" s="11">
        <f>T$82*(T$94/T$82)^(($A83-$A$82)/($A$94-$A$82))</f>
        <v>819.41550530738527</v>
      </c>
      <c r="U83" s="11"/>
      <c r="V83" s="11"/>
    </row>
    <row r="84" spans="1:22" x14ac:dyDescent="0.2">
      <c r="A84" s="10">
        <v>1790</v>
      </c>
      <c r="B84" t="s">
        <v>30</v>
      </c>
      <c r="C84" s="11">
        <v>8206.7395206723195</v>
      </c>
      <c r="D84" s="16">
        <f t="shared" ca="1" si="9"/>
        <v>7.6181363510021862</v>
      </c>
      <c r="E84" s="11">
        <f t="shared" ca="1" si="2"/>
        <v>156.97658315377564</v>
      </c>
      <c r="F84" s="11">
        <f t="shared" ca="1" si="3"/>
        <v>12882.659287881952</v>
      </c>
      <c r="G84" s="11">
        <f t="shared" ca="1" si="4"/>
        <v>11387.82806646784</v>
      </c>
      <c r="H84" s="11">
        <f t="shared" ca="1" si="5"/>
        <v>1494.8312214141115</v>
      </c>
      <c r="I84" s="17">
        <f t="shared" ca="1" si="6"/>
        <v>0.27944540948826713</v>
      </c>
      <c r="J84" s="17">
        <f t="shared" ca="1" si="7"/>
        <v>0.15734329028686597</v>
      </c>
      <c r="K84" s="17">
        <f t="shared" ca="1" si="8"/>
        <v>0.56321130022486687</v>
      </c>
      <c r="L84" s="15">
        <f t="shared" si="12"/>
        <v>33.363636363636367</v>
      </c>
      <c r="M84" s="15">
        <f t="shared" si="14"/>
        <v>6.0724725943970759</v>
      </c>
      <c r="N84" s="18">
        <f t="shared" si="10"/>
        <v>7.8509731533170637</v>
      </c>
      <c r="O84" s="11">
        <v>134</v>
      </c>
      <c r="P84" s="11">
        <v>3</v>
      </c>
      <c r="Q84" s="11">
        <v>939</v>
      </c>
      <c r="R84" s="11">
        <v>78</v>
      </c>
      <c r="S84" s="11">
        <f t="shared" ref="S84:T93" si="15">S$82*(S$94/S$82)^(($A84-$A$82)/($A$94-$A$82))</f>
        <v>6435.8280664678405</v>
      </c>
      <c r="T84" s="11">
        <f t="shared" si="15"/>
        <v>819.8312214141115</v>
      </c>
      <c r="U84" s="11"/>
      <c r="V84" s="11"/>
    </row>
    <row r="85" spans="1:22" x14ac:dyDescent="0.2">
      <c r="A85" s="10">
        <v>1791</v>
      </c>
      <c r="B85" t="s">
        <v>30</v>
      </c>
      <c r="C85" s="11">
        <v>8303.8339072864692</v>
      </c>
      <c r="D85" s="16">
        <f t="shared" ca="1" si="9"/>
        <v>7.8480334910885254</v>
      </c>
      <c r="E85" s="11">
        <f t="shared" ca="1" si="2"/>
        <v>185.67821365025526</v>
      </c>
      <c r="F85" s="11">
        <f t="shared" ca="1" si="3"/>
        <v>15418.41046353371</v>
      </c>
      <c r="G85" s="11">
        <f t="shared" ca="1" si="4"/>
        <v>13675.829981773251</v>
      </c>
      <c r="H85" s="11">
        <f t="shared" ca="1" si="5"/>
        <v>1742.580481760458</v>
      </c>
      <c r="I85" s="17">
        <f t="shared" ca="1" si="6"/>
        <v>0.23627597725563917</v>
      </c>
      <c r="J85" s="17">
        <f t="shared" ca="1" si="7"/>
        <v>0.30029035813714228</v>
      </c>
      <c r="K85" s="17">
        <f t="shared" ca="1" si="8"/>
        <v>0.46343366460721847</v>
      </c>
      <c r="L85" s="15">
        <f t="shared" si="12"/>
        <v>25.76923076923077</v>
      </c>
      <c r="M85" s="15">
        <f t="shared" si="14"/>
        <v>8.9828054298642517</v>
      </c>
      <c r="N85" s="18">
        <f t="shared" si="10"/>
        <v>7.7120622512325427</v>
      </c>
      <c r="O85" s="11">
        <v>104</v>
      </c>
      <c r="P85" s="11">
        <v>5</v>
      </c>
      <c r="Q85" s="11">
        <v>2359.6666666666665</v>
      </c>
      <c r="R85" s="11">
        <v>243.33333333333334</v>
      </c>
      <c r="S85" s="11">
        <f t="shared" si="15"/>
        <v>6325.1633151065844</v>
      </c>
      <c r="T85" s="11">
        <f t="shared" si="15"/>
        <v>820.24714842712456</v>
      </c>
      <c r="U85" s="11"/>
      <c r="V85" s="11"/>
    </row>
    <row r="86" spans="1:22" x14ac:dyDescent="0.2">
      <c r="A86" s="10">
        <v>1792</v>
      </c>
      <c r="B86" t="s">
        <v>30</v>
      </c>
      <c r="C86" s="11">
        <v>8411.6207272757583</v>
      </c>
      <c r="D86" s="16">
        <f t="shared" ca="1" si="9"/>
        <v>7.5967004475447952</v>
      </c>
      <c r="E86" s="11">
        <f t="shared" ca="1" si="2"/>
        <v>182.93816663091707</v>
      </c>
      <c r="F86" s="11">
        <f t="shared" ca="1" si="3"/>
        <v>15388.064742424485</v>
      </c>
      <c r="G86" s="11">
        <f t="shared" ca="1" si="4"/>
        <v>13598.068122637727</v>
      </c>
      <c r="H86" s="11">
        <f t="shared" ca="1" si="5"/>
        <v>1789.996619786757</v>
      </c>
      <c r="I86" s="17">
        <f t="shared" ca="1" si="6"/>
        <v>0.23810661453083501</v>
      </c>
      <c r="J86" s="17">
        <f t="shared" ca="1" si="7"/>
        <v>0.30458670914465713</v>
      </c>
      <c r="K86" s="17">
        <f t="shared" ca="1" si="8"/>
        <v>0.45730667632450789</v>
      </c>
      <c r="L86" s="15">
        <f t="shared" si="12"/>
        <v>18.928571428571427</v>
      </c>
      <c r="M86" s="15">
        <f t="shared" si="14"/>
        <v>8.1338672768878695</v>
      </c>
      <c r="N86" s="18">
        <f t="shared" si="10"/>
        <v>7.5756091640381102</v>
      </c>
      <c r="O86" s="11">
        <v>97</v>
      </c>
      <c r="P86" s="11">
        <v>5</v>
      </c>
      <c r="Q86" s="11">
        <v>10</v>
      </c>
      <c r="R86" s="11">
        <v>47</v>
      </c>
      <c r="S86" s="11">
        <f t="shared" si="15"/>
        <v>6216.4014559710622</v>
      </c>
      <c r="T86" s="11">
        <f t="shared" si="15"/>
        <v>820.66328645342367</v>
      </c>
      <c r="U86" s="11"/>
      <c r="V86" s="11"/>
    </row>
    <row r="87" spans="1:22" x14ac:dyDescent="0.2">
      <c r="A87" s="10">
        <v>1793</v>
      </c>
      <c r="B87" t="s">
        <v>31</v>
      </c>
      <c r="C87" s="11">
        <v>8511.8625850398166</v>
      </c>
      <c r="D87" s="16">
        <f t="shared" ca="1" si="9"/>
        <v>7.524619553732653</v>
      </c>
      <c r="E87" s="11">
        <f t="shared" ca="1" si="2"/>
        <v>179.30963113820957</v>
      </c>
      <c r="F87" s="11">
        <f t="shared" ca="1" si="3"/>
        <v>15262.589404226164</v>
      </c>
      <c r="G87" s="11">
        <f t="shared" ca="1" si="4"/>
        <v>13472.176435292768</v>
      </c>
      <c r="H87" s="11">
        <f t="shared" ca="1" si="5"/>
        <v>1790.4129689333963</v>
      </c>
      <c r="I87" s="17">
        <f t="shared" ca="1" si="6"/>
        <v>0.23875372019055871</v>
      </c>
      <c r="J87" s="17">
        <f t="shared" ca="1" si="7"/>
        <v>0.30715626790706346</v>
      </c>
      <c r="K87" s="17">
        <f t="shared" ca="1" si="8"/>
        <v>0.45409001190237785</v>
      </c>
      <c r="L87" s="15">
        <f t="shared" si="12"/>
        <v>15.5</v>
      </c>
      <c r="M87" s="15">
        <f t="shared" si="14"/>
        <v>0.2</v>
      </c>
      <c r="N87" s="18">
        <f t="shared" si="10"/>
        <v>7.4415704044772379</v>
      </c>
      <c r="O87" s="11">
        <v>64</v>
      </c>
      <c r="P87" s="11">
        <v>4</v>
      </c>
      <c r="Q87" s="11">
        <v>0</v>
      </c>
      <c r="R87" s="11">
        <v>1</v>
      </c>
      <c r="S87" s="11">
        <f t="shared" si="15"/>
        <v>6109.5097686261024</v>
      </c>
      <c r="T87" s="11">
        <f t="shared" si="15"/>
        <v>821.07963560006294</v>
      </c>
      <c r="U87" s="11"/>
      <c r="V87" s="11"/>
    </row>
    <row r="88" spans="1:22" x14ac:dyDescent="0.2">
      <c r="A88" s="10">
        <v>1794</v>
      </c>
      <c r="B88" t="s">
        <v>31</v>
      </c>
      <c r="C88" s="11">
        <v>8604.5640270846961</v>
      </c>
      <c r="D88" s="16">
        <f t="shared" ca="1" si="9"/>
        <v>7.2500589501923356</v>
      </c>
      <c r="E88" s="11">
        <f t="shared" ca="1" si="2"/>
        <v>176.75447870884162</v>
      </c>
      <c r="F88" s="11">
        <f t="shared" ca="1" si="3"/>
        <v>15208.952291242063</v>
      </c>
      <c r="G88" s="11">
        <f t="shared" ca="1" si="4"/>
        <v>13365.456095267913</v>
      </c>
      <c r="H88" s="11">
        <f t="shared" ca="1" si="5"/>
        <v>1843.4961959741504</v>
      </c>
      <c r="I88" s="17">
        <f t="shared" ca="1" si="6"/>
        <v>0.23874096850779644</v>
      </c>
      <c r="J88" s="17">
        <f t="shared" ca="1" si="7"/>
        <v>0.31244755779373412</v>
      </c>
      <c r="K88" s="17">
        <f t="shared" ca="1" si="8"/>
        <v>0.44881147369846941</v>
      </c>
      <c r="L88" s="15">
        <f t="shared" si="12"/>
        <v>15.75</v>
      </c>
      <c r="M88" s="15">
        <f t="shared" si="14"/>
        <v>6.0390763765541734E-2</v>
      </c>
      <c r="N88" s="18">
        <f t="shared" si="10"/>
        <v>7.3099032547335545</v>
      </c>
      <c r="O88" s="11">
        <v>56</v>
      </c>
      <c r="P88" s="11">
        <v>5</v>
      </c>
      <c r="Q88" s="11">
        <v>10.333333333333332</v>
      </c>
      <c r="R88" s="11">
        <v>53.666666666666664</v>
      </c>
      <c r="S88" s="11">
        <f t="shared" si="15"/>
        <v>6004.456095267913</v>
      </c>
      <c r="T88" s="11">
        <f t="shared" si="15"/>
        <v>821.49619597415051</v>
      </c>
      <c r="U88" s="11"/>
      <c r="V88" s="11"/>
    </row>
    <row r="89" spans="1:22" x14ac:dyDescent="0.2">
      <c r="A89" s="10">
        <v>1795</v>
      </c>
      <c r="B89" t="s">
        <v>31</v>
      </c>
      <c r="C89" s="11">
        <v>8684.3695138834228</v>
      </c>
      <c r="D89" s="16">
        <f t="shared" ca="1" si="9"/>
        <v>6.7224830239131661</v>
      </c>
      <c r="E89" s="11">
        <f t="shared" ca="1" si="2"/>
        <v>175.97272633668322</v>
      </c>
      <c r="F89" s="11">
        <f t="shared" ca="1" si="3"/>
        <v>15282.121798732423</v>
      </c>
      <c r="G89" s="11">
        <f t="shared" ca="1" si="4"/>
        <v>13303.208831049575</v>
      </c>
      <c r="H89" s="11">
        <f t="shared" ca="1" si="5"/>
        <v>1978.9129676828488</v>
      </c>
      <c r="I89" s="17">
        <f t="shared" ca="1" si="6"/>
        <v>0.24034620639554496</v>
      </c>
      <c r="J89" s="17">
        <f t="shared" ca="1" si="7"/>
        <v>0.31972000121117145</v>
      </c>
      <c r="K89" s="17">
        <f t="shared" ca="1" si="8"/>
        <v>0.43993379239328356</v>
      </c>
      <c r="L89" s="15">
        <f t="shared" si="12"/>
        <v>17.916666666666668</v>
      </c>
      <c r="M89" s="15">
        <f t="shared" si="14"/>
        <v>6.0714285714285714E-2</v>
      </c>
      <c r="N89" s="18">
        <f t="shared" si="10"/>
        <v>7.1805657528167863</v>
      </c>
      <c r="O89" s="11">
        <v>69</v>
      </c>
      <c r="P89" s="11">
        <v>3</v>
      </c>
      <c r="Q89" s="11">
        <v>1</v>
      </c>
      <c r="R89" s="11">
        <v>133</v>
      </c>
      <c r="S89" s="11">
        <f t="shared" si="15"/>
        <v>5901.2088310495747</v>
      </c>
      <c r="T89" s="11">
        <f t="shared" si="15"/>
        <v>821.91296768284894</v>
      </c>
      <c r="U89" s="11"/>
      <c r="V89" s="11"/>
    </row>
    <row r="90" spans="1:22" x14ac:dyDescent="0.2">
      <c r="A90" s="10">
        <v>1796</v>
      </c>
      <c r="B90" t="s">
        <v>31</v>
      </c>
      <c r="C90" s="11">
        <v>8786.6562083362605</v>
      </c>
      <c r="D90" s="16">
        <f t="shared" ca="1" si="9"/>
        <v>6.6878312735443419</v>
      </c>
      <c r="E90" s="11">
        <f t="shared" ca="1" si="2"/>
        <v>173.09277277716632</v>
      </c>
      <c r="F90" s="11">
        <f t="shared" ca="1" si="3"/>
        <v>15209.066865406261</v>
      </c>
      <c r="G90" s="11">
        <f t="shared" ca="1" si="4"/>
        <v>13230.736914572886</v>
      </c>
      <c r="H90" s="11">
        <f t="shared" ca="1" si="5"/>
        <v>1978.3299508333751</v>
      </c>
      <c r="I90" s="17">
        <f t="shared" ca="1" si="6"/>
        <v>0.24334168774141554</v>
      </c>
      <c r="J90" s="17">
        <f t="shared" ca="1" si="7"/>
        <v>0.32125573799096363</v>
      </c>
      <c r="K90" s="17">
        <f t="shared" ca="1" si="8"/>
        <v>0.43540257426762086</v>
      </c>
      <c r="L90" s="15">
        <f t="shared" si="12"/>
        <v>17.923076923076923</v>
      </c>
      <c r="M90" s="15">
        <f t="shared" si="14"/>
        <v>2.5146222727595759</v>
      </c>
      <c r="N90" s="18">
        <f t="shared" si="10"/>
        <v>7.0535166791895785</v>
      </c>
      <c r="O90" s="11">
        <v>90</v>
      </c>
      <c r="P90" s="11">
        <v>4</v>
      </c>
      <c r="Q90" s="11">
        <v>0</v>
      </c>
      <c r="R90" s="11">
        <v>0</v>
      </c>
      <c r="S90" s="11">
        <f t="shared" si="15"/>
        <v>5799.7369145728862</v>
      </c>
      <c r="T90" s="11">
        <f t="shared" si="15"/>
        <v>822.32995083337505</v>
      </c>
      <c r="U90" s="11"/>
      <c r="V90" s="11"/>
    </row>
    <row r="91" spans="1:22" x14ac:dyDescent="0.2">
      <c r="A91" s="10">
        <v>1797</v>
      </c>
      <c r="B91" t="s">
        <v>31</v>
      </c>
      <c r="C91" s="11">
        <v>8878.1916712826132</v>
      </c>
      <c r="D91" s="16">
        <f t="shared" ca="1" si="9"/>
        <v>7.3827505798544495</v>
      </c>
      <c r="E91" s="11">
        <f t="shared" ca="1" si="2"/>
        <v>174.83016292927493</v>
      </c>
      <c r="F91" s="11">
        <f t="shared" ca="1" si="3"/>
        <v>15521.756964076711</v>
      </c>
      <c r="G91" s="11">
        <f t="shared" ca="1" si="4"/>
        <v>13670.126426317562</v>
      </c>
      <c r="H91" s="11">
        <f t="shared" ca="1" si="5"/>
        <v>1851.6305377591489</v>
      </c>
      <c r="I91" s="17">
        <f t="shared" ca="1" si="6"/>
        <v>0.24088767841510969</v>
      </c>
      <c r="J91" s="17">
        <f t="shared" ca="1" si="7"/>
        <v>0.33887916246682992</v>
      </c>
      <c r="K91" s="17">
        <f t="shared" ca="1" si="8"/>
        <v>0.42023315911806036</v>
      </c>
      <c r="L91" s="15">
        <f t="shared" si="12"/>
        <v>19.307692307692307</v>
      </c>
      <c r="M91" s="15">
        <f t="shared" si="14"/>
        <v>4.9418132144807174</v>
      </c>
      <c r="N91" s="18">
        <f t="shared" si="10"/>
        <v>6.9287155436309273</v>
      </c>
      <c r="O91" s="11">
        <v>74</v>
      </c>
      <c r="P91" s="11">
        <v>6</v>
      </c>
      <c r="Q91" s="11">
        <v>499.11660777385157</v>
      </c>
      <c r="R91" s="11">
        <v>65.883392226148416</v>
      </c>
      <c r="S91" s="11">
        <f t="shared" si="15"/>
        <v>5700.0098185437091</v>
      </c>
      <c r="T91" s="11">
        <f t="shared" si="15"/>
        <v>822.74714553300043</v>
      </c>
      <c r="U91" s="11"/>
      <c r="V91" s="11"/>
    </row>
    <row r="92" spans="1:22" x14ac:dyDescent="0.2">
      <c r="A92" s="10">
        <v>1798</v>
      </c>
      <c r="B92" t="s">
        <v>31</v>
      </c>
      <c r="C92" s="11">
        <v>8998.6237558594476</v>
      </c>
      <c r="D92" s="16">
        <f t="shared" ca="1" si="9"/>
        <v>7.1518411476018127</v>
      </c>
      <c r="E92" s="11">
        <f t="shared" ca="1" si="2"/>
        <v>175.795349618617</v>
      </c>
      <c r="F92" s="11">
        <f t="shared" ca="1" si="3"/>
        <v>15819.16209247704</v>
      </c>
      <c r="G92" s="11">
        <f t="shared" ca="1" si="4"/>
        <v>13878.598996846689</v>
      </c>
      <c r="H92" s="11">
        <f t="shared" ca="1" si="5"/>
        <v>1940.5630956303501</v>
      </c>
      <c r="I92" s="17">
        <f t="shared" ca="1" si="6"/>
        <v>0.236422130207427</v>
      </c>
      <c r="J92" s="17">
        <f t="shared" ca="1" si="7"/>
        <v>0.35741463213711028</v>
      </c>
      <c r="K92" s="17">
        <f t="shared" ca="1" si="8"/>
        <v>0.40616323765546275</v>
      </c>
      <c r="L92" s="15">
        <f t="shared" si="12"/>
        <v>16.928571428571427</v>
      </c>
      <c r="M92" s="15">
        <f t="shared" si="14"/>
        <v>3.7201813143894822</v>
      </c>
      <c r="N92" s="18">
        <f t="shared" si="10"/>
        <v>6.8061225723320504</v>
      </c>
      <c r="O92" s="11">
        <v>87</v>
      </c>
      <c r="P92" s="11">
        <v>3</v>
      </c>
      <c r="Q92" s="11">
        <v>298.4848484848485</v>
      </c>
      <c r="R92" s="11">
        <v>95.515151515151516</v>
      </c>
      <c r="S92" s="11">
        <f t="shared" si="15"/>
        <v>5601.9975405879895</v>
      </c>
      <c r="T92" s="11">
        <f t="shared" si="15"/>
        <v>823.16455188905024</v>
      </c>
      <c r="U92" s="11"/>
      <c r="V92" s="11"/>
    </row>
    <row r="93" spans="1:22" x14ac:dyDescent="0.2">
      <c r="A93" s="10">
        <v>1799</v>
      </c>
      <c r="B93" t="s">
        <v>31</v>
      </c>
      <c r="C93" s="11">
        <v>9034.0865633376688</v>
      </c>
      <c r="D93" s="16">
        <f t="shared" ca="1" si="9"/>
        <v>7.7871239315442224</v>
      </c>
      <c r="E93" s="11">
        <f t="shared" ca="1" si="2"/>
        <v>172.06225173131105</v>
      </c>
      <c r="F93" s="11">
        <f t="shared" ca="1" si="3"/>
        <v>15544.252764234609</v>
      </c>
      <c r="G93" s="11">
        <f t="shared" ca="1" si="4"/>
        <v>13775.272050484404</v>
      </c>
      <c r="H93" s="11">
        <f t="shared" ca="1" si="5"/>
        <v>1768.9807137502053</v>
      </c>
      <c r="I93" s="17">
        <f t="shared" ca="1" si="6"/>
        <v>0.24021740103142619</v>
      </c>
      <c r="J93" s="17">
        <f t="shared" ca="1" si="7"/>
        <v>0.3526062064952456</v>
      </c>
      <c r="K93" s="17">
        <f t="shared" ca="1" si="8"/>
        <v>0.40717639247332832</v>
      </c>
      <c r="L93" s="15">
        <f t="shared" si="12"/>
        <v>18.642857142857142</v>
      </c>
      <c r="M93" s="15">
        <f t="shared" si="14"/>
        <v>3.236153375147965</v>
      </c>
      <c r="N93" s="18">
        <f t="shared" si="10"/>
        <v>6.6856986952205819</v>
      </c>
      <c r="O93" s="11">
        <v>76</v>
      </c>
      <c r="P93" s="11">
        <v>5</v>
      </c>
      <c r="Q93" s="11">
        <v>0</v>
      </c>
      <c r="R93" s="11">
        <v>53</v>
      </c>
      <c r="S93" s="11">
        <f t="shared" si="15"/>
        <v>5505.670594225704</v>
      </c>
      <c r="T93" s="11">
        <f t="shared" si="15"/>
        <v>823.58217000890545</v>
      </c>
      <c r="U93" s="11"/>
      <c r="V93" s="11"/>
    </row>
    <row r="94" spans="1:22" x14ac:dyDescent="0.2">
      <c r="A94" s="10">
        <v>1800</v>
      </c>
      <c r="B94" t="s">
        <v>31</v>
      </c>
      <c r="C94" s="11">
        <v>9072.725499623868</v>
      </c>
      <c r="D94" s="16">
        <f t="shared" ca="1" si="9"/>
        <v>7.9510679254840992</v>
      </c>
      <c r="E94" s="11">
        <f t="shared" ca="1" si="2"/>
        <v>176.04951634835979</v>
      </c>
      <c r="F94" s="11">
        <f t="shared" ca="1" si="3"/>
        <v>15972.48936170213</v>
      </c>
      <c r="G94" s="11">
        <f t="shared" ca="1" si="4"/>
        <v>14188.066598444158</v>
      </c>
      <c r="H94" s="11">
        <f t="shared" ca="1" si="5"/>
        <v>1784.4227632579709</v>
      </c>
      <c r="I94" s="17">
        <f t="shared" ca="1" si="6"/>
        <v>0.23609344258145984</v>
      </c>
      <c r="J94" s="17">
        <f t="shared" ca="1" si="7"/>
        <v>0.37354786887560659</v>
      </c>
      <c r="K94" s="17">
        <f t="shared" ca="1" si="8"/>
        <v>0.39035868854293349</v>
      </c>
      <c r="L94" s="15">
        <f t="shared" si="12"/>
        <v>21.294117647058822</v>
      </c>
      <c r="M94" s="15">
        <f t="shared" si="14"/>
        <v>2.8510296720702275</v>
      </c>
      <c r="N94" s="18">
        <f t="shared" si="10"/>
        <v>6.6068357676450526</v>
      </c>
      <c r="O94" s="11">
        <v>98</v>
      </c>
      <c r="P94" s="11">
        <v>6</v>
      </c>
      <c r="Q94" s="11">
        <v>473.46514218545661</v>
      </c>
      <c r="R94" s="11">
        <v>90.024219516671025</v>
      </c>
      <c r="S94" s="11">
        <f>U94</f>
        <v>5411</v>
      </c>
      <c r="T94" s="11">
        <f>V94</f>
        <v>824</v>
      </c>
      <c r="U94" s="11">
        <v>5411</v>
      </c>
      <c r="V94" s="11">
        <v>824</v>
      </c>
    </row>
    <row r="95" spans="1:22" x14ac:dyDescent="0.2">
      <c r="A95" s="10">
        <v>1801</v>
      </c>
      <c r="B95" t="s">
        <v>31</v>
      </c>
      <c r="C95" s="11">
        <v>9061</v>
      </c>
      <c r="D95" s="16">
        <f t="shared" ca="1" si="9"/>
        <v>8.8311587697013429</v>
      </c>
      <c r="E95" s="11">
        <f t="shared" ca="1" si="2"/>
        <v>179.98153881683731</v>
      </c>
      <c r="F95" s="11">
        <f t="shared" ca="1" si="3"/>
        <v>16308.12723219363</v>
      </c>
      <c r="G95" s="11">
        <f t="shared" ca="1" si="4"/>
        <v>14649.306780381412</v>
      </c>
      <c r="H95" s="11">
        <f t="shared" ca="1" si="5"/>
        <v>1658.8204518122179</v>
      </c>
      <c r="I95" s="17">
        <f t="shared" ca="1" si="6"/>
        <v>0.2378568639287118</v>
      </c>
      <c r="J95" s="17">
        <f t="shared" ca="1" si="7"/>
        <v>0.36957989979810046</v>
      </c>
      <c r="K95" s="17">
        <f t="shared" ca="1" si="8"/>
        <v>0.39256323627318768</v>
      </c>
      <c r="L95" s="15">
        <f t="shared" si="12"/>
        <v>24.972952380952382</v>
      </c>
      <c r="M95" s="15">
        <f t="shared" si="14"/>
        <v>3.8166879206807991</v>
      </c>
      <c r="N95" s="18">
        <f t="shared" si="10"/>
        <v>6.5698011245797652</v>
      </c>
      <c r="O95" s="11">
        <v>188</v>
      </c>
      <c r="P95" s="11">
        <v>6</v>
      </c>
      <c r="Q95" s="11">
        <v>208</v>
      </c>
      <c r="R95" s="11">
        <v>96</v>
      </c>
      <c r="S95" s="11">
        <f>S$94*(S$104/S$94)^(($A95-$A$94)/($A$104-$A$94))</f>
        <v>5556.2401819372535</v>
      </c>
      <c r="T95" s="11">
        <f>T$94*(T$104/T$94)^(($A95-$A$94)/($A$104-$A$94))</f>
        <v>845.73102188758048</v>
      </c>
      <c r="U95" s="11"/>
      <c r="V95" s="11"/>
    </row>
    <row r="96" spans="1:22" x14ac:dyDescent="0.2">
      <c r="A96" s="10">
        <v>1802</v>
      </c>
      <c r="B96" t="s">
        <v>3</v>
      </c>
      <c r="C96" s="11">
        <v>9130</v>
      </c>
      <c r="D96" s="16">
        <f t="shared" ca="1" si="9"/>
        <v>8.3963416671421101</v>
      </c>
      <c r="E96" s="11">
        <f t="shared" ca="1" si="2"/>
        <v>181.11340277621863</v>
      </c>
      <c r="F96" s="11">
        <f t="shared" ca="1" si="3"/>
        <v>16535.653673468762</v>
      </c>
      <c r="G96" s="11">
        <f t="shared" ca="1" si="4"/>
        <v>14775.856695109411</v>
      </c>
      <c r="H96" s="11">
        <f t="shared" ca="1" si="5"/>
        <v>1759.7969783593521</v>
      </c>
      <c r="I96" s="17">
        <f t="shared" ca="1" si="6"/>
        <v>0.23625278823917104</v>
      </c>
      <c r="J96" s="17">
        <f t="shared" ca="1" si="7"/>
        <v>0.36621747828373585</v>
      </c>
      <c r="K96" s="17">
        <f t="shared" ca="1" si="8"/>
        <v>0.39752973347709319</v>
      </c>
      <c r="L96" s="15">
        <f t="shared" si="12"/>
        <v>29.613412698412702</v>
      </c>
      <c r="M96" s="15">
        <f t="shared" si="14"/>
        <v>5.4636405516534738</v>
      </c>
      <c r="N96" s="18">
        <f t="shared" si="10"/>
        <v>6.5728035294031075</v>
      </c>
      <c r="O96" s="11">
        <v>88.594285714285718</v>
      </c>
      <c r="P96" s="11">
        <v>3</v>
      </c>
      <c r="Q96" s="11">
        <v>515.81696057689271</v>
      </c>
      <c r="R96" s="11">
        <v>127.67240112523496</v>
      </c>
      <c r="S96" s="11">
        <f t="shared" ref="S96:T103" si="16">S$94*(S$104/S$94)^(($A96-$A$94)/($A$104-$A$94))</f>
        <v>5705.3788503740743</v>
      </c>
      <c r="T96" s="11">
        <f t="shared" si="16"/>
        <v>868.0351473094795</v>
      </c>
      <c r="U96" s="11"/>
      <c r="V96" s="11"/>
    </row>
    <row r="97" spans="1:22" x14ac:dyDescent="0.2">
      <c r="A97" s="10">
        <v>1803</v>
      </c>
      <c r="B97" t="s">
        <v>32</v>
      </c>
      <c r="C97" s="11">
        <v>9235</v>
      </c>
      <c r="D97" s="16">
        <f t="shared" ca="1" si="9"/>
        <v>8.6741766866010117</v>
      </c>
      <c r="E97" s="11">
        <f t="shared" ca="1" si="2"/>
        <v>186.53712095911942</v>
      </c>
      <c r="F97" s="11">
        <f t="shared" ca="1" si="3"/>
        <v>17226.703120574679</v>
      </c>
      <c r="G97" s="11">
        <f t="shared" ca="1" si="4"/>
        <v>15446.013799029195</v>
      </c>
      <c r="H97" s="11">
        <f t="shared" ca="1" si="5"/>
        <v>1780.6893215454822</v>
      </c>
      <c r="I97" s="17">
        <f t="shared" ca="1" si="6"/>
        <v>0.22780684875760701</v>
      </c>
      <c r="J97" s="17">
        <f t="shared" ca="1" si="7"/>
        <v>0.38039165037569667</v>
      </c>
      <c r="K97" s="17">
        <f t="shared" ca="1" si="8"/>
        <v>0.3918015008666963</v>
      </c>
      <c r="L97" s="15">
        <f t="shared" si="12"/>
        <v>28.139695238095236</v>
      </c>
      <c r="M97" s="15">
        <f t="shared" si="14"/>
        <v>3.8978641263421938</v>
      </c>
      <c r="N97" s="18">
        <f t="shared" si="10"/>
        <v>6.5758073063280635</v>
      </c>
      <c r="O97" s="11">
        <v>78.76666666666668</v>
      </c>
      <c r="P97" s="11">
        <v>3</v>
      </c>
      <c r="Q97" s="11">
        <v>498.24864049664313</v>
      </c>
      <c r="R97" s="11">
        <v>0</v>
      </c>
      <c r="S97" s="11">
        <f t="shared" si="16"/>
        <v>5858.5206471305501</v>
      </c>
      <c r="T97" s="11">
        <f t="shared" si="16"/>
        <v>890.92749049560973</v>
      </c>
      <c r="U97" s="11"/>
      <c r="V97" s="11"/>
    </row>
    <row r="98" spans="1:22" x14ac:dyDescent="0.2">
      <c r="A98" s="10">
        <v>1804</v>
      </c>
      <c r="B98" t="s">
        <v>32</v>
      </c>
      <c r="C98" s="11">
        <v>9367</v>
      </c>
      <c r="D98" s="16">
        <f t="shared" ca="1" si="9"/>
        <v>8.2956470195421215</v>
      </c>
      <c r="E98" s="11">
        <f t="shared" ca="1" si="2"/>
        <v>187.01634358220781</v>
      </c>
      <c r="F98" s="11">
        <f t="shared" ca="1" si="3"/>
        <v>17517.820903345404</v>
      </c>
      <c r="G98" s="11">
        <f t="shared" ca="1" si="4"/>
        <v>15633.302174684784</v>
      </c>
      <c r="H98" s="11">
        <f t="shared" ca="1" si="5"/>
        <v>1884.5187286606206</v>
      </c>
      <c r="I98" s="17">
        <f t="shared" ca="1" si="6"/>
        <v>0.2271056984959352</v>
      </c>
      <c r="J98" s="17">
        <f t="shared" ca="1" si="7"/>
        <v>0.37728593073118616</v>
      </c>
      <c r="K98" s="17">
        <f t="shared" ca="1" si="8"/>
        <v>0.39560837077287869</v>
      </c>
      <c r="L98" s="15">
        <f t="shared" si="12"/>
        <v>19.600205128205129</v>
      </c>
      <c r="M98" s="15">
        <f t="shared" si="14"/>
        <v>3.7612679736589709</v>
      </c>
      <c r="N98" s="18">
        <f t="shared" si="10"/>
        <v>6.5788124559816863</v>
      </c>
      <c r="O98" s="11">
        <v>114.036</v>
      </c>
      <c r="P98" s="11">
        <v>4</v>
      </c>
      <c r="Q98" s="11">
        <v>2</v>
      </c>
      <c r="R98" s="11">
        <v>133</v>
      </c>
      <c r="S98" s="11">
        <f t="shared" si="16"/>
        <v>6015.7730227861384</v>
      </c>
      <c r="T98" s="11">
        <f t="shared" si="16"/>
        <v>914.4235642774147</v>
      </c>
      <c r="U98" s="11"/>
      <c r="V98" s="11"/>
    </row>
    <row r="99" spans="1:22" x14ac:dyDescent="0.2">
      <c r="A99" s="10">
        <v>1805</v>
      </c>
      <c r="B99" t="s">
        <v>32</v>
      </c>
      <c r="C99" s="11">
        <v>9513</v>
      </c>
      <c r="D99" s="16">
        <f t="shared" ca="1" si="9"/>
        <v>8.3244348229292555</v>
      </c>
      <c r="E99" s="11">
        <f t="shared" ca="1" si="2"/>
        <v>174.53390012565228</v>
      </c>
      <c r="F99" s="11">
        <f t="shared" ca="1" si="3"/>
        <v>16603.409918953301</v>
      </c>
      <c r="G99" s="11">
        <f t="shared" ca="1" si="4"/>
        <v>14822.775463970069</v>
      </c>
      <c r="H99" s="11">
        <f t="shared" ca="1" si="5"/>
        <v>1780.6344549832318</v>
      </c>
      <c r="I99" s="17">
        <f t="shared" ca="1" si="6"/>
        <v>0.23792684585058962</v>
      </c>
      <c r="J99" s="17">
        <f t="shared" ca="1" si="7"/>
        <v>0.33349940710552378</v>
      </c>
      <c r="K99" s="17">
        <f t="shared" ca="1" si="8"/>
        <v>0.42857374704388662</v>
      </c>
      <c r="L99" s="15">
        <f t="shared" si="12"/>
        <v>19.253</v>
      </c>
      <c r="M99" s="15">
        <f t="shared" si="14"/>
        <v>1.8345864661654134</v>
      </c>
      <c r="N99" s="18">
        <f t="shared" si="10"/>
        <v>6.5818189789913104</v>
      </c>
      <c r="O99" s="11">
        <v>62</v>
      </c>
      <c r="P99" s="11">
        <v>6</v>
      </c>
      <c r="Q99" s="11">
        <v>0</v>
      </c>
      <c r="R99" s="11">
        <v>0</v>
      </c>
      <c r="S99" s="11">
        <f t="shared" si="16"/>
        <v>6177.2463120714237</v>
      </c>
      <c r="T99" s="11">
        <f t="shared" si="16"/>
        <v>938.53929060002588</v>
      </c>
      <c r="U99" s="11"/>
      <c r="V99" s="11"/>
    </row>
    <row r="100" spans="1:22" x14ac:dyDescent="0.2">
      <c r="A100" s="10">
        <v>1806</v>
      </c>
      <c r="B100" t="s">
        <v>32</v>
      </c>
      <c r="C100" s="11">
        <v>9656</v>
      </c>
      <c r="D100" s="16">
        <f t="shared" ca="1" si="9"/>
        <v>7.1461981158291463</v>
      </c>
      <c r="E100" s="11">
        <f t="shared" ca="1" si="2"/>
        <v>151.88797092181369</v>
      </c>
      <c r="F100" s="11">
        <f t="shared" ca="1" si="3"/>
        <v>14666.302472210329</v>
      </c>
      <c r="G100" s="11">
        <f t="shared" ca="1" si="4"/>
        <v>12865.916296515466</v>
      </c>
      <c r="H100" s="11">
        <f t="shared" ca="1" si="5"/>
        <v>1800.3861756948622</v>
      </c>
      <c r="I100" s="17">
        <f t="shared" ca="1" si="6"/>
        <v>0.26867010003695252</v>
      </c>
      <c r="J100" s="17">
        <f t="shared" ca="1" si="7"/>
        <v>0.2331576553608932</v>
      </c>
      <c r="K100" s="17">
        <f t="shared" ca="1" si="8"/>
        <v>0.4981722446021542</v>
      </c>
      <c r="L100" s="15">
        <f t="shared" si="12"/>
        <v>17.8</v>
      </c>
      <c r="M100" s="15">
        <f t="shared" si="14"/>
        <v>2.3653846153846154</v>
      </c>
      <c r="N100" s="18">
        <f t="shared" si="10"/>
        <v>6.5848268759845627</v>
      </c>
      <c r="O100" s="11">
        <v>55</v>
      </c>
      <c r="P100" s="11">
        <v>2</v>
      </c>
      <c r="Q100" s="11">
        <v>242</v>
      </c>
      <c r="R100" s="11">
        <v>0</v>
      </c>
      <c r="S100" s="11">
        <f t="shared" si="16"/>
        <v>6343.0538112834874</v>
      </c>
      <c r="T100" s="11">
        <f t="shared" si="16"/>
        <v>963.29101131165623</v>
      </c>
      <c r="U100" s="11"/>
      <c r="V100" s="11"/>
    </row>
    <row r="101" spans="1:22" x14ac:dyDescent="0.2">
      <c r="A101" s="10">
        <v>1807</v>
      </c>
      <c r="B101" t="s">
        <v>32</v>
      </c>
      <c r="C101" s="11">
        <v>9794</v>
      </c>
      <c r="D101" s="16">
        <f t="shared" ca="1" si="9"/>
        <v>6.9886264170744425</v>
      </c>
      <c r="E101" s="11">
        <f t="shared" ca="1" si="2"/>
        <v>151.86932422305316</v>
      </c>
      <c r="F101" s="11">
        <f t="shared" ca="1" si="3"/>
        <v>14874.081614405824</v>
      </c>
      <c r="G101" s="11">
        <f t="shared" ca="1" si="4"/>
        <v>13012.174343011233</v>
      </c>
      <c r="H101" s="11">
        <f t="shared" ca="1" si="5"/>
        <v>1861.9072713945911</v>
      </c>
      <c r="I101" s="17">
        <f t="shared" ca="1" si="6"/>
        <v>0.26357237065204586</v>
      </c>
      <c r="J101" s="17">
        <f t="shared" ca="1" si="7"/>
        <v>0.23205986053384767</v>
      </c>
      <c r="K101" s="17">
        <f t="shared" ca="1" si="8"/>
        <v>0.5043677688141065</v>
      </c>
      <c r="L101" s="15">
        <f t="shared" si="12"/>
        <v>25.5</v>
      </c>
      <c r="M101" s="15">
        <f t="shared" si="14"/>
        <v>2.1208636394556022</v>
      </c>
      <c r="N101" s="18">
        <f t="shared" si="10"/>
        <v>6.5878361475893543</v>
      </c>
      <c r="O101" s="11">
        <v>61</v>
      </c>
      <c r="P101" s="11">
        <v>2</v>
      </c>
      <c r="Q101" s="11">
        <v>4</v>
      </c>
      <c r="R101" s="11">
        <v>104</v>
      </c>
      <c r="S101" s="11">
        <f t="shared" si="16"/>
        <v>6513.3118577792548</v>
      </c>
      <c r="T101" s="11">
        <f t="shared" si="16"/>
        <v>988.6954992375338</v>
      </c>
      <c r="U101" s="11"/>
      <c r="V101" s="11"/>
    </row>
    <row r="102" spans="1:22" x14ac:dyDescent="0.2">
      <c r="A102" s="10">
        <v>1808</v>
      </c>
      <c r="B102" t="s">
        <v>32</v>
      </c>
      <c r="C102" s="11">
        <v>9924</v>
      </c>
      <c r="D102" s="16">
        <f t="shared" ca="1" si="9"/>
        <v>7.0481803734548452</v>
      </c>
      <c r="E102" s="11">
        <f t="shared" ca="1" si="2"/>
        <v>153.18277963333483</v>
      </c>
      <c r="F102" s="11">
        <f t="shared" ca="1" si="3"/>
        <v>15201.859050812149</v>
      </c>
      <c r="G102" s="11">
        <f t="shared" ca="1" si="4"/>
        <v>13313.002396834543</v>
      </c>
      <c r="H102" s="11">
        <f t="shared" ca="1" si="5"/>
        <v>1888.8566539776048</v>
      </c>
      <c r="I102" s="17">
        <f t="shared" ca="1" si="6"/>
        <v>0.25440289503107449</v>
      </c>
      <c r="J102" s="17">
        <f t="shared" ca="1" si="7"/>
        <v>0.23888869151755029</v>
      </c>
      <c r="K102" s="17">
        <f t="shared" ca="1" si="8"/>
        <v>0.50670841345137507</v>
      </c>
      <c r="L102" s="15">
        <f t="shared" si="12"/>
        <v>22.142857142857142</v>
      </c>
      <c r="M102" s="15">
        <f t="shared" si="14"/>
        <v>0.69838345748134245</v>
      </c>
      <c r="N102" s="18">
        <f t="shared" si="10"/>
        <v>6.5908467944338849</v>
      </c>
      <c r="O102" s="11">
        <v>37</v>
      </c>
      <c r="P102" s="11">
        <v>2</v>
      </c>
      <c r="Q102" s="11">
        <v>179</v>
      </c>
      <c r="R102" s="11">
        <v>96.390063789811549</v>
      </c>
      <c r="S102" s="11">
        <f t="shared" si="16"/>
        <v>6688.1399116025641</v>
      </c>
      <c r="T102" s="11">
        <f t="shared" si="16"/>
        <v>1014.7699695458872</v>
      </c>
      <c r="U102" s="11"/>
      <c r="V102" s="11"/>
    </row>
    <row r="103" spans="1:22" x14ac:dyDescent="0.2">
      <c r="A103" s="10">
        <v>1809</v>
      </c>
      <c r="B103" t="s">
        <v>32</v>
      </c>
      <c r="C103" s="11">
        <v>10056</v>
      </c>
      <c r="D103" s="16">
        <f t="shared" ca="1" si="9"/>
        <v>6.988750453567782</v>
      </c>
      <c r="E103" s="11">
        <f t="shared" ca="1" si="2"/>
        <v>152.86845864435875</v>
      </c>
      <c r="F103" s="11">
        <f t="shared" ca="1" si="3"/>
        <v>15372.452201276716</v>
      </c>
      <c r="G103" s="11">
        <f t="shared" ca="1" si="4"/>
        <v>13448.189791200886</v>
      </c>
      <c r="H103" s="11">
        <f t="shared" ca="1" si="5"/>
        <v>1924.2624100758294</v>
      </c>
      <c r="I103" s="17">
        <f t="shared" ca="1" si="6"/>
        <v>0.24936795393402367</v>
      </c>
      <c r="J103" s="17">
        <f t="shared" ca="1" si="7"/>
        <v>0.23612774791248817</v>
      </c>
      <c r="K103" s="17">
        <f t="shared" ca="1" si="8"/>
        <v>0.5145042981534883</v>
      </c>
      <c r="L103" s="15">
        <f t="shared" si="12"/>
        <v>15.6</v>
      </c>
      <c r="M103" s="15">
        <f t="shared" si="14"/>
        <v>1.3299306528174581</v>
      </c>
      <c r="N103" s="18">
        <f t="shared" si="10"/>
        <v>6.5938588171466401</v>
      </c>
      <c r="O103" s="11">
        <v>57</v>
      </c>
      <c r="P103" s="11">
        <v>3</v>
      </c>
      <c r="Q103" s="11">
        <v>0</v>
      </c>
      <c r="R103" s="11">
        <v>61.64363423043244</v>
      </c>
      <c r="S103" s="11">
        <f t="shared" si="16"/>
        <v>6867.6606393022421</v>
      </c>
      <c r="T103" s="11">
        <f t="shared" si="16"/>
        <v>1041.5320914136796</v>
      </c>
      <c r="U103" s="11"/>
      <c r="V103" s="11"/>
    </row>
    <row r="104" spans="1:22" x14ac:dyDescent="0.2">
      <c r="A104" s="10">
        <v>1810</v>
      </c>
      <c r="B104" t="s">
        <v>32</v>
      </c>
      <c r="C104" s="11">
        <v>10186</v>
      </c>
      <c r="D104" s="16">
        <f t="shared" ca="1" si="9"/>
        <v>6.956935592717592</v>
      </c>
      <c r="E104" s="11">
        <f t="shared" ca="1" si="2"/>
        <v>154.82265119815554</v>
      </c>
      <c r="F104" s="11">
        <f t="shared" ca="1" si="3"/>
        <v>15770.235251044123</v>
      </c>
      <c r="G104" s="11">
        <f t="shared" ca="1" si="4"/>
        <v>13788.286915873799</v>
      </c>
      <c r="H104" s="11">
        <f t="shared" ca="1" si="5"/>
        <v>1981.9483351703236</v>
      </c>
      <c r="I104" s="17">
        <f t="shared" ca="1" si="6"/>
        <v>0.24104884244699318</v>
      </c>
      <c r="J104" s="17">
        <f t="shared" ca="1" si="7"/>
        <v>0.24399371584570445</v>
      </c>
      <c r="K104" s="17">
        <f t="shared" ca="1" si="8"/>
        <v>0.5149574417073024</v>
      </c>
      <c r="L104" s="15">
        <f t="shared" si="12"/>
        <v>18.111111111111111</v>
      </c>
      <c r="M104" s="15">
        <f t="shared" si="14"/>
        <v>2.2523148062454448</v>
      </c>
      <c r="N104" s="18">
        <f t="shared" si="10"/>
        <v>6.5697662287185334</v>
      </c>
      <c r="O104" s="11">
        <v>62</v>
      </c>
      <c r="P104" s="11">
        <v>5</v>
      </c>
      <c r="Q104" s="11">
        <v>189.75776397515529</v>
      </c>
      <c r="R104" s="11">
        <v>119.24223602484471</v>
      </c>
      <c r="S104" s="11">
        <f>U104</f>
        <v>7052</v>
      </c>
      <c r="T104" s="11">
        <f>V104</f>
        <v>1069</v>
      </c>
      <c r="U104" s="11">
        <v>7052</v>
      </c>
      <c r="V104" s="11">
        <v>1069</v>
      </c>
    </row>
    <row r="105" spans="1:22" x14ac:dyDescent="0.2">
      <c r="A105" s="10">
        <v>1811</v>
      </c>
      <c r="B105" t="s">
        <v>32</v>
      </c>
      <c r="C105" s="11">
        <v>10322</v>
      </c>
      <c r="D105" s="16">
        <f t="shared" ca="1" si="9"/>
        <v>7.0065097465306048</v>
      </c>
      <c r="E105" s="11">
        <f t="shared" ca="1" si="2"/>
        <v>163.1892892306154</v>
      </c>
      <c r="F105" s="11">
        <f t="shared" ca="1" si="3"/>
        <v>16844.398434384122</v>
      </c>
      <c r="G105" s="11">
        <f t="shared" ca="1" si="4"/>
        <v>14740.560561497852</v>
      </c>
      <c r="H105" s="11">
        <f t="shared" ca="1" si="5"/>
        <v>2103.8378728862681</v>
      </c>
      <c r="I105" s="17">
        <f t="shared" ca="1" si="6"/>
        <v>0.22247140299955556</v>
      </c>
      <c r="J105" s="17">
        <f t="shared" ca="1" si="7"/>
        <v>0.26239217244119845</v>
      </c>
      <c r="K105" s="17">
        <f t="shared" ca="1" si="8"/>
        <v>0.51513642455924591</v>
      </c>
      <c r="L105" s="15">
        <f t="shared" si="12"/>
        <v>20.555555555555557</v>
      </c>
      <c r="M105" s="15">
        <f t="shared" si="14"/>
        <v>2.9058701688147401</v>
      </c>
      <c r="N105" s="18">
        <f t="shared" si="10"/>
        <v>6.5195441147830726</v>
      </c>
      <c r="O105" s="11">
        <v>44</v>
      </c>
      <c r="P105" s="11">
        <v>1</v>
      </c>
      <c r="Q105" s="11">
        <v>529.53067369314942</v>
      </c>
      <c r="R105" s="11">
        <v>138.4693263068506</v>
      </c>
      <c r="S105" s="11">
        <f>S$104*(S$114/S$104)^(($A105-$A$104)/($A$114-$A$104))</f>
        <v>7523.742971930903</v>
      </c>
      <c r="T105" s="11">
        <f>T$104*(T$114/T$104)^(($A105-$A$104)/($A$114-$A$104))</f>
        <v>1153.420211409094</v>
      </c>
      <c r="U105" s="11"/>
      <c r="V105" s="11"/>
    </row>
    <row r="106" spans="1:22" x14ac:dyDescent="0.2">
      <c r="A106" s="10">
        <v>1812</v>
      </c>
      <c r="B106" t="s">
        <v>32</v>
      </c>
      <c r="C106" s="11">
        <v>10480</v>
      </c>
      <c r="D106" s="16">
        <f t="shared" ca="1" si="9"/>
        <v>6.9009755208047761</v>
      </c>
      <c r="E106" s="11">
        <f t="shared" ca="1" si="2"/>
        <v>165.50569257844276</v>
      </c>
      <c r="F106" s="11">
        <f t="shared" ca="1" si="3"/>
        <v>17344.996582220803</v>
      </c>
      <c r="G106" s="11">
        <f t="shared" ca="1" si="4"/>
        <v>15149.698478012262</v>
      </c>
      <c r="H106" s="11">
        <f t="shared" ca="1" si="5"/>
        <v>2195.2981042085394</v>
      </c>
      <c r="I106" s="17">
        <f t="shared" ca="1" si="6"/>
        <v>0.21691540465551515</v>
      </c>
      <c r="J106" s="17">
        <f t="shared" ca="1" si="7"/>
        <v>0.2485471397661187</v>
      </c>
      <c r="K106" s="17">
        <f t="shared" ca="1" si="8"/>
        <v>0.53453745557836607</v>
      </c>
      <c r="L106" s="15">
        <f t="shared" si="12"/>
        <v>26.444444444444443</v>
      </c>
      <c r="M106" s="15">
        <f t="shared" si="14"/>
        <v>3.39725100460686</v>
      </c>
      <c r="N106" s="18">
        <f t="shared" si="10"/>
        <v>6.4465747570943828</v>
      </c>
      <c r="O106" s="11">
        <v>79</v>
      </c>
      <c r="P106" s="11">
        <v>3</v>
      </c>
      <c r="Q106" s="11">
        <v>392.95434425097585</v>
      </c>
      <c r="R106" s="11">
        <v>125.04565574902418</v>
      </c>
      <c r="S106" s="11">
        <f t="shared" ref="S106:T113" si="17">S$104*(S$114/S$104)^(($A106-$A$104)/($A$114-$A$104))</f>
        <v>8027.0431519681888</v>
      </c>
      <c r="T106" s="11">
        <f t="shared" si="17"/>
        <v>1244.5071881075762</v>
      </c>
      <c r="U106" s="11"/>
      <c r="V106" s="11"/>
    </row>
    <row r="107" spans="1:22" x14ac:dyDescent="0.2">
      <c r="A107" s="10">
        <v>1813</v>
      </c>
      <c r="B107" t="s">
        <v>32</v>
      </c>
      <c r="C107" s="11">
        <v>10650</v>
      </c>
      <c r="D107" s="16">
        <f t="shared" ca="1" si="9"/>
        <v>6.4318848618389319</v>
      </c>
      <c r="E107" s="11">
        <f t="shared" ca="1" si="2"/>
        <v>174.97427571087363</v>
      </c>
      <c r="F107" s="11">
        <f t="shared" ca="1" si="3"/>
        <v>18634.760363208043</v>
      </c>
      <c r="G107" s="11">
        <f t="shared" ca="1" si="4"/>
        <v>16127.353331259343</v>
      </c>
      <c r="H107" s="11">
        <f t="shared" ca="1" si="5"/>
        <v>2507.4070319487018</v>
      </c>
      <c r="I107" s="17">
        <f t="shared" ca="1" si="6"/>
        <v>0.20404861013873302</v>
      </c>
      <c r="J107" s="17">
        <f t="shared" ca="1" si="7"/>
        <v>0.2643213191517147</v>
      </c>
      <c r="K107" s="17">
        <f t="shared" ca="1" si="8"/>
        <v>0.53163007070955226</v>
      </c>
      <c r="L107" s="15">
        <f t="shared" si="12"/>
        <v>21.666666666666668</v>
      </c>
      <c r="M107" s="15">
        <f t="shared" si="14"/>
        <v>3.6783494642012555</v>
      </c>
      <c r="N107" s="18">
        <f t="shared" si="10"/>
        <v>6.3744221017805449</v>
      </c>
      <c r="O107" s="11">
        <v>115</v>
      </c>
      <c r="P107" s="11">
        <v>5</v>
      </c>
      <c r="Q107" s="11">
        <v>699.17129669405563</v>
      </c>
      <c r="R107" s="11">
        <v>213.82870330594432</v>
      </c>
      <c r="S107" s="11">
        <f t="shared" si="17"/>
        <v>8564.0115570060607</v>
      </c>
      <c r="T107" s="11">
        <f t="shared" si="17"/>
        <v>1342.7874125417939</v>
      </c>
      <c r="U107" s="11"/>
      <c r="V107" s="11"/>
    </row>
    <row r="108" spans="1:22" x14ac:dyDescent="0.2">
      <c r="A108" s="10">
        <v>1814</v>
      </c>
      <c r="B108" t="s">
        <v>32</v>
      </c>
      <c r="C108" s="11">
        <v>10820</v>
      </c>
      <c r="D108" s="16">
        <f t="shared" ca="1" si="9"/>
        <v>6.659727313669392</v>
      </c>
      <c r="E108" s="11">
        <f t="shared" ref="E108:E171" ca="1" si="18">F108*100/C108</f>
        <v>183.72172604447303</v>
      </c>
      <c r="F108" s="11">
        <f t="shared" ref="F108:F171" ca="1" si="19">G108+H108</f>
        <v>19878.690758011981</v>
      </c>
      <c r="G108" s="11">
        <f t="shared" ref="G108:G171" ca="1" si="20">SUM(OFFSET(O108,-C$5+1,0,C$5,1))+SUM(OFFSET(Q108,-C$6+1,0,C$6,1))+S108</f>
        <v>17283.469029617438</v>
      </c>
      <c r="H108" s="11">
        <f t="shared" ref="H108:H171" ca="1" si="21">SUM(OFFSET(P108,-D$5+1,0,D$5,1))+SUM(OFFSET(R108,-D$6+1,0,D$6,1))+T108</f>
        <v>2595.2217283945447</v>
      </c>
      <c r="I108" s="17">
        <f t="shared" ref="I108:I171" ca="1" si="22">(SUM(OFFSET(O108,-C$5+1,0,C$5,1))+SUM(OFFSET(P108,-D$5+1,0,D$5,1)))/F108</f>
        <v>0.19138065975736429</v>
      </c>
      <c r="J108" s="17">
        <f t="shared" ref="J108:J171" ca="1" si="23">(SUM(OFFSET(Q108,-C$6+1,0,C$6,1))+SUM(OFFSET(R108,-D$6+1,0,D$6,1)))/F108</f>
        <v>0.27610291382329116</v>
      </c>
      <c r="K108" s="17">
        <f t="shared" ref="K108:K171" ca="1" si="24">SUM(S108:T108)/F108</f>
        <v>0.5325164264193446</v>
      </c>
      <c r="L108" s="15">
        <f t="shared" si="12"/>
        <v>18</v>
      </c>
      <c r="M108" s="15">
        <f t="shared" si="14"/>
        <v>4.4399589387838239</v>
      </c>
      <c r="N108" s="18">
        <f t="shared" si="10"/>
        <v>6.3030770079803791</v>
      </c>
      <c r="O108" s="11">
        <v>66</v>
      </c>
      <c r="P108" s="11">
        <v>4</v>
      </c>
      <c r="Q108" s="11">
        <v>580.22683512033927</v>
      </c>
      <c r="R108" s="11">
        <v>115.77316487966067</v>
      </c>
      <c r="S108" s="11">
        <f t="shared" si="17"/>
        <v>9136.9004202438155</v>
      </c>
      <c r="T108" s="11">
        <f t="shared" si="17"/>
        <v>1448.828944107976</v>
      </c>
      <c r="U108" s="11"/>
      <c r="V108" s="11"/>
    </row>
    <row r="109" spans="1:22" x14ac:dyDescent="0.2">
      <c r="A109" s="10">
        <v>1815</v>
      </c>
      <c r="B109" t="s">
        <v>32</v>
      </c>
      <c r="C109" s="11">
        <v>11004</v>
      </c>
      <c r="D109" s="16">
        <f t="shared" ref="D109:D172" ca="1" si="25">G109/H109</f>
        <v>6.4383895533670419</v>
      </c>
      <c r="E109" s="11">
        <f t="shared" ca="1" si="18"/>
        <v>189.52066150352346</v>
      </c>
      <c r="F109" s="11">
        <f t="shared" ca="1" si="19"/>
        <v>20854.853591847721</v>
      </c>
      <c r="G109" s="11">
        <f t="shared" ca="1" si="20"/>
        <v>18051.174994185727</v>
      </c>
      <c r="H109" s="11">
        <f t="shared" ca="1" si="21"/>
        <v>2803.6785976619922</v>
      </c>
      <c r="I109" s="17">
        <f t="shared" ca="1" si="22"/>
        <v>0.18117590400432967</v>
      </c>
      <c r="J109" s="17">
        <f t="shared" ca="1" si="23"/>
        <v>0.27643921227753859</v>
      </c>
      <c r="K109" s="17">
        <f t="shared" ca="1" si="24"/>
        <v>0.54238488371813176</v>
      </c>
      <c r="L109" s="15">
        <f t="shared" si="12"/>
        <v>19.181818181818183</v>
      </c>
      <c r="M109" s="15">
        <f t="shared" si="14"/>
        <v>7.553632738089374</v>
      </c>
      <c r="N109" s="18">
        <f t="shared" ref="N109:N172" si="26">SUM(S108:S110)/SUM(T108:T110)</f>
        <v>6.2325304371408956</v>
      </c>
      <c r="O109" s="11">
        <v>53</v>
      </c>
      <c r="P109" s="11">
        <v>4</v>
      </c>
      <c r="Q109" s="11">
        <v>645.95888915837975</v>
      </c>
      <c r="R109" s="11">
        <v>104.04111084162018</v>
      </c>
      <c r="S109" s="11">
        <f t="shared" si="17"/>
        <v>9748.1126378391837</v>
      </c>
      <c r="T109" s="11">
        <f t="shared" si="17"/>
        <v>1563.2447025338035</v>
      </c>
      <c r="U109" s="11"/>
      <c r="V109" s="11"/>
    </row>
    <row r="110" spans="1:22" x14ac:dyDescent="0.2">
      <c r="A110" s="10">
        <v>1816</v>
      </c>
      <c r="B110" t="s">
        <v>33</v>
      </c>
      <c r="C110" s="11">
        <v>11196</v>
      </c>
      <c r="D110" s="16">
        <f t="shared" ca="1" si="25"/>
        <v>6.5123076406205644</v>
      </c>
      <c r="E110" s="11">
        <f t="shared" ca="1" si="18"/>
        <v>202.18295917758218</v>
      </c>
      <c r="F110" s="11">
        <f t="shared" ca="1" si="19"/>
        <v>22636.4041095221</v>
      </c>
      <c r="G110" s="11">
        <f t="shared" ca="1" si="20"/>
        <v>19623.161682238839</v>
      </c>
      <c r="H110" s="11">
        <f t="shared" ca="1" si="21"/>
        <v>3013.2424272832613</v>
      </c>
      <c r="I110" s="17">
        <f t="shared" ca="1" si="22"/>
        <v>0.16731442565066101</v>
      </c>
      <c r="J110" s="17">
        <f t="shared" ca="1" si="23"/>
        <v>0.29872674415850675</v>
      </c>
      <c r="K110" s="17">
        <f t="shared" ca="1" si="24"/>
        <v>0.53395883019083212</v>
      </c>
      <c r="L110" s="15">
        <f t="shared" si="12"/>
        <v>19.53846153846154</v>
      </c>
      <c r="M110" s="15">
        <f t="shared" si="14"/>
        <v>11.33825686779603</v>
      </c>
      <c r="N110" s="18">
        <f t="shared" si="26"/>
        <v>6.1627734518722219</v>
      </c>
      <c r="O110" s="11">
        <v>92</v>
      </c>
      <c r="P110" s="11">
        <v>3</v>
      </c>
      <c r="Q110" s="11">
        <v>1114.8874783974863</v>
      </c>
      <c r="R110" s="11">
        <v>90.112521602513752</v>
      </c>
      <c r="S110" s="11">
        <f t="shared" si="17"/>
        <v>10400.211847494806</v>
      </c>
      <c r="T110" s="11">
        <f t="shared" si="17"/>
        <v>1686.6960105525593</v>
      </c>
      <c r="U110" s="11"/>
      <c r="V110" s="11"/>
    </row>
    <row r="111" spans="1:22" x14ac:dyDescent="0.2">
      <c r="A111" s="10">
        <v>1817</v>
      </c>
      <c r="B111" t="s">
        <v>33</v>
      </c>
      <c r="C111" s="11">
        <v>11378</v>
      </c>
      <c r="D111" s="16">
        <f t="shared" ca="1" si="25"/>
        <v>6.8054532105668555</v>
      </c>
      <c r="E111" s="11">
        <f t="shared" ca="1" si="18"/>
        <v>214.81375363416481</v>
      </c>
      <c r="F111" s="11">
        <f t="shared" ca="1" si="19"/>
        <v>24441.508888495271</v>
      </c>
      <c r="G111" s="11">
        <f t="shared" ca="1" si="20"/>
        <v>21310.171318575965</v>
      </c>
      <c r="H111" s="11">
        <f t="shared" ca="1" si="21"/>
        <v>3131.3375699193075</v>
      </c>
      <c r="I111" s="17">
        <f t="shared" ca="1" si="22"/>
        <v>0.15634865137887219</v>
      </c>
      <c r="J111" s="17">
        <f t="shared" ca="1" si="23"/>
        <v>0.31521304080139373</v>
      </c>
      <c r="K111" s="17">
        <f t="shared" ca="1" si="24"/>
        <v>0.52843830781973411</v>
      </c>
      <c r="L111" s="15">
        <f t="shared" si="12"/>
        <v>19.466666666666665</v>
      </c>
      <c r="M111" s="15">
        <f t="shared" si="14"/>
        <v>15.102074263039063</v>
      </c>
      <c r="N111" s="18">
        <f t="shared" si="26"/>
        <v>6.0937972148153472</v>
      </c>
      <c r="O111" s="11">
        <v>109</v>
      </c>
      <c r="P111" s="11">
        <v>6</v>
      </c>
      <c r="Q111" s="11">
        <v>1471.1052631578948</v>
      </c>
      <c r="R111" s="11">
        <v>90.89473684210526</v>
      </c>
      <c r="S111" s="11">
        <f t="shared" si="17"/>
        <v>11095.933181250932</v>
      </c>
      <c r="T111" s="11">
        <f t="shared" si="17"/>
        <v>1819.8964163465</v>
      </c>
      <c r="U111" s="11"/>
      <c r="V111" s="11"/>
    </row>
    <row r="112" spans="1:22" x14ac:dyDescent="0.2">
      <c r="A112" s="10">
        <v>1818</v>
      </c>
      <c r="B112" t="s">
        <v>33</v>
      </c>
      <c r="C112" s="11">
        <v>11555</v>
      </c>
      <c r="D112" s="16">
        <f t="shared" ca="1" si="25"/>
        <v>7.0897348443726669</v>
      </c>
      <c r="E112" s="11">
        <f t="shared" ca="1" si="18"/>
        <v>230.45738764214505</v>
      </c>
      <c r="F112" s="11">
        <f t="shared" ca="1" si="19"/>
        <v>26629.351142049858</v>
      </c>
      <c r="G112" s="11">
        <f t="shared" ca="1" si="20"/>
        <v>23337.605287045277</v>
      </c>
      <c r="H112" s="11">
        <f t="shared" ca="1" si="21"/>
        <v>3291.7458550045812</v>
      </c>
      <c r="I112" s="17">
        <f t="shared" ca="1" si="22"/>
        <v>0.14019857008403119</v>
      </c>
      <c r="J112" s="17">
        <f t="shared" ca="1" si="23"/>
        <v>0.34150826979295257</v>
      </c>
      <c r="K112" s="17">
        <f t="shared" ca="1" si="24"/>
        <v>0.51829316012301629</v>
      </c>
      <c r="L112" s="15">
        <f t="shared" si="12"/>
        <v>17.823529411764707</v>
      </c>
      <c r="M112" s="15">
        <f t="shared" si="14"/>
        <v>26.846266982849119</v>
      </c>
      <c r="N112" s="18">
        <f t="shared" si="26"/>
        <v>6.0255929875225318</v>
      </c>
      <c r="O112" s="11">
        <v>91</v>
      </c>
      <c r="P112" s="11">
        <v>6</v>
      </c>
      <c r="Q112" s="11">
        <v>1870.421052631579</v>
      </c>
      <c r="R112" s="11">
        <v>114.07894736842105</v>
      </c>
      <c r="S112" s="11">
        <f t="shared" si="17"/>
        <v>11838.194737585311</v>
      </c>
      <c r="T112" s="11">
        <f t="shared" si="17"/>
        <v>1963.6158178531641</v>
      </c>
      <c r="U112" s="11"/>
      <c r="V112" s="11"/>
    </row>
    <row r="113" spans="1:22" x14ac:dyDescent="0.2">
      <c r="A113" s="10">
        <v>1819</v>
      </c>
      <c r="B113" t="s">
        <v>33</v>
      </c>
      <c r="C113" s="11">
        <v>11723</v>
      </c>
      <c r="D113" s="16">
        <f t="shared" ca="1" si="25"/>
        <v>7.7466563684029115</v>
      </c>
      <c r="E113" s="11">
        <f t="shared" ca="1" si="18"/>
        <v>252.2728279542512</v>
      </c>
      <c r="F113" s="11">
        <f t="shared" ca="1" si="19"/>
        <v>29573.943621076865</v>
      </c>
      <c r="G113" s="11">
        <f t="shared" ca="1" si="20"/>
        <v>26192.772305382787</v>
      </c>
      <c r="H113" s="11">
        <f t="shared" ca="1" si="21"/>
        <v>3381.1713156940787</v>
      </c>
      <c r="I113" s="17">
        <f t="shared" ca="1" si="22"/>
        <v>0.12285804689880758</v>
      </c>
      <c r="J113" s="17">
        <f t="shared" ca="1" si="23"/>
        <v>0.37843285556980444</v>
      </c>
      <c r="K113" s="17">
        <f t="shared" ca="1" si="24"/>
        <v>0.49870909753138809</v>
      </c>
      <c r="L113" s="15">
        <f t="shared" si="12"/>
        <v>19.8</v>
      </c>
      <c r="M113" s="15">
        <f t="shared" si="14"/>
        <v>33.357427060287854</v>
      </c>
      <c r="N113" s="18">
        <f t="shared" si="26"/>
        <v>5.9581521293502533</v>
      </c>
      <c r="O113" s="11">
        <v>103</v>
      </c>
      <c r="P113" s="11">
        <v>5</v>
      </c>
      <c r="Q113" s="11">
        <v>2161.2519349845197</v>
      </c>
      <c r="R113" s="11">
        <v>0</v>
      </c>
      <c r="S113" s="11">
        <f t="shared" si="17"/>
        <v>12630.1098209383</v>
      </c>
      <c r="T113" s="11">
        <f t="shared" si="17"/>
        <v>2118.6849127730939</v>
      </c>
      <c r="U113" s="11"/>
      <c r="V113" s="11"/>
    </row>
    <row r="114" spans="1:22" x14ac:dyDescent="0.2">
      <c r="A114" s="10">
        <v>1820</v>
      </c>
      <c r="B114" t="s">
        <v>33</v>
      </c>
      <c r="C114" s="11">
        <v>11903</v>
      </c>
      <c r="D114" s="16">
        <f t="shared" ca="1" si="25"/>
        <v>8.406038300322086</v>
      </c>
      <c r="E114" s="11">
        <f t="shared" ca="1" si="18"/>
        <v>277.20563106278519</v>
      </c>
      <c r="F114" s="11">
        <f t="shared" ca="1" si="19"/>
        <v>32995.786265403323</v>
      </c>
      <c r="G114" s="11">
        <f t="shared" ca="1" si="20"/>
        <v>29487.849638750049</v>
      </c>
      <c r="H114" s="11">
        <f t="shared" ca="1" si="21"/>
        <v>3507.9366266532707</v>
      </c>
      <c r="I114" s="17">
        <f t="shared" ca="1" si="22"/>
        <v>0.10438899454238691</v>
      </c>
      <c r="J114" s="17">
        <f t="shared" ca="1" si="23"/>
        <v>0.41794395205795842</v>
      </c>
      <c r="K114" s="17">
        <f t="shared" ca="1" si="24"/>
        <v>0.47766705339965465</v>
      </c>
      <c r="L114" s="15">
        <f t="shared" si="12"/>
        <v>24.307692307692307</v>
      </c>
      <c r="M114" s="15">
        <f t="shared" si="14"/>
        <v>24.633331160045405</v>
      </c>
      <c r="N114" s="18">
        <f t="shared" si="26"/>
        <v>5.9452085042018519</v>
      </c>
      <c r="O114" s="11">
        <v>103</v>
      </c>
      <c r="P114" s="11">
        <v>4</v>
      </c>
      <c r="Q114" s="11">
        <v>2632.1871543055636</v>
      </c>
      <c r="R114" s="11">
        <v>85.692459757130749</v>
      </c>
      <c r="S114" s="11">
        <f>U114</f>
        <v>13475</v>
      </c>
      <c r="T114" s="11">
        <f>V114</f>
        <v>2286</v>
      </c>
      <c r="U114" s="11">
        <v>13475</v>
      </c>
      <c r="V114" s="11">
        <v>2286</v>
      </c>
    </row>
    <row r="115" spans="1:22" x14ac:dyDescent="0.2">
      <c r="A115" s="10">
        <v>1821</v>
      </c>
      <c r="B115" t="s">
        <v>33</v>
      </c>
      <c r="C115" s="11">
        <v>12106</v>
      </c>
      <c r="D115" s="16">
        <f t="shared" ca="1" si="25"/>
        <v>8.7984867051986129</v>
      </c>
      <c r="E115" s="11">
        <f t="shared" ca="1" si="18"/>
        <v>289.33673521556085</v>
      </c>
      <c r="F115" s="11">
        <f t="shared" ca="1" si="19"/>
        <v>35027.105165195797</v>
      </c>
      <c r="G115" s="11">
        <f t="shared" ca="1" si="20"/>
        <v>31452.358755976089</v>
      </c>
      <c r="H115" s="11">
        <f t="shared" ca="1" si="21"/>
        <v>3574.7464092197088</v>
      </c>
      <c r="I115" s="17">
        <f t="shared" ca="1" si="22"/>
        <v>9.4452480065874686E-2</v>
      </c>
      <c r="J115" s="17">
        <f t="shared" ca="1" si="23"/>
        <v>0.44724359365883004</v>
      </c>
      <c r="K115" s="17">
        <f t="shared" ca="1" si="24"/>
        <v>0.45830392627529526</v>
      </c>
      <c r="L115" s="15">
        <f t="shared" si="12"/>
        <v>30.8</v>
      </c>
      <c r="M115" s="15">
        <f t="shared" si="14"/>
        <v>16.808731507095104</v>
      </c>
      <c r="N115" s="18">
        <f t="shared" si="26"/>
        <v>5.9814822360501925</v>
      </c>
      <c r="O115" s="11">
        <v>110</v>
      </c>
      <c r="P115" s="11">
        <v>4</v>
      </c>
      <c r="Q115" s="11">
        <v>2063.0777979549853</v>
      </c>
      <c r="R115" s="11">
        <v>192.65060487743042</v>
      </c>
      <c r="S115" s="11">
        <f>S$114*(S$124/S$114)^(($A115-$A$114)/($A$124-$A$114))</f>
        <v>13753.431319271051</v>
      </c>
      <c r="T115" s="11">
        <f>T$114*(T$124/T$114)^(($A115-$A$114)/($A$124-$A$114))</f>
        <v>2299.628503995858</v>
      </c>
      <c r="U115" s="11"/>
      <c r="V115" s="11"/>
    </row>
    <row r="116" spans="1:22" x14ac:dyDescent="0.2">
      <c r="A116" s="10">
        <v>1822</v>
      </c>
      <c r="B116" t="s">
        <v>33</v>
      </c>
      <c r="C116" s="11">
        <v>12320</v>
      </c>
      <c r="D116" s="16">
        <f t="shared" ca="1" si="25"/>
        <v>9.3235438277192024</v>
      </c>
      <c r="E116" s="11">
        <f t="shared" ca="1" si="18"/>
        <v>296.77141313032399</v>
      </c>
      <c r="F116" s="11">
        <f t="shared" ca="1" si="19"/>
        <v>36562.238097655914</v>
      </c>
      <c r="G116" s="11">
        <f t="shared" ca="1" si="20"/>
        <v>33020.601746049157</v>
      </c>
      <c r="H116" s="11">
        <f t="shared" ca="1" si="21"/>
        <v>3541.6363516067595</v>
      </c>
      <c r="I116" s="17">
        <f t="shared" ca="1" si="22"/>
        <v>8.7286695739382539E-2</v>
      </c>
      <c r="J116" s="17">
        <f t="shared" ca="1" si="23"/>
        <v>0.46550451948200272</v>
      </c>
      <c r="K116" s="17">
        <f t="shared" ca="1" si="24"/>
        <v>0.44720878477861487</v>
      </c>
      <c r="L116" s="15">
        <f t="shared" si="12"/>
        <v>36.857142857142854</v>
      </c>
      <c r="M116" s="15">
        <f t="shared" si="14"/>
        <v>10.002926594257223</v>
      </c>
      <c r="N116" s="18">
        <f t="shared" si="26"/>
        <v>6.0688953599199573</v>
      </c>
      <c r="O116" s="11">
        <v>95</v>
      </c>
      <c r="P116" s="11">
        <v>2</v>
      </c>
      <c r="Q116" s="11">
        <v>1399.0584982935966</v>
      </c>
      <c r="R116" s="11">
        <v>84.225844743382154</v>
      </c>
      <c r="S116" s="11">
        <f t="shared" ref="S116:T123" si="27">S$114*(S$124/S$114)^(($A116-$A$114)/($A$124-$A$114))</f>
        <v>14037.615811050528</v>
      </c>
      <c r="T116" s="11">
        <f t="shared" si="27"/>
        <v>2313.338257388551</v>
      </c>
      <c r="U116" s="11"/>
      <c r="V116" s="11"/>
    </row>
    <row r="117" spans="1:22" x14ac:dyDescent="0.2">
      <c r="A117" s="10">
        <v>1823</v>
      </c>
      <c r="B117" t="s">
        <v>14</v>
      </c>
      <c r="C117" s="11">
        <v>12529</v>
      </c>
      <c r="D117" s="16">
        <f t="shared" ca="1" si="25"/>
        <v>9.7101411702001279</v>
      </c>
      <c r="E117" s="11">
        <f t="shared" ca="1" si="18"/>
        <v>302.67067317437312</v>
      </c>
      <c r="F117" s="11">
        <f t="shared" ca="1" si="19"/>
        <v>37921.608642017207</v>
      </c>
      <c r="G117" s="11">
        <f t="shared" ca="1" si="20"/>
        <v>34380.888866303118</v>
      </c>
      <c r="H117" s="11">
        <f t="shared" ca="1" si="21"/>
        <v>3540.7197757140866</v>
      </c>
      <c r="I117" s="17">
        <f t="shared" ca="1" si="22"/>
        <v>8.2549160346337927E-2</v>
      </c>
      <c r="J117" s="17">
        <f t="shared" ca="1" si="23"/>
        <v>0.47826055493191727</v>
      </c>
      <c r="K117" s="17">
        <f t="shared" ca="1" si="24"/>
        <v>0.43919028472174465</v>
      </c>
      <c r="L117" s="15">
        <f t="shared" si="12"/>
        <v>65.666666666666671</v>
      </c>
      <c r="M117" s="15">
        <f t="shared" si="14"/>
        <v>9.335759003382563</v>
      </c>
      <c r="N117" s="18">
        <f t="shared" si="26"/>
        <v>6.1575859354184521</v>
      </c>
      <c r="O117" s="11">
        <v>53</v>
      </c>
      <c r="P117" s="11">
        <v>1</v>
      </c>
      <c r="Q117" s="11">
        <v>1309.2305792750351</v>
      </c>
      <c r="R117" s="11">
        <v>200.12064023715999</v>
      </c>
      <c r="S117" s="11">
        <f t="shared" si="27"/>
        <v>14327.672352029447</v>
      </c>
      <c r="T117" s="11">
        <f t="shared" si="27"/>
        <v>2327.1297445646624</v>
      </c>
      <c r="U117" s="11"/>
      <c r="V117" s="11"/>
    </row>
    <row r="118" spans="1:22" x14ac:dyDescent="0.2">
      <c r="A118" s="10">
        <v>1824</v>
      </c>
      <c r="B118" t="s">
        <v>14</v>
      </c>
      <c r="C118" s="11">
        <v>12721</v>
      </c>
      <c r="D118" s="16">
        <f t="shared" ca="1" si="25"/>
        <v>10.024226751141944</v>
      </c>
      <c r="E118" s="11">
        <f t="shared" ca="1" si="18"/>
        <v>310.56774806465614</v>
      </c>
      <c r="F118" s="11">
        <f t="shared" ca="1" si="19"/>
        <v>39507.323231304908</v>
      </c>
      <c r="G118" s="11">
        <f t="shared" ca="1" si="20"/>
        <v>35923.641207782253</v>
      </c>
      <c r="H118" s="11">
        <f t="shared" ca="1" si="21"/>
        <v>3583.6820235226514</v>
      </c>
      <c r="I118" s="17">
        <f t="shared" ca="1" si="22"/>
        <v>7.7134989240836463E-2</v>
      </c>
      <c r="J118" s="17">
        <f t="shared" ca="1" si="23"/>
        <v>0.49345789479993996</v>
      </c>
      <c r="K118" s="17">
        <f t="shared" ca="1" si="24"/>
        <v>0.42940711595922348</v>
      </c>
      <c r="L118" s="15">
        <f t="shared" si="12"/>
        <v>75.5</v>
      </c>
      <c r="M118" s="15">
        <f t="shared" si="14"/>
        <v>6.0291154280812487</v>
      </c>
      <c r="N118" s="18">
        <f t="shared" si="26"/>
        <v>6.2475726311687794</v>
      </c>
      <c r="O118" s="11">
        <v>49</v>
      </c>
      <c r="P118" s="11">
        <v>0</v>
      </c>
      <c r="Q118" s="11">
        <v>1326.7024182836697</v>
      </c>
      <c r="R118" s="11">
        <v>147.86170445433191</v>
      </c>
      <c r="S118" s="11">
        <f t="shared" si="27"/>
        <v>14623.722275224914</v>
      </c>
      <c r="T118" s="11">
        <f t="shared" si="27"/>
        <v>2341.0034527985558</v>
      </c>
      <c r="U118" s="11"/>
      <c r="V118" s="11"/>
    </row>
    <row r="119" spans="1:22" x14ac:dyDescent="0.2">
      <c r="A119" s="10">
        <v>1825</v>
      </c>
      <c r="B119" t="s">
        <v>14</v>
      </c>
      <c r="C119" s="11">
        <v>12903</v>
      </c>
      <c r="D119" s="16">
        <f t="shared" ca="1" si="25"/>
        <v>9.8028497520309443</v>
      </c>
      <c r="E119" s="11">
        <f t="shared" ca="1" si="18"/>
        <v>318.63113768019616</v>
      </c>
      <c r="F119" s="11">
        <f t="shared" ca="1" si="19"/>
        <v>41112.975694875713</v>
      </c>
      <c r="G119" s="11">
        <f t="shared" ca="1" si="20"/>
        <v>37307.222894588325</v>
      </c>
      <c r="H119" s="11">
        <f t="shared" ca="1" si="21"/>
        <v>3805.752800287391</v>
      </c>
      <c r="I119" s="17">
        <f t="shared" ca="1" si="22"/>
        <v>7.2006389767353518E-2</v>
      </c>
      <c r="J119" s="17">
        <f t="shared" ca="1" si="23"/>
        <v>0.50766769120270483</v>
      </c>
      <c r="K119" s="17">
        <f t="shared" ca="1" si="24"/>
        <v>0.42032591902994165</v>
      </c>
      <c r="L119" s="15">
        <f t="shared" si="12"/>
        <v>77</v>
      </c>
      <c r="M119" s="15">
        <f t="shared" si="14"/>
        <v>6.4999538672295465</v>
      </c>
      <c r="N119" s="18">
        <f t="shared" si="26"/>
        <v>6.3388743886164978</v>
      </c>
      <c r="O119" s="11">
        <v>49</v>
      </c>
      <c r="P119" s="11">
        <v>1</v>
      </c>
      <c r="Q119" s="11">
        <v>1356.1723052714399</v>
      </c>
      <c r="R119" s="11">
        <v>314.15546813532649</v>
      </c>
      <c r="S119" s="11">
        <f t="shared" si="27"/>
        <v>14925.889420734698</v>
      </c>
      <c r="T119" s="11">
        <f t="shared" si="27"/>
        <v>2354.9598722695891</v>
      </c>
      <c r="U119" s="11"/>
      <c r="V119" s="11"/>
    </row>
    <row r="120" spans="1:22" x14ac:dyDescent="0.2">
      <c r="A120" s="10">
        <v>1826</v>
      </c>
      <c r="B120" t="s">
        <v>14</v>
      </c>
      <c r="C120" s="11">
        <v>13074</v>
      </c>
      <c r="D120" s="16">
        <f t="shared" ca="1" si="25"/>
        <v>9.8955845237836382</v>
      </c>
      <c r="E120" s="11">
        <f t="shared" ca="1" si="18"/>
        <v>322.52909362537315</v>
      </c>
      <c r="F120" s="11">
        <f t="shared" ca="1" si="19"/>
        <v>42167.453700581282</v>
      </c>
      <c r="G120" s="11">
        <f t="shared" ca="1" si="20"/>
        <v>38297.312212666133</v>
      </c>
      <c r="H120" s="11">
        <f t="shared" ca="1" si="21"/>
        <v>3870.1414879151489</v>
      </c>
      <c r="I120" s="17">
        <f t="shared" ca="1" si="22"/>
        <v>6.8972553406535422E-2</v>
      </c>
      <c r="J120" s="17">
        <f t="shared" ca="1" si="23"/>
        <v>0.51356568073451891</v>
      </c>
      <c r="K120" s="17">
        <f t="shared" ca="1" si="24"/>
        <v>0.41746176585894568</v>
      </c>
      <c r="L120" s="15">
        <f t="shared" si="12"/>
        <v>29</v>
      </c>
      <c r="M120" s="15">
        <f t="shared" si="14"/>
        <v>5.6550076036980563</v>
      </c>
      <c r="N120" s="18">
        <f t="shared" si="26"/>
        <v>6.4315104260166365</v>
      </c>
      <c r="O120" s="11">
        <v>56</v>
      </c>
      <c r="P120" s="11">
        <v>1</v>
      </c>
      <c r="Q120" s="11">
        <v>1259.2092249650989</v>
      </c>
      <c r="R120" s="11">
        <v>144.46158542042423</v>
      </c>
      <c r="S120" s="11">
        <f t="shared" si="27"/>
        <v>15234.300187540561</v>
      </c>
      <c r="T120" s="11">
        <f t="shared" si="27"/>
        <v>2368.999496079437</v>
      </c>
      <c r="U120" s="11"/>
      <c r="V120" s="11"/>
    </row>
    <row r="121" spans="1:22" x14ac:dyDescent="0.2">
      <c r="A121" s="10">
        <v>1827</v>
      </c>
      <c r="B121" t="s">
        <v>14</v>
      </c>
      <c r="C121" s="11">
        <v>13247</v>
      </c>
      <c r="D121" s="16">
        <f t="shared" ca="1" si="25"/>
        <v>9.6661268432187413</v>
      </c>
      <c r="E121" s="11">
        <f t="shared" ca="1" si="18"/>
        <v>335.69679993660685</v>
      </c>
      <c r="F121" s="11">
        <f t="shared" ca="1" si="19"/>
        <v>44469.755087602309</v>
      </c>
      <c r="G121" s="11">
        <f t="shared" ca="1" si="20"/>
        <v>40300.50454883949</v>
      </c>
      <c r="H121" s="11">
        <f t="shared" ca="1" si="21"/>
        <v>4169.2505387628198</v>
      </c>
      <c r="I121" s="17">
        <f t="shared" ca="1" si="22"/>
        <v>6.4749557237469418E-2</v>
      </c>
      <c r="J121" s="17">
        <f t="shared" ca="1" si="23"/>
        <v>0.53200544239483571</v>
      </c>
      <c r="K121" s="17">
        <f t="shared" ca="1" si="24"/>
        <v>0.40324500036769473</v>
      </c>
      <c r="L121" s="15">
        <f t="shared" si="12"/>
        <v>19.888888888888889</v>
      </c>
      <c r="M121" s="15">
        <f t="shared" si="14"/>
        <v>6.5780817388083097</v>
      </c>
      <c r="N121" s="18">
        <f t="shared" si="26"/>
        <v>6.5255002424789712</v>
      </c>
      <c r="O121" s="11">
        <v>69</v>
      </c>
      <c r="P121" s="11">
        <v>4</v>
      </c>
      <c r="Q121" s="11">
        <v>2109.3632815829073</v>
      </c>
      <c r="R121" s="11">
        <v>376.88046349970466</v>
      </c>
      <c r="S121" s="11">
        <f t="shared" si="27"/>
        <v>15549.083586381979</v>
      </c>
      <c r="T121" s="11">
        <f t="shared" si="27"/>
        <v>2383.1228202695083</v>
      </c>
      <c r="U121" s="11"/>
      <c r="V121" s="11"/>
    </row>
    <row r="122" spans="1:22" x14ac:dyDescent="0.2">
      <c r="A122" s="10">
        <v>1828</v>
      </c>
      <c r="B122" t="s">
        <v>14</v>
      </c>
      <c r="C122" s="11">
        <v>13438</v>
      </c>
      <c r="D122" s="16">
        <f t="shared" ca="1" si="25"/>
        <v>9.5705682219737689</v>
      </c>
      <c r="E122" s="11">
        <f t="shared" ca="1" si="18"/>
        <v>347.10619177590235</v>
      </c>
      <c r="F122" s="11">
        <f t="shared" ca="1" si="19"/>
        <v>46644.130050845764</v>
      </c>
      <c r="G122" s="11">
        <f t="shared" ca="1" si="20"/>
        <v>42231.488358237089</v>
      </c>
      <c r="H122" s="11">
        <f t="shared" ca="1" si="21"/>
        <v>4412.6416926086713</v>
      </c>
      <c r="I122" s="17">
        <f t="shared" ca="1" si="22"/>
        <v>6.1516785697430403E-2</v>
      </c>
      <c r="J122" s="17">
        <f t="shared" ca="1" si="23"/>
        <v>0.54684333126374662</v>
      </c>
      <c r="K122" s="17">
        <f t="shared" ca="1" si="24"/>
        <v>0.39163988303882291</v>
      </c>
      <c r="L122" s="15">
        <f t="shared" si="12"/>
        <v>16.083333333333332</v>
      </c>
      <c r="M122" s="15">
        <f t="shared" si="14"/>
        <v>6.6822636209930764</v>
      </c>
      <c r="N122" s="18">
        <f t="shared" si="26"/>
        <v>6.6208636220724273</v>
      </c>
      <c r="O122" s="11">
        <v>54</v>
      </c>
      <c r="P122" s="11">
        <v>4</v>
      </c>
      <c r="Q122" s="11">
        <v>2318.8673987512357</v>
      </c>
      <c r="R122" s="11">
        <v>343.26257764530249</v>
      </c>
      <c r="S122" s="11">
        <f t="shared" si="27"/>
        <v>15870.371293722403</v>
      </c>
      <c r="T122" s="11">
        <f t="shared" si="27"/>
        <v>2397.3303438384778</v>
      </c>
      <c r="U122" s="11"/>
      <c r="V122" s="11"/>
    </row>
    <row r="123" spans="1:22" x14ac:dyDescent="0.2">
      <c r="A123" s="10">
        <v>1829</v>
      </c>
      <c r="B123" t="s">
        <v>14</v>
      </c>
      <c r="C123" s="11">
        <v>13625</v>
      </c>
      <c r="D123" s="16">
        <f t="shared" ca="1" si="25"/>
        <v>9.2934028954473824</v>
      </c>
      <c r="E123" s="11">
        <f t="shared" ca="1" si="18"/>
        <v>370.39606912781318</v>
      </c>
      <c r="F123" s="11">
        <f t="shared" ca="1" si="19"/>
        <v>50466.464418664546</v>
      </c>
      <c r="G123" s="11">
        <f t="shared" ca="1" si="20"/>
        <v>45563.667459168762</v>
      </c>
      <c r="H123" s="11">
        <f t="shared" ca="1" si="21"/>
        <v>4902.7969594957858</v>
      </c>
      <c r="I123" s="17">
        <f t="shared" ca="1" si="22"/>
        <v>5.7115095847985048E-2</v>
      </c>
      <c r="J123" s="17">
        <f t="shared" ca="1" si="23"/>
        <v>0.57412674980213785</v>
      </c>
      <c r="K123" s="17">
        <f t="shared" ca="1" si="24"/>
        <v>0.36875815434987708</v>
      </c>
      <c r="L123" s="15">
        <f t="shared" si="12"/>
        <v>21.25</v>
      </c>
      <c r="M123" s="15">
        <f t="shared" si="14"/>
        <v>7.4682467584448631</v>
      </c>
      <c r="N123" s="18">
        <f t="shared" si="26"/>
        <v>6.7176206379894721</v>
      </c>
      <c r="O123" s="11">
        <v>70</v>
      </c>
      <c r="P123" s="11">
        <v>4</v>
      </c>
      <c r="Q123" s="11">
        <v>3570.4795229438369</v>
      </c>
      <c r="R123" s="11">
        <v>476.86304196568307</v>
      </c>
      <c r="S123" s="11">
        <f t="shared" si="27"/>
        <v>16198.29770683057</v>
      </c>
      <c r="T123" s="11">
        <f t="shared" si="27"/>
        <v>2411.6225687599099</v>
      </c>
      <c r="U123" s="11"/>
      <c r="V123" s="11"/>
    </row>
    <row r="124" spans="1:22" x14ac:dyDescent="0.2">
      <c r="A124" s="10">
        <v>1830</v>
      </c>
      <c r="B124" t="s">
        <v>14</v>
      </c>
      <c r="C124" s="11">
        <v>13805</v>
      </c>
      <c r="D124" s="16">
        <f t="shared" ca="1" si="25"/>
        <v>9.2664427886528458</v>
      </c>
      <c r="E124" s="11">
        <f t="shared" ca="1" si="18"/>
        <v>388.94671063035639</v>
      </c>
      <c r="F124" s="11">
        <f t="shared" ca="1" si="19"/>
        <v>53694.093402520695</v>
      </c>
      <c r="G124" s="11">
        <f t="shared" ca="1" si="20"/>
        <v>48464.035191718896</v>
      </c>
      <c r="H124" s="11">
        <f t="shared" ca="1" si="21"/>
        <v>5230.0582108017952</v>
      </c>
      <c r="I124" s="17">
        <f t="shared" ca="1" si="22"/>
        <v>5.319760091613461E-2</v>
      </c>
      <c r="J124" s="17">
        <f t="shared" ca="1" si="23"/>
        <v>0.59370955779361723</v>
      </c>
      <c r="K124" s="17">
        <f t="shared" ca="1" si="24"/>
        <v>0.35309284129024815</v>
      </c>
      <c r="L124" s="15">
        <f t="shared" si="12"/>
        <v>33.4</v>
      </c>
      <c r="M124" s="15">
        <f t="shared" si="14"/>
        <v>8.7635071636848654</v>
      </c>
      <c r="N124" s="18">
        <f t="shared" si="26"/>
        <v>6.7728860472721237</v>
      </c>
      <c r="O124" s="11">
        <v>46</v>
      </c>
      <c r="P124" s="11">
        <v>0</v>
      </c>
      <c r="Q124" s="11">
        <v>3234.6243285390956</v>
      </c>
      <c r="R124" s="11">
        <v>401.57627982305007</v>
      </c>
      <c r="S124" s="11">
        <f>U124</f>
        <v>16533</v>
      </c>
      <c r="T124" s="11">
        <f>V124</f>
        <v>2426</v>
      </c>
      <c r="U124" s="11">
        <v>16533</v>
      </c>
      <c r="V124" s="11">
        <v>2426</v>
      </c>
    </row>
    <row r="125" spans="1:22" x14ac:dyDescent="0.2">
      <c r="A125" s="10">
        <v>1831</v>
      </c>
      <c r="B125" t="s">
        <v>14</v>
      </c>
      <c r="C125" s="11">
        <v>13994</v>
      </c>
      <c r="D125" s="16">
        <f t="shared" ca="1" si="25"/>
        <v>9.539544948364524</v>
      </c>
      <c r="E125" s="11">
        <f t="shared" ca="1" si="18"/>
        <v>397.05567871113374</v>
      </c>
      <c r="F125" s="11">
        <f t="shared" ca="1" si="19"/>
        <v>55563.971678836053</v>
      </c>
      <c r="G125" s="11">
        <f t="shared" ca="1" si="20"/>
        <v>50292.020000556222</v>
      </c>
      <c r="H125" s="11">
        <f t="shared" ca="1" si="21"/>
        <v>5271.9516782798291</v>
      </c>
      <c r="I125" s="17">
        <f t="shared" ca="1" si="22"/>
        <v>5.0651471940277755E-2</v>
      </c>
      <c r="J125" s="17">
        <f t="shared" ca="1" si="23"/>
        <v>0.6146898270090837</v>
      </c>
      <c r="K125" s="17">
        <f t="shared" ca="1" si="24"/>
        <v>0.33465870105063861</v>
      </c>
      <c r="L125" s="15">
        <f t="shared" si="12"/>
        <v>37</v>
      </c>
      <c r="M125" s="15">
        <f t="shared" si="14"/>
        <v>8.4458713904534317</v>
      </c>
      <c r="N125" s="18">
        <f t="shared" si="26"/>
        <v>6.787192885526407</v>
      </c>
      <c r="O125" s="11">
        <v>51</v>
      </c>
      <c r="P125" s="11">
        <v>1</v>
      </c>
      <c r="Q125" s="11">
        <v>3307.8987547198149</v>
      </c>
      <c r="R125" s="11">
        <v>275.55101761671165</v>
      </c>
      <c r="S125" s="11">
        <f>S$124*(S$130/S$124)^(($A125-$A$124)/($A$130-$A$124))</f>
        <v>16206.97353251499</v>
      </c>
      <c r="T125" s="11">
        <f>T$124*(T$130/T$124)^(($A125-$A$124)/($A$130-$A$124))</f>
        <v>2387.993054738753</v>
      </c>
      <c r="U125" s="11"/>
      <c r="V125" s="11"/>
    </row>
    <row r="126" spans="1:22" x14ac:dyDescent="0.2">
      <c r="A126" s="10">
        <v>1832</v>
      </c>
      <c r="B126" t="s">
        <v>14</v>
      </c>
      <c r="C126" s="11">
        <v>14165</v>
      </c>
      <c r="D126" s="16">
        <f t="shared" ca="1" si="25"/>
        <v>9.1870493074753234</v>
      </c>
      <c r="E126" s="11">
        <f t="shared" ca="1" si="18"/>
        <v>405.70199625825995</v>
      </c>
      <c r="F126" s="11">
        <f t="shared" ca="1" si="19"/>
        <v>57467.687769982527</v>
      </c>
      <c r="G126" s="11">
        <f t="shared" ca="1" si="20"/>
        <v>51826.43817596983</v>
      </c>
      <c r="H126" s="11">
        <f t="shared" ca="1" si="21"/>
        <v>5641.249594012701</v>
      </c>
      <c r="I126" s="17">
        <f t="shared" ca="1" si="22"/>
        <v>4.8521126577106416E-2</v>
      </c>
      <c r="J126" s="17">
        <f t="shared" ca="1" si="23"/>
        <v>0.63411865804655743</v>
      </c>
      <c r="K126" s="17">
        <f t="shared" ca="1" si="24"/>
        <v>0.3173602153763363</v>
      </c>
      <c r="L126" s="15">
        <f t="shared" si="12"/>
        <v>22.166666666666668</v>
      </c>
      <c r="M126" s="15">
        <f t="shared" si="14"/>
        <v>8.5449699223728377</v>
      </c>
      <c r="N126" s="18">
        <f t="shared" si="26"/>
        <v>6.7592449604841445</v>
      </c>
      <c r="O126" s="11">
        <v>51</v>
      </c>
      <c r="P126" s="11">
        <v>3</v>
      </c>
      <c r="Q126" s="11">
        <v>3348.1207487649885</v>
      </c>
      <c r="R126" s="11">
        <v>493.93526967480847</v>
      </c>
      <c r="S126" s="11">
        <f t="shared" ref="S126:T129" si="28">S$124*(S$130/S$124)^(($A126-$A$124)/($A$130-$A$124))</f>
        <v>15887.376222321505</v>
      </c>
      <c r="T126" s="11">
        <f t="shared" si="28"/>
        <v>2350.5815455401985</v>
      </c>
      <c r="U126" s="11"/>
      <c r="V126" s="11"/>
    </row>
    <row r="127" spans="1:22" x14ac:dyDescent="0.2">
      <c r="A127" s="10">
        <v>1833</v>
      </c>
      <c r="B127" t="s">
        <v>14</v>
      </c>
      <c r="C127" s="11">
        <v>14328</v>
      </c>
      <c r="D127" s="16">
        <f t="shared" ca="1" si="25"/>
        <v>9.1143736294098066</v>
      </c>
      <c r="E127" s="11">
        <f t="shared" ca="1" si="18"/>
        <v>413.44000598281286</v>
      </c>
      <c r="F127" s="11">
        <f t="shared" ca="1" si="19"/>
        <v>59237.684057217426</v>
      </c>
      <c r="G127" s="11">
        <f t="shared" ca="1" si="20"/>
        <v>53380.901795884842</v>
      </c>
      <c r="H127" s="11">
        <f t="shared" ca="1" si="21"/>
        <v>5856.7822613325843</v>
      </c>
      <c r="I127" s="17">
        <f t="shared" ca="1" si="22"/>
        <v>4.6109111047331085E-2</v>
      </c>
      <c r="J127" s="17">
        <f t="shared" ca="1" si="23"/>
        <v>0.65192369160527663</v>
      </c>
      <c r="K127" s="17">
        <f t="shared" ca="1" si="24"/>
        <v>0.30196719734739225</v>
      </c>
      <c r="L127" s="15">
        <f t="shared" si="12"/>
        <v>16.285714285714285</v>
      </c>
      <c r="M127" s="15">
        <f t="shared" si="14"/>
        <v>7.5349582193775051</v>
      </c>
      <c r="N127" s="18">
        <f t="shared" si="26"/>
        <v>6.7314121178518462</v>
      </c>
      <c r="O127" s="11">
        <v>31</v>
      </c>
      <c r="P127" s="11">
        <v>2</v>
      </c>
      <c r="Q127" s="11">
        <v>3794.1796067611199</v>
      </c>
      <c r="R127" s="11">
        <v>453.47870909597162</v>
      </c>
      <c r="S127" s="11">
        <f t="shared" si="28"/>
        <v>15574.081288106976</v>
      </c>
      <c r="T127" s="11">
        <f t="shared" si="28"/>
        <v>2313.7561440012691</v>
      </c>
      <c r="U127" s="11"/>
      <c r="V127" s="11"/>
    </row>
    <row r="128" spans="1:22" x14ac:dyDescent="0.2">
      <c r="A128" s="10">
        <v>1834</v>
      </c>
      <c r="B128" t="s">
        <v>14</v>
      </c>
      <c r="C128" s="11">
        <v>14520</v>
      </c>
      <c r="D128" s="16">
        <f t="shared" ca="1" si="25"/>
        <v>8.8515133648084241</v>
      </c>
      <c r="E128" s="11">
        <f t="shared" ca="1" si="18"/>
        <v>419.70729589745758</v>
      </c>
      <c r="F128" s="11">
        <f t="shared" ca="1" si="19"/>
        <v>60941.499364310839</v>
      </c>
      <c r="G128" s="11">
        <f t="shared" ca="1" si="20"/>
        <v>54755.495538542702</v>
      </c>
      <c r="H128" s="11">
        <f t="shared" ca="1" si="21"/>
        <v>6186.0038257681363</v>
      </c>
      <c r="I128" s="17">
        <f t="shared" ca="1" si="22"/>
        <v>4.4048751349774228E-2</v>
      </c>
      <c r="J128" s="17">
        <f t="shared" ca="1" si="23"/>
        <v>0.66806085705296303</v>
      </c>
      <c r="K128" s="17">
        <f t="shared" ca="1" si="24"/>
        <v>0.28789039159726282</v>
      </c>
      <c r="L128" s="15">
        <f t="shared" si="12"/>
        <v>11.625</v>
      </c>
      <c r="M128" s="15">
        <f t="shared" si="14"/>
        <v>7.7524931283844678</v>
      </c>
      <c r="N128" s="18">
        <f t="shared" si="26"/>
        <v>6.7036938837495743</v>
      </c>
      <c r="O128" s="11">
        <v>32</v>
      </c>
      <c r="P128" s="11">
        <v>2</v>
      </c>
      <c r="Q128" s="11">
        <v>3886.9625170959657</v>
      </c>
      <c r="R128" s="11">
        <v>516.33174502876716</v>
      </c>
      <c r="S128" s="11">
        <f t="shared" si="28"/>
        <v>15266.964448653403</v>
      </c>
      <c r="T128" s="11">
        <f t="shared" si="28"/>
        <v>2277.5076678623864</v>
      </c>
      <c r="U128" s="11"/>
      <c r="V128" s="11"/>
    </row>
    <row r="129" spans="1:22" x14ac:dyDescent="0.2">
      <c r="A129" s="10">
        <v>1835</v>
      </c>
      <c r="B129" t="s">
        <v>14</v>
      </c>
      <c r="C129" s="11">
        <v>14724</v>
      </c>
      <c r="D129" s="16">
        <f t="shared" ca="1" si="25"/>
        <v>8.75959420508919</v>
      </c>
      <c r="E129" s="11">
        <f t="shared" ca="1" si="18"/>
        <v>418.73650634492458</v>
      </c>
      <c r="F129" s="11">
        <f t="shared" ca="1" si="19"/>
        <v>61654.763194226696</v>
      </c>
      <c r="G129" s="11">
        <f t="shared" ca="1" si="20"/>
        <v>55337.41414275932</v>
      </c>
      <c r="H129" s="11">
        <f t="shared" ca="1" si="21"/>
        <v>6317.3490514673758</v>
      </c>
      <c r="I129" s="17">
        <f t="shared" ca="1" si="22"/>
        <v>4.2403811432135424E-2</v>
      </c>
      <c r="J129" s="17">
        <f t="shared" ca="1" si="23"/>
        <v>0.67849802873801124</v>
      </c>
      <c r="K129" s="17">
        <f t="shared" ca="1" si="24"/>
        <v>0.27909815982985342</v>
      </c>
      <c r="L129" s="15">
        <f t="shared" si="12"/>
        <v>8.4444444444444446</v>
      </c>
      <c r="M129" s="15">
        <f t="shared" si="14"/>
        <v>8.4631565727700107</v>
      </c>
      <c r="N129" s="18">
        <f t="shared" si="26"/>
        <v>6.676089786248701</v>
      </c>
      <c r="O129" s="11">
        <v>30</v>
      </c>
      <c r="P129" s="11">
        <v>4</v>
      </c>
      <c r="Q129" s="11">
        <v>3583.1663336394404</v>
      </c>
      <c r="R129" s="11">
        <v>483.181282979049</v>
      </c>
      <c r="S129" s="11">
        <f t="shared" si="28"/>
        <v>14965.903873536141</v>
      </c>
      <c r="T129" s="11">
        <f t="shared" si="28"/>
        <v>2241.8270787179031</v>
      </c>
      <c r="U129" s="11"/>
      <c r="V129" s="11"/>
    </row>
    <row r="130" spans="1:22" x14ac:dyDescent="0.2">
      <c r="A130" s="10">
        <v>1836</v>
      </c>
      <c r="B130" t="s">
        <v>14</v>
      </c>
      <c r="C130" s="11">
        <v>14928</v>
      </c>
      <c r="D130" s="16">
        <f t="shared" ca="1" si="25"/>
        <v>8.7565387775141375</v>
      </c>
      <c r="E130" s="11">
        <f t="shared" ca="1" si="18"/>
        <v>417.61595963111137</v>
      </c>
      <c r="F130" s="11">
        <f t="shared" ca="1" si="19"/>
        <v>62341.710453732303</v>
      </c>
      <c r="G130" s="11">
        <f t="shared" ca="1" si="20"/>
        <v>55951.974106103466</v>
      </c>
      <c r="H130" s="11">
        <f t="shared" ca="1" si="21"/>
        <v>6389.7363476288365</v>
      </c>
      <c r="I130" s="17">
        <f t="shared" ca="1" si="22"/>
        <v>3.9097370518729954E-2</v>
      </c>
      <c r="J130" s="17">
        <f t="shared" ca="1" si="23"/>
        <v>0.69017721159137846</v>
      </c>
      <c r="K130" s="17">
        <f t="shared" ca="1" si="24"/>
        <v>0.27072541788989157</v>
      </c>
      <c r="L130" s="15">
        <f t="shared" si="12"/>
        <v>7.4285714285714288</v>
      </c>
      <c r="M130" s="15">
        <f t="shared" si="14"/>
        <v>9.3389197573406104</v>
      </c>
      <c r="N130" s="18">
        <f t="shared" si="26"/>
        <v>6.526268945181454</v>
      </c>
      <c r="O130" s="11">
        <v>14</v>
      </c>
      <c r="P130" s="11">
        <v>3</v>
      </c>
      <c r="Q130" s="11">
        <v>3146.7615000403839</v>
      </c>
      <c r="R130" s="11">
        <v>254.97048053737151</v>
      </c>
      <c r="S130" s="11">
        <f>U130</f>
        <v>14670.780134794884</v>
      </c>
      <c r="T130" s="11">
        <f>V130</f>
        <v>2206.705479762416</v>
      </c>
      <c r="U130" s="11">
        <v>14670.780134794884</v>
      </c>
      <c r="V130" s="11">
        <v>2206.705479762416</v>
      </c>
    </row>
    <row r="131" spans="1:22" x14ac:dyDescent="0.2">
      <c r="A131" s="10">
        <v>1837</v>
      </c>
      <c r="B131" t="s">
        <v>14</v>
      </c>
      <c r="C131" s="11">
        <v>15104</v>
      </c>
      <c r="D131" s="16">
        <f t="shared" ca="1" si="25"/>
        <v>8.9104080906692218</v>
      </c>
      <c r="E131" s="11">
        <f t="shared" ca="1" si="18"/>
        <v>430.09863099283251</v>
      </c>
      <c r="F131" s="11">
        <f t="shared" ca="1" si="19"/>
        <v>64962.09722515742</v>
      </c>
      <c r="G131" s="11">
        <f t="shared" ca="1" si="20"/>
        <v>58407.160573626381</v>
      </c>
      <c r="H131" s="11">
        <f t="shared" ca="1" si="21"/>
        <v>6554.9366515310385</v>
      </c>
      <c r="I131" s="17">
        <f t="shared" ca="1" si="22"/>
        <v>3.6233477169131875E-2</v>
      </c>
      <c r="J131" s="17">
        <f t="shared" ca="1" si="23"/>
        <v>0.699052359539862</v>
      </c>
      <c r="K131" s="17">
        <f t="shared" ca="1" si="24"/>
        <v>0.26471416329100611</v>
      </c>
      <c r="L131" s="15">
        <f t="shared" si="12"/>
        <v>6.75</v>
      </c>
      <c r="M131" s="15">
        <f t="shared" si="14"/>
        <v>8.6705951312100851</v>
      </c>
      <c r="N131" s="18">
        <f t="shared" si="26"/>
        <v>6.277590715684247</v>
      </c>
      <c r="O131" s="11">
        <v>8</v>
      </c>
      <c r="P131" s="11">
        <v>0</v>
      </c>
      <c r="Q131" s="11">
        <v>3774.3816870681203</v>
      </c>
      <c r="R131" s="11">
        <v>386.63673383535405</v>
      </c>
      <c r="S131" s="11">
        <f t="shared" ref="S131:T194" si="29">U131</f>
        <v>14831.237699257566</v>
      </c>
      <c r="T131" s="11">
        <f t="shared" si="29"/>
        <v>2365.1495133289691</v>
      </c>
      <c r="U131" s="11">
        <v>14831.237699257566</v>
      </c>
      <c r="V131" s="11">
        <v>2365.1495133289691</v>
      </c>
    </row>
    <row r="132" spans="1:22" x14ac:dyDescent="0.2">
      <c r="A132" s="10">
        <v>1838</v>
      </c>
      <c r="B132" t="s">
        <v>14</v>
      </c>
      <c r="C132" s="11">
        <v>15288</v>
      </c>
      <c r="D132" s="16">
        <f t="shared" ca="1" si="25"/>
        <v>8.7768570812388731</v>
      </c>
      <c r="E132" s="11">
        <f t="shared" ca="1" si="18"/>
        <v>437.4516923741607</v>
      </c>
      <c r="F132" s="11">
        <f t="shared" ca="1" si="19"/>
        <v>66877.614730161687</v>
      </c>
      <c r="G132" s="11">
        <f t="shared" ca="1" si="20"/>
        <v>60037.214571454722</v>
      </c>
      <c r="H132" s="11">
        <f t="shared" ca="1" si="21"/>
        <v>6840.4001587069633</v>
      </c>
      <c r="I132" s="17">
        <f t="shared" ca="1" si="22"/>
        <v>3.4062757907730966E-2</v>
      </c>
      <c r="J132" s="17">
        <f t="shared" ca="1" si="23"/>
        <v>0.70635860625060121</v>
      </c>
      <c r="K132" s="17">
        <f t="shared" ca="1" si="24"/>
        <v>0.25957863584166779</v>
      </c>
      <c r="L132" s="15">
        <f t="shared" si="12"/>
        <v>24</v>
      </c>
      <c r="M132" s="15">
        <f t="shared" si="14"/>
        <v>6.80888462554657</v>
      </c>
      <c r="N132" s="18">
        <f t="shared" si="26"/>
        <v>6.045199122985224</v>
      </c>
      <c r="O132" s="11">
        <v>5</v>
      </c>
      <c r="P132" s="11">
        <v>1</v>
      </c>
      <c r="Q132" s="11">
        <v>2979.8653068956755</v>
      </c>
      <c r="R132" s="11">
        <v>500.29923428212874</v>
      </c>
      <c r="S132" s="11">
        <f t="shared" si="29"/>
        <v>14864.423636131931</v>
      </c>
      <c r="T132" s="11">
        <f t="shared" si="29"/>
        <v>2495.5763638680678</v>
      </c>
      <c r="U132" s="11">
        <v>14864.423636131931</v>
      </c>
      <c r="V132" s="11">
        <v>2495.5763638680678</v>
      </c>
    </row>
    <row r="133" spans="1:22" x14ac:dyDescent="0.2">
      <c r="A133" s="10">
        <v>1839</v>
      </c>
      <c r="B133" t="s">
        <v>14</v>
      </c>
      <c r="C133" s="11">
        <v>15514</v>
      </c>
      <c r="D133" s="16">
        <f t="shared" ca="1" si="25"/>
        <v>8.9233931473190005</v>
      </c>
      <c r="E133" s="11">
        <f t="shared" ca="1" si="18"/>
        <v>437.10600428480717</v>
      </c>
      <c r="F133" s="11">
        <f t="shared" ca="1" si="19"/>
        <v>67812.625504744981</v>
      </c>
      <c r="G133" s="11">
        <f t="shared" ca="1" si="20"/>
        <v>60979.012798080643</v>
      </c>
      <c r="H133" s="11">
        <f t="shared" ca="1" si="21"/>
        <v>6833.6127066643421</v>
      </c>
      <c r="I133" s="17">
        <f t="shared" ca="1" si="22"/>
        <v>3.2014687292237207E-2</v>
      </c>
      <c r="J133" s="17">
        <f t="shared" ca="1" si="23"/>
        <v>0.70631525290468333</v>
      </c>
      <c r="K133" s="17">
        <f t="shared" ca="1" si="24"/>
        <v>0.26167005980307956</v>
      </c>
      <c r="L133" s="15">
        <f t="shared" si="12"/>
        <v>25</v>
      </c>
      <c r="M133" s="15">
        <f t="shared" si="14"/>
        <v>5.8734956063838482</v>
      </c>
      <c r="N133" s="18">
        <f t="shared" si="26"/>
        <v>5.9298091829008772</v>
      </c>
      <c r="O133" s="11">
        <v>11</v>
      </c>
      <c r="P133" s="11">
        <v>0</v>
      </c>
      <c r="Q133" s="11">
        <v>2054.3262918495798</v>
      </c>
      <c r="R133" s="11">
        <v>406.75217175260411</v>
      </c>
      <c r="S133" s="11">
        <f t="shared" si="29"/>
        <v>15181.633989191932</v>
      </c>
      <c r="T133" s="11">
        <f t="shared" si="29"/>
        <v>2562.8997820385257</v>
      </c>
      <c r="U133" s="11">
        <v>15181.633989191932</v>
      </c>
      <c r="V133" s="11">
        <v>2562.8997820385257</v>
      </c>
    </row>
    <row r="134" spans="1:22" x14ac:dyDescent="0.2">
      <c r="A134" s="10">
        <v>1840</v>
      </c>
      <c r="B134" t="s">
        <v>14</v>
      </c>
      <c r="C134" s="11">
        <v>15731</v>
      </c>
      <c r="D134" s="16">
        <f t="shared" ca="1" si="25"/>
        <v>9.0495935651201158</v>
      </c>
      <c r="E134" s="11">
        <f t="shared" ca="1" si="18"/>
        <v>444.51619826088626</v>
      </c>
      <c r="F134" s="11">
        <f t="shared" ca="1" si="19"/>
        <v>69926.843148420012</v>
      </c>
      <c r="G134" s="11">
        <f t="shared" ca="1" si="20"/>
        <v>62968.666910216663</v>
      </c>
      <c r="H134" s="11">
        <f t="shared" ca="1" si="21"/>
        <v>6958.1762382033421</v>
      </c>
      <c r="I134" s="17">
        <f t="shared" ca="1" si="22"/>
        <v>3.0202993656059537E-2</v>
      </c>
      <c r="J134" s="17">
        <f t="shared" ca="1" si="23"/>
        <v>0.69132740692745431</v>
      </c>
      <c r="K134" s="17">
        <f t="shared" ca="1" si="24"/>
        <v>0.27846959941648602</v>
      </c>
      <c r="L134" s="15"/>
      <c r="M134" s="15">
        <f t="shared" si="14"/>
        <v>5.3542069068878746</v>
      </c>
      <c r="N134" s="18">
        <f t="shared" si="26"/>
        <v>6.0603853772519365</v>
      </c>
      <c r="O134" s="11">
        <v>9</v>
      </c>
      <c r="P134" s="11">
        <v>0</v>
      </c>
      <c r="Q134" s="11">
        <v>1925.1749659863945</v>
      </c>
      <c r="R134" s="11">
        <v>277.82503401360543</v>
      </c>
      <c r="S134" s="11">
        <f t="shared" si="29"/>
        <v>16655.285440612999</v>
      </c>
      <c r="T134" s="11">
        <f t="shared" si="29"/>
        <v>2817.21455938697</v>
      </c>
      <c r="U134" s="11">
        <v>16655.285440612999</v>
      </c>
      <c r="V134" s="11">
        <v>2817.21455938697</v>
      </c>
    </row>
    <row r="135" spans="1:22" x14ac:dyDescent="0.2">
      <c r="A135" s="10">
        <v>1841</v>
      </c>
      <c r="B135" t="s">
        <v>14</v>
      </c>
      <c r="C135" s="11">
        <v>15929</v>
      </c>
      <c r="D135" s="16">
        <f t="shared" ca="1" si="25"/>
        <v>9.0779201578204383</v>
      </c>
      <c r="E135" s="11">
        <f t="shared" ca="1" si="18"/>
        <v>455.27225730627066</v>
      </c>
      <c r="F135" s="11">
        <f t="shared" ca="1" si="19"/>
        <v>72520.317866315847</v>
      </c>
      <c r="G135" s="11">
        <f t="shared" ca="1" si="20"/>
        <v>65324.357119391265</v>
      </c>
      <c r="H135" s="11">
        <f t="shared" ca="1" si="21"/>
        <v>7195.9607469245802</v>
      </c>
      <c r="I135" s="17">
        <f t="shared" ca="1" si="22"/>
        <v>2.847477866556827E-2</v>
      </c>
      <c r="J135" s="17">
        <f t="shared" ca="1" si="23"/>
        <v>0.68278221004374784</v>
      </c>
      <c r="K135" s="17">
        <f t="shared" ca="1" si="24"/>
        <v>0.28874301129068397</v>
      </c>
      <c r="L135" s="15"/>
      <c r="M135" s="15">
        <f t="shared" si="14"/>
        <v>7.1591543505294579</v>
      </c>
      <c r="N135" s="18">
        <f t="shared" si="26"/>
        <v>6.331463974928961</v>
      </c>
      <c r="O135" s="11">
        <v>10</v>
      </c>
      <c r="P135" s="11">
        <v>0</v>
      </c>
      <c r="Q135" s="11">
        <v>2232.3885981823191</v>
      </c>
      <c r="R135" s="11">
        <v>475.6114018176811</v>
      </c>
      <c r="S135" s="11">
        <f t="shared" si="29"/>
        <v>18082.796276570389</v>
      </c>
      <c r="T135" s="11">
        <f t="shared" si="29"/>
        <v>2856.9386839072381</v>
      </c>
      <c r="U135" s="11">
        <v>18082.796276570389</v>
      </c>
      <c r="V135" s="11">
        <v>2856.9386839072381</v>
      </c>
    </row>
    <row r="136" spans="1:22" x14ac:dyDescent="0.2">
      <c r="A136" s="10">
        <v>1842</v>
      </c>
      <c r="B136" t="s">
        <v>14</v>
      </c>
      <c r="C136" s="11">
        <v>16130</v>
      </c>
      <c r="D136" s="16">
        <f t="shared" ca="1" si="25"/>
        <v>9.6657206540770364</v>
      </c>
      <c r="E136" s="11">
        <f t="shared" ca="1" si="18"/>
        <v>464.71942904949191</v>
      </c>
      <c r="F136" s="11">
        <f t="shared" ca="1" si="19"/>
        <v>74959.243905683048</v>
      </c>
      <c r="G136" s="11">
        <f t="shared" ca="1" si="20"/>
        <v>67931.191480830777</v>
      </c>
      <c r="H136" s="11">
        <f t="shared" ca="1" si="21"/>
        <v>7028.0524248522697</v>
      </c>
      <c r="I136" s="17">
        <f t="shared" ca="1" si="22"/>
        <v>2.6827912012163928E-2</v>
      </c>
      <c r="J136" s="17">
        <f t="shared" ca="1" si="23"/>
        <v>0.67671819660303012</v>
      </c>
      <c r="K136" s="17">
        <f t="shared" ca="1" si="24"/>
        <v>0.29645389138480593</v>
      </c>
      <c r="L136" s="15">
        <f t="shared" si="12"/>
        <v>15</v>
      </c>
      <c r="M136" s="15">
        <f t="shared" si="14"/>
        <v>6.7201000357379916</v>
      </c>
      <c r="N136" s="18">
        <f t="shared" si="26"/>
        <v>6.6261734381395634</v>
      </c>
      <c r="O136" s="11">
        <v>9</v>
      </c>
      <c r="P136" s="11">
        <v>0</v>
      </c>
      <c r="Q136" s="11">
        <v>3498.0854191497815</v>
      </c>
      <c r="R136" s="11">
        <v>315.9145808502185</v>
      </c>
      <c r="S136" s="11">
        <f t="shared" si="29"/>
        <v>19352.908500443024</v>
      </c>
      <c r="T136" s="11">
        <f t="shared" si="29"/>
        <v>2869.0510506595174</v>
      </c>
      <c r="U136" s="11">
        <v>19352.908500443024</v>
      </c>
      <c r="V136" s="11">
        <v>2869.0510506595174</v>
      </c>
    </row>
    <row r="137" spans="1:22" x14ac:dyDescent="0.2">
      <c r="A137" s="10">
        <v>1843</v>
      </c>
      <c r="B137" t="s">
        <v>14</v>
      </c>
      <c r="C137" s="11">
        <v>16332</v>
      </c>
      <c r="D137" s="16">
        <f t="shared" ca="1" si="25"/>
        <v>9.7746247301958764</v>
      </c>
      <c r="E137" s="11">
        <f t="shared" ca="1" si="18"/>
        <v>457.10470485510973</v>
      </c>
      <c r="F137" s="11">
        <f t="shared" ca="1" si="19"/>
        <v>74654.340396936517</v>
      </c>
      <c r="G137" s="11">
        <f t="shared" ca="1" si="20"/>
        <v>67725.622017750851</v>
      </c>
      <c r="H137" s="11">
        <f t="shared" ca="1" si="21"/>
        <v>6928.7183791856605</v>
      </c>
      <c r="I137" s="17">
        <f t="shared" ca="1" si="22"/>
        <v>2.6589210881052209E-2</v>
      </c>
      <c r="J137" s="17">
        <f t="shared" ca="1" si="23"/>
        <v>0.68131211406979897</v>
      </c>
      <c r="K137" s="17">
        <f t="shared" ca="1" si="24"/>
        <v>0.29209867504914883</v>
      </c>
      <c r="L137" s="15">
        <f t="shared" si="12"/>
        <v>6.6</v>
      </c>
      <c r="M137" s="15">
        <f t="shared" si="14"/>
        <v>8.1367280820891299</v>
      </c>
      <c r="N137" s="18">
        <f t="shared" si="26"/>
        <v>6.6670136666921289</v>
      </c>
      <c r="O137" s="11">
        <v>11</v>
      </c>
      <c r="P137" s="11">
        <v>2</v>
      </c>
      <c r="Q137" s="11">
        <v>2478.8820363725831</v>
      </c>
      <c r="R137" s="11">
        <v>430.08619721732788</v>
      </c>
      <c r="S137" s="11">
        <f t="shared" si="29"/>
        <v>19013.324399741752</v>
      </c>
      <c r="T137" s="11">
        <f t="shared" si="29"/>
        <v>2793.1095168715524</v>
      </c>
      <c r="U137" s="11">
        <v>19013.324399741752</v>
      </c>
      <c r="V137" s="11">
        <v>2793.1095168715524</v>
      </c>
    </row>
    <row r="138" spans="1:22" x14ac:dyDescent="0.2">
      <c r="A138" s="10">
        <v>1844</v>
      </c>
      <c r="B138" t="s">
        <v>14</v>
      </c>
      <c r="C138" s="11">
        <v>16535</v>
      </c>
      <c r="D138" s="16">
        <f t="shared" ca="1" si="25"/>
        <v>9.8580924516095259</v>
      </c>
      <c r="E138" s="11">
        <f t="shared" ca="1" si="18"/>
        <v>429.98210645766164</v>
      </c>
      <c r="F138" s="11">
        <f t="shared" ca="1" si="19"/>
        <v>71097.541302774349</v>
      </c>
      <c r="G138" s="11">
        <f t="shared" ca="1" si="20"/>
        <v>64549.656246570456</v>
      </c>
      <c r="H138" s="11">
        <f t="shared" ca="1" si="21"/>
        <v>6547.885056203897</v>
      </c>
      <c r="I138" s="17">
        <f t="shared" ca="1" si="22"/>
        <v>2.7300522133868205E-2</v>
      </c>
      <c r="J138" s="17">
        <f t="shared" ca="1" si="23"/>
        <v>0.69859325759647051</v>
      </c>
      <c r="K138" s="17">
        <f t="shared" ca="1" si="24"/>
        <v>0.27410622026966136</v>
      </c>
      <c r="L138" s="15">
        <f t="shared" ref="L138:L201" si="30">SUM(O137:O139)/SUM(P137:P139)</f>
        <v>4.8571428571428568</v>
      </c>
      <c r="M138" s="15">
        <f t="shared" ref="M138:M147" si="31">SUM(Q137:Q139)/SUM(R137:R139)</f>
        <v>7.2476703032603043</v>
      </c>
      <c r="N138" s="18">
        <f t="shared" si="26"/>
        <v>6.3113356784900718</v>
      </c>
      <c r="O138" s="11">
        <v>13</v>
      </c>
      <c r="P138" s="11">
        <v>3</v>
      </c>
      <c r="Q138" s="11">
        <v>2585.8075837160745</v>
      </c>
      <c r="R138" s="11">
        <v>306.36018973806819</v>
      </c>
      <c r="S138" s="11">
        <f t="shared" si="29"/>
        <v>16866.030567789123</v>
      </c>
      <c r="T138" s="11">
        <f t="shared" si="29"/>
        <v>2622.2477491804889</v>
      </c>
      <c r="U138" s="11">
        <v>16866.030567789123</v>
      </c>
      <c r="V138" s="11">
        <v>2622.2477491804889</v>
      </c>
    </row>
    <row r="139" spans="1:22" x14ac:dyDescent="0.2">
      <c r="A139" s="10">
        <v>1845</v>
      </c>
      <c r="B139" t="s">
        <v>14</v>
      </c>
      <c r="C139" s="11">
        <v>16739</v>
      </c>
      <c r="D139" s="16">
        <f t="shared" ca="1" si="25"/>
        <v>9.7650539040107791</v>
      </c>
      <c r="E139" s="11">
        <f t="shared" ca="1" si="18"/>
        <v>400.11074595699586</v>
      </c>
      <c r="F139" s="11">
        <f t="shared" ca="1" si="19"/>
        <v>66974.537765741537</v>
      </c>
      <c r="G139" s="11">
        <f t="shared" ca="1" si="20"/>
        <v>60753.060533677839</v>
      </c>
      <c r="H139" s="11">
        <f t="shared" ca="1" si="21"/>
        <v>6221.477232063703</v>
      </c>
      <c r="I139" s="17">
        <f t="shared" ca="1" si="22"/>
        <v>2.8159955453469613E-2</v>
      </c>
      <c r="J139" s="17">
        <f t="shared" ca="1" si="23"/>
        <v>0.71990867890778354</v>
      </c>
      <c r="K139" s="17">
        <f t="shared" ca="1" si="24"/>
        <v>0.25193136563874696</v>
      </c>
      <c r="L139" s="15">
        <f t="shared" si="30"/>
        <v>4.666666666666667</v>
      </c>
      <c r="M139" s="15">
        <f t="shared" si="31"/>
        <v>6.043589939235539</v>
      </c>
      <c r="N139" s="18">
        <f t="shared" si="26"/>
        <v>5.7408747871327899</v>
      </c>
      <c r="O139" s="11">
        <v>10</v>
      </c>
      <c r="P139" s="11">
        <v>2</v>
      </c>
      <c r="Q139" s="11">
        <v>2023.5390364456032</v>
      </c>
      <c r="R139" s="11">
        <v>241.55459266224472</v>
      </c>
      <c r="S139" s="11">
        <f t="shared" si="29"/>
        <v>14332.52014699</v>
      </c>
      <c r="T139" s="11">
        <f t="shared" si="29"/>
        <v>2540.4666153570984</v>
      </c>
      <c r="U139" s="11">
        <v>14332.52014699</v>
      </c>
      <c r="V139" s="11">
        <v>2540.4666153570984</v>
      </c>
    </row>
    <row r="140" spans="1:22" x14ac:dyDescent="0.2">
      <c r="A140" s="10">
        <v>1846</v>
      </c>
      <c r="B140" t="s">
        <v>14</v>
      </c>
      <c r="C140" s="11">
        <v>16944</v>
      </c>
      <c r="D140" s="16">
        <f t="shared" ca="1" si="25"/>
        <v>8.9905014177105915</v>
      </c>
      <c r="E140" s="11">
        <f t="shared" ca="1" si="18"/>
        <v>374.96291559878347</v>
      </c>
      <c r="F140" s="11">
        <f t="shared" ca="1" si="19"/>
        <v>63533.716419057877</v>
      </c>
      <c r="G140" s="11">
        <f t="shared" ca="1" si="20"/>
        <v>57174.304237159886</v>
      </c>
      <c r="H140" s="11">
        <f t="shared" ca="1" si="21"/>
        <v>6359.4121818979902</v>
      </c>
      <c r="I140" s="17">
        <f t="shared" ca="1" si="22"/>
        <v>2.9071178330219088E-2</v>
      </c>
      <c r="J140" s="17">
        <f t="shared" ca="1" si="23"/>
        <v>0.72581278886753953</v>
      </c>
      <c r="K140" s="17">
        <f t="shared" ca="1" si="24"/>
        <v>0.24511603280224131</v>
      </c>
      <c r="L140" s="15">
        <f t="shared" si="30"/>
        <v>4.2</v>
      </c>
      <c r="M140" s="15">
        <f t="shared" si="31"/>
        <v>4.4758220141975515</v>
      </c>
      <c r="N140" s="18">
        <f t="shared" si="26"/>
        <v>5.4902849887993783</v>
      </c>
      <c r="O140" s="11">
        <v>5</v>
      </c>
      <c r="P140" s="11">
        <v>1</v>
      </c>
      <c r="Q140" s="11">
        <v>1069.2160027888679</v>
      </c>
      <c r="R140" s="11">
        <v>391.68613030966378</v>
      </c>
      <c r="S140" s="11">
        <f t="shared" si="29"/>
        <v>13031.446602402995</v>
      </c>
      <c r="T140" s="11">
        <f t="shared" si="29"/>
        <v>2541.6859154190934</v>
      </c>
      <c r="U140" s="11">
        <v>13031.446602402995</v>
      </c>
      <c r="V140" s="11">
        <v>2541.6859154190934</v>
      </c>
    </row>
    <row r="141" spans="1:22" x14ac:dyDescent="0.2">
      <c r="A141" s="10">
        <v>1847</v>
      </c>
      <c r="B141" t="s">
        <v>14</v>
      </c>
      <c r="C141" s="11">
        <v>17150</v>
      </c>
      <c r="D141" s="16">
        <f t="shared" ca="1" si="25"/>
        <v>8.9907674979458303</v>
      </c>
      <c r="E141" s="11">
        <f t="shared" ca="1" si="18"/>
        <v>365.31890106145772</v>
      </c>
      <c r="F141" s="11">
        <f t="shared" ca="1" si="19"/>
        <v>62652.19153204</v>
      </c>
      <c r="G141" s="11">
        <f t="shared" ca="1" si="20"/>
        <v>56381.182668614674</v>
      </c>
      <c r="H141" s="11">
        <f t="shared" ca="1" si="21"/>
        <v>6271.0088634253289</v>
      </c>
      <c r="I141" s="17">
        <f t="shared" ca="1" si="22"/>
        <v>2.8299089890467713E-2</v>
      </c>
      <c r="J141" s="17">
        <f t="shared" ca="1" si="23"/>
        <v>0.69107246038144687</v>
      </c>
      <c r="K141" s="17">
        <f t="shared" ca="1" si="24"/>
        <v>0.28062844972808543</v>
      </c>
      <c r="L141" s="15">
        <f t="shared" si="30"/>
        <v>4.2</v>
      </c>
      <c r="M141" s="15">
        <f t="shared" si="31"/>
        <v>2.5765540873791339</v>
      </c>
      <c r="N141" s="18">
        <f t="shared" si="26"/>
        <v>5.721955077623992</v>
      </c>
      <c r="O141" s="11">
        <v>6</v>
      </c>
      <c r="P141" s="11">
        <v>2</v>
      </c>
      <c r="Q141" s="11">
        <v>703.45840091929574</v>
      </c>
      <c r="R141" s="11">
        <v>214.91933078178644</v>
      </c>
      <c r="S141" s="11">
        <f t="shared" si="29"/>
        <v>14955.98738170347</v>
      </c>
      <c r="T141" s="11">
        <f t="shared" si="29"/>
        <v>2626</v>
      </c>
      <c r="U141" s="11">
        <v>14955.98738170347</v>
      </c>
      <c r="V141" s="11">
        <v>2626</v>
      </c>
    </row>
    <row r="142" spans="1:22" x14ac:dyDescent="0.2">
      <c r="A142" s="10">
        <v>1848</v>
      </c>
      <c r="B142" t="s">
        <v>14</v>
      </c>
      <c r="C142" s="11">
        <v>17357</v>
      </c>
      <c r="D142" s="16">
        <f t="shared" ca="1" si="25"/>
        <v>8.8056901825491529</v>
      </c>
      <c r="E142" s="11">
        <f t="shared" ca="1" si="18"/>
        <v>362.35017528375056</v>
      </c>
      <c r="F142" s="11">
        <f t="shared" ca="1" si="19"/>
        <v>62893.119924000588</v>
      </c>
      <c r="G142" s="11">
        <f t="shared" ca="1" si="20"/>
        <v>56479.178757887741</v>
      </c>
      <c r="H142" s="11">
        <f t="shared" ca="1" si="21"/>
        <v>6413.9411661128443</v>
      </c>
      <c r="I142" s="17">
        <f t="shared" ca="1" si="22"/>
        <v>2.6473483936112076E-2</v>
      </c>
      <c r="J142" s="17">
        <f t="shared" ca="1" si="23"/>
        <v>0.63746431998360875</v>
      </c>
      <c r="K142" s="17">
        <f t="shared" ca="1" si="24"/>
        <v>0.33606219608027921</v>
      </c>
      <c r="L142" s="15">
        <f t="shared" si="30"/>
        <v>2.8888888888888888</v>
      </c>
      <c r="M142" s="15">
        <f t="shared" si="31"/>
        <v>2.6247054348374594</v>
      </c>
      <c r="N142" s="18">
        <f t="shared" si="26"/>
        <v>6.0870953204727494</v>
      </c>
      <c r="O142" s="11">
        <v>10</v>
      </c>
      <c r="P142" s="11">
        <v>2</v>
      </c>
      <c r="Q142" s="11">
        <v>726.16307773765845</v>
      </c>
      <c r="R142" s="11">
        <v>363.23153696964414</v>
      </c>
      <c r="S142" s="11">
        <f t="shared" si="29"/>
        <v>18227</v>
      </c>
      <c r="T142" s="11">
        <f t="shared" si="29"/>
        <v>2909</v>
      </c>
      <c r="U142" s="11">
        <v>18227</v>
      </c>
      <c r="V142" s="11">
        <v>2909</v>
      </c>
    </row>
    <row r="143" spans="1:22" x14ac:dyDescent="0.2">
      <c r="A143" s="10">
        <v>1849</v>
      </c>
      <c r="B143" t="s">
        <v>23</v>
      </c>
      <c r="C143" s="11">
        <v>17564</v>
      </c>
      <c r="D143" s="16">
        <f t="shared" ca="1" si="25"/>
        <v>8.3396163237845826</v>
      </c>
      <c r="E143" s="11">
        <f t="shared" ca="1" si="18"/>
        <v>350.41847597069687</v>
      </c>
      <c r="F143" s="11">
        <f t="shared" ca="1" si="19"/>
        <v>61547.501119493201</v>
      </c>
      <c r="G143" s="11">
        <f t="shared" ca="1" si="20"/>
        <v>54957.562198474116</v>
      </c>
      <c r="H143" s="11">
        <f t="shared" ca="1" si="21"/>
        <v>6589.9389210190839</v>
      </c>
      <c r="I143" s="17">
        <f t="shared" ca="1" si="22"/>
        <v>2.6158657471311766E-2</v>
      </c>
      <c r="J143" s="17">
        <f t="shared" ca="1" si="23"/>
        <v>0.6034282536895792</v>
      </c>
      <c r="K143" s="17">
        <f t="shared" ca="1" si="24"/>
        <v>0.37041308883910906</v>
      </c>
      <c r="L143" s="15">
        <f t="shared" si="30"/>
        <v>3.125</v>
      </c>
      <c r="M143" s="15">
        <f t="shared" si="31"/>
        <v>3.6047168045309199</v>
      </c>
      <c r="N143" s="18">
        <f t="shared" si="26"/>
        <v>6.2683477106834768</v>
      </c>
      <c r="O143" s="11">
        <v>10</v>
      </c>
      <c r="P143" s="11">
        <v>5</v>
      </c>
      <c r="Q143" s="11">
        <v>995.34595768233851</v>
      </c>
      <c r="R143" s="11">
        <v>345.74992665884361</v>
      </c>
      <c r="S143" s="11">
        <f t="shared" si="29"/>
        <v>19653</v>
      </c>
      <c r="T143" s="11">
        <f t="shared" si="29"/>
        <v>3145</v>
      </c>
      <c r="U143" s="11">
        <v>19653</v>
      </c>
      <c r="V143" s="11">
        <v>3145</v>
      </c>
    </row>
    <row r="144" spans="1:22" x14ac:dyDescent="0.2">
      <c r="A144" s="10">
        <v>1850</v>
      </c>
      <c r="B144" t="s">
        <v>23</v>
      </c>
      <c r="C144" s="11">
        <v>17773</v>
      </c>
      <c r="D144" s="16">
        <f t="shared" ca="1" si="25"/>
        <v>8.1733768367807773</v>
      </c>
      <c r="E144" s="11">
        <f t="shared" ca="1" si="18"/>
        <v>329.08662764356109</v>
      </c>
      <c r="F144" s="11">
        <f t="shared" ca="1" si="19"/>
        <v>58488.566331090115</v>
      </c>
      <c r="G144" s="11">
        <f t="shared" ca="1" si="20"/>
        <v>52112.662738360836</v>
      </c>
      <c r="H144" s="11">
        <f t="shared" ca="1" si="21"/>
        <v>6375.9035927292798</v>
      </c>
      <c r="I144" s="17">
        <f t="shared" ca="1" si="22"/>
        <v>2.6654782255644036E-2</v>
      </c>
      <c r="J144" s="17">
        <f t="shared" ca="1" si="23"/>
        <v>0.60085532157093502</v>
      </c>
      <c r="K144" s="17">
        <f t="shared" ca="1" si="24"/>
        <v>0.37248989617342093</v>
      </c>
      <c r="L144" s="15">
        <f t="shared" si="30"/>
        <v>2.875</v>
      </c>
      <c r="M144" s="15">
        <f t="shared" si="31"/>
        <v>5.0646686611037373</v>
      </c>
      <c r="N144" s="18">
        <f t="shared" si="26"/>
        <v>6.6127260769483724</v>
      </c>
      <c r="O144" s="11">
        <v>5</v>
      </c>
      <c r="P144" s="11">
        <v>1</v>
      </c>
      <c r="Q144" s="11">
        <v>1640.8668735261576</v>
      </c>
      <c r="R144" s="11">
        <v>223.78970572380172</v>
      </c>
      <c r="S144" s="11">
        <f t="shared" si="29"/>
        <v>18798.400000000001</v>
      </c>
      <c r="T144" s="11">
        <f t="shared" si="29"/>
        <v>2988</v>
      </c>
      <c r="U144" s="11">
        <v>18798.400000000001</v>
      </c>
      <c r="V144" s="11">
        <v>2988</v>
      </c>
    </row>
    <row r="145" spans="1:22" x14ac:dyDescent="0.2">
      <c r="A145" s="10">
        <v>1851</v>
      </c>
      <c r="B145" t="s">
        <v>23</v>
      </c>
      <c r="C145" s="11">
        <v>17983</v>
      </c>
      <c r="D145" s="16">
        <f t="shared" ca="1" si="25"/>
        <v>8.676577755921663</v>
      </c>
      <c r="E145" s="11">
        <f t="shared" ca="1" si="18"/>
        <v>332.52282984196478</v>
      </c>
      <c r="F145" s="11">
        <f t="shared" ca="1" si="19"/>
        <v>59797.580490480526</v>
      </c>
      <c r="G145" s="11">
        <f t="shared" ca="1" si="20"/>
        <v>53617.959761045793</v>
      </c>
      <c r="H145" s="11">
        <f t="shared" ca="1" si="21"/>
        <v>6179.6207294347314</v>
      </c>
      <c r="I145" s="17">
        <f t="shared" ca="1" si="22"/>
        <v>2.4649826764055336E-2</v>
      </c>
      <c r="J145" s="17">
        <f t="shared" ca="1" si="23"/>
        <v>0.55950558895617397</v>
      </c>
      <c r="K145" s="17">
        <f t="shared" ca="1" si="24"/>
        <v>0.41584458427977067</v>
      </c>
      <c r="L145" s="15">
        <f t="shared" si="30"/>
        <v>4</v>
      </c>
      <c r="M145" s="15">
        <f t="shared" si="31"/>
        <v>5.9970202966943313</v>
      </c>
      <c r="N145" s="18">
        <f t="shared" si="26"/>
        <v>6.7777912354107031</v>
      </c>
      <c r="O145" s="11">
        <v>8</v>
      </c>
      <c r="P145" s="11">
        <v>2</v>
      </c>
      <c r="Q145" s="11">
        <v>1657.9585227253449</v>
      </c>
      <c r="R145" s="11">
        <v>278.32853852313258</v>
      </c>
      <c r="S145" s="11">
        <f t="shared" si="29"/>
        <v>21876.5</v>
      </c>
      <c r="T145" s="11">
        <f t="shared" si="29"/>
        <v>2990</v>
      </c>
      <c r="U145" s="11">
        <v>21876.5</v>
      </c>
      <c r="V145" s="11">
        <v>2990</v>
      </c>
    </row>
    <row r="146" spans="1:22" x14ac:dyDescent="0.2">
      <c r="A146" s="10">
        <v>1852</v>
      </c>
      <c r="B146" t="s">
        <v>23</v>
      </c>
      <c r="C146" s="11">
        <v>18193</v>
      </c>
      <c r="D146" s="16">
        <f t="shared" ca="1" si="25"/>
        <v>8.0018494056459613</v>
      </c>
      <c r="E146" s="11">
        <f t="shared" ca="1" si="18"/>
        <v>311.81135921543313</v>
      </c>
      <c r="F146" s="11">
        <f t="shared" ca="1" si="19"/>
        <v>56727.840582063749</v>
      </c>
      <c r="G146" s="11">
        <f t="shared" ca="1" si="20"/>
        <v>50426.04213757033</v>
      </c>
      <c r="H146" s="11">
        <f t="shared" ca="1" si="21"/>
        <v>6301.7984444934218</v>
      </c>
      <c r="I146" s="17">
        <f t="shared" ca="1" si="22"/>
        <v>2.4115143216513257E-2</v>
      </c>
      <c r="J146" s="17">
        <f t="shared" ca="1" si="23"/>
        <v>0.55307658920448788</v>
      </c>
      <c r="K146" s="17">
        <f t="shared" ca="1" si="24"/>
        <v>0.42280826757899886</v>
      </c>
      <c r="L146" s="15">
        <f t="shared" si="30"/>
        <v>5.75</v>
      </c>
      <c r="M146" s="15">
        <f t="shared" si="31"/>
        <v>7.0302947300829981</v>
      </c>
      <c r="N146" s="18">
        <f t="shared" si="26"/>
        <v>6.6377915278438842</v>
      </c>
      <c r="O146" s="11">
        <v>7</v>
      </c>
      <c r="P146" s="11">
        <v>2</v>
      </c>
      <c r="Q146" s="11">
        <v>1679.9640635926537</v>
      </c>
      <c r="R146" s="11">
        <v>328.09229590890908</v>
      </c>
      <c r="S146" s="11">
        <f t="shared" si="29"/>
        <v>20881</v>
      </c>
      <c r="T146" s="11">
        <f t="shared" si="29"/>
        <v>3104</v>
      </c>
      <c r="U146" s="11">
        <v>20881</v>
      </c>
      <c r="V146" s="11">
        <v>3104</v>
      </c>
    </row>
    <row r="147" spans="1:22" x14ac:dyDescent="0.2">
      <c r="A147" s="10">
        <v>1853</v>
      </c>
      <c r="B147" t="s">
        <v>23</v>
      </c>
      <c r="C147" s="11">
        <v>18404</v>
      </c>
      <c r="D147" s="16">
        <f t="shared" ca="1" si="25"/>
        <v>7.7434544125727118</v>
      </c>
      <c r="E147" s="11">
        <f t="shared" ca="1" si="18"/>
        <v>290.85679030728568</v>
      </c>
      <c r="F147" s="11">
        <f t="shared" ca="1" si="19"/>
        <v>53529.283688152864</v>
      </c>
      <c r="G147" s="11">
        <f t="shared" ca="1" si="20"/>
        <v>47407.071440876767</v>
      </c>
      <c r="H147" s="11">
        <f t="shared" ca="1" si="21"/>
        <v>6122.2122472760939</v>
      </c>
      <c r="I147" s="17">
        <f t="shared" ca="1" si="22"/>
        <v>2.3893463761837506E-2</v>
      </c>
      <c r="J147" s="17">
        <f t="shared" ca="1" si="23"/>
        <v>0.5397098877029598</v>
      </c>
      <c r="K147" s="17">
        <f t="shared" ca="1" si="24"/>
        <v>0.4363966485352026</v>
      </c>
      <c r="L147" s="15">
        <f t="shared" si="30"/>
        <v>10</v>
      </c>
      <c r="M147" s="15">
        <f t="shared" si="31"/>
        <v>9.6492826702948751</v>
      </c>
      <c r="N147" s="18">
        <f t="shared" si="26"/>
        <v>5.9400831382292516</v>
      </c>
      <c r="O147" s="11">
        <v>8</v>
      </c>
      <c r="P147" s="11">
        <v>0</v>
      </c>
      <c r="Q147" s="11">
        <v>925.39461020211741</v>
      </c>
      <c r="R147" s="11">
        <v>0</v>
      </c>
      <c r="S147" s="11">
        <f t="shared" si="29"/>
        <v>19999.5</v>
      </c>
      <c r="T147" s="11">
        <f t="shared" si="29"/>
        <v>3360.5</v>
      </c>
      <c r="U147" s="11">
        <v>19999.5</v>
      </c>
      <c r="V147" s="11">
        <v>3360.5</v>
      </c>
    </row>
    <row r="148" spans="1:22" x14ac:dyDescent="0.2">
      <c r="A148" s="10">
        <v>1854</v>
      </c>
      <c r="B148" t="s">
        <v>12</v>
      </c>
      <c r="C148" s="11">
        <v>18616</v>
      </c>
      <c r="D148" s="16">
        <f t="shared" ca="1" si="25"/>
        <v>7.3011893552952598</v>
      </c>
      <c r="E148" s="11">
        <f t="shared" ca="1" si="18"/>
        <v>287.63211129104826</v>
      </c>
      <c r="F148" s="11">
        <f t="shared" ca="1" si="19"/>
        <v>53545.593837941538</v>
      </c>
      <c r="G148" s="11">
        <f t="shared" ca="1" si="20"/>
        <v>47095.241780403514</v>
      </c>
      <c r="H148" s="11">
        <f t="shared" ca="1" si="21"/>
        <v>6450.3520575380262</v>
      </c>
      <c r="I148" s="17">
        <f t="shared" ca="1" si="22"/>
        <v>2.1962591423660811E-2</v>
      </c>
      <c r="J148" s="17">
        <f t="shared" ca="1" si="23"/>
        <v>0.50592573349603864</v>
      </c>
      <c r="K148" s="17">
        <f t="shared" ca="1" si="24"/>
        <v>0.47211167508030055</v>
      </c>
      <c r="L148" s="15"/>
      <c r="M148" s="15"/>
      <c r="N148" s="18">
        <f t="shared" si="26"/>
        <v>5.3461899615033648</v>
      </c>
      <c r="O148" s="11">
        <v>5</v>
      </c>
      <c r="P148" s="11">
        <v>0</v>
      </c>
      <c r="Q148" s="11">
        <v>560.49663137632342</v>
      </c>
      <c r="R148" s="11">
        <v>0</v>
      </c>
      <c r="S148" s="11">
        <f t="shared" si="29"/>
        <v>21279.5</v>
      </c>
      <c r="T148" s="11">
        <f t="shared" si="29"/>
        <v>4000</v>
      </c>
      <c r="U148" s="11">
        <v>21279.5</v>
      </c>
      <c r="V148" s="11">
        <v>4000</v>
      </c>
    </row>
    <row r="149" spans="1:22" x14ac:dyDescent="0.2">
      <c r="A149" s="10">
        <v>1855</v>
      </c>
      <c r="B149" t="s">
        <v>12</v>
      </c>
      <c r="C149" s="11">
        <v>18829</v>
      </c>
      <c r="D149" s="16">
        <f t="shared" ca="1" si="25"/>
        <v>6.9606838569078757</v>
      </c>
      <c r="E149" s="11">
        <f t="shared" ca="1" si="18"/>
        <v>275.88973976970141</v>
      </c>
      <c r="F149" s="11">
        <f t="shared" ca="1" si="19"/>
        <v>51947.27910123708</v>
      </c>
      <c r="G149" s="11">
        <f t="shared" ca="1" si="20"/>
        <v>45421.799627993096</v>
      </c>
      <c r="H149" s="11">
        <f t="shared" ca="1" si="21"/>
        <v>6525.4794732439823</v>
      </c>
      <c r="I149" s="17">
        <f t="shared" ca="1" si="22"/>
        <v>2.0713308158124031E-2</v>
      </c>
      <c r="J149" s="17">
        <f t="shared" ca="1" si="23"/>
        <v>0.48856801627234181</v>
      </c>
      <c r="K149" s="17">
        <f t="shared" ca="1" si="24"/>
        <v>0.49071867556953414</v>
      </c>
      <c r="L149" s="15">
        <f t="shared" si="30"/>
        <v>27</v>
      </c>
      <c r="M149" s="15"/>
      <c r="N149" s="18">
        <f t="shared" si="26"/>
        <v>4.8828291623151561</v>
      </c>
      <c r="O149" s="11">
        <v>7</v>
      </c>
      <c r="P149" s="11">
        <v>0</v>
      </c>
      <c r="Q149" s="11">
        <v>456.41482194417711</v>
      </c>
      <c r="R149" s="11">
        <v>0</v>
      </c>
      <c r="S149" s="11">
        <f t="shared" si="29"/>
        <v>21170.817991631797</v>
      </c>
      <c r="T149" s="11">
        <f t="shared" si="29"/>
        <v>4320.6820083682014</v>
      </c>
      <c r="U149" s="11">
        <v>21170.817991631797</v>
      </c>
      <c r="V149" s="11">
        <v>4320.6820083682014</v>
      </c>
    </row>
    <row r="150" spans="1:22" x14ac:dyDescent="0.2">
      <c r="A150" s="10">
        <v>1856</v>
      </c>
      <c r="B150" t="s">
        <v>24</v>
      </c>
      <c r="C150" s="11">
        <v>19042</v>
      </c>
      <c r="D150" s="16">
        <f t="shared" ca="1" si="25"/>
        <v>6.7284106908177472</v>
      </c>
      <c r="E150" s="11">
        <f t="shared" ca="1" si="18"/>
        <v>257.76188665476457</v>
      </c>
      <c r="F150" s="11">
        <f t="shared" ca="1" si="19"/>
        <v>49083.018456800273</v>
      </c>
      <c r="G150" s="11">
        <f t="shared" ca="1" si="20"/>
        <v>42732.033704512636</v>
      </c>
      <c r="H150" s="11">
        <f t="shared" ca="1" si="21"/>
        <v>6350.9847522876362</v>
      </c>
      <c r="I150" s="17">
        <f t="shared" ca="1" si="22"/>
        <v>1.9925424938174348E-2</v>
      </c>
      <c r="J150" s="17">
        <f t="shared" ca="1" si="23"/>
        <v>0.47294738288962695</v>
      </c>
      <c r="K150" s="17">
        <f t="shared" ca="1" si="24"/>
        <v>0.50712719217219882</v>
      </c>
      <c r="L150" s="15">
        <f t="shared" si="30"/>
        <v>35</v>
      </c>
      <c r="M150" s="15"/>
      <c r="N150" s="18">
        <f t="shared" si="26"/>
        <v>4.5886905673081309</v>
      </c>
      <c r="O150" s="11">
        <v>15</v>
      </c>
      <c r="P150" s="11">
        <v>1</v>
      </c>
      <c r="Q150" s="11">
        <v>457.98075072184793</v>
      </c>
      <c r="R150" s="11">
        <v>0</v>
      </c>
      <c r="S150" s="11">
        <f t="shared" si="29"/>
        <v>20350.459915611813</v>
      </c>
      <c r="T150" s="11">
        <f t="shared" si="29"/>
        <v>4540.8734177215183</v>
      </c>
      <c r="U150" s="11">
        <v>20350.459915611813</v>
      </c>
      <c r="V150" s="11">
        <v>4540.8734177215183</v>
      </c>
    </row>
    <row r="151" spans="1:22" x14ac:dyDescent="0.2">
      <c r="A151" s="10">
        <v>1857</v>
      </c>
      <c r="B151" t="s">
        <v>24</v>
      </c>
      <c r="C151" s="11">
        <v>19256</v>
      </c>
      <c r="D151" s="16">
        <f t="shared" ca="1" si="25"/>
        <v>6.3072112565067693</v>
      </c>
      <c r="E151" s="11">
        <f t="shared" ca="1" si="18"/>
        <v>245.87050655962562</v>
      </c>
      <c r="F151" s="11">
        <f t="shared" ca="1" si="19"/>
        <v>47344.824743121513</v>
      </c>
      <c r="G151" s="11">
        <f t="shared" ca="1" si="20"/>
        <v>40865.632739337183</v>
      </c>
      <c r="H151" s="11">
        <f t="shared" ca="1" si="21"/>
        <v>6479.1920037843311</v>
      </c>
      <c r="I151" s="17">
        <f t="shared" ca="1" si="22"/>
        <v>1.8882739662688997E-2</v>
      </c>
      <c r="J151" s="17">
        <f t="shared" ca="1" si="23"/>
        <v>0.42249231783306201</v>
      </c>
      <c r="K151" s="17">
        <f t="shared" ca="1" si="24"/>
        <v>0.55862494250424899</v>
      </c>
      <c r="L151" s="15">
        <f t="shared" si="30"/>
        <v>39</v>
      </c>
      <c r="M151" s="15"/>
      <c r="N151" s="18">
        <f t="shared" si="26"/>
        <v>4.3760610802864326</v>
      </c>
      <c r="O151" s="11">
        <v>13</v>
      </c>
      <c r="P151" s="11">
        <v>0</v>
      </c>
      <c r="Q151" s="11">
        <v>502.1443695861405</v>
      </c>
      <c r="R151" s="11">
        <v>0</v>
      </c>
      <c r="S151" s="11">
        <f t="shared" si="29"/>
        <v>21562</v>
      </c>
      <c r="T151" s="11">
        <f t="shared" si="29"/>
        <v>4886</v>
      </c>
      <c r="U151" s="11">
        <v>21562</v>
      </c>
      <c r="V151" s="11">
        <v>4886</v>
      </c>
    </row>
    <row r="152" spans="1:22" x14ac:dyDescent="0.2">
      <c r="A152" s="10">
        <v>1858</v>
      </c>
      <c r="B152" t="s">
        <v>24</v>
      </c>
      <c r="C152" s="11">
        <v>19471</v>
      </c>
      <c r="D152" s="16">
        <f t="shared" ca="1" si="25"/>
        <v>6.1674852534975484</v>
      </c>
      <c r="E152" s="11">
        <f t="shared" ca="1" si="18"/>
        <v>232.09239982424776</v>
      </c>
      <c r="F152" s="11">
        <f t="shared" ca="1" si="19"/>
        <v>45190.711169779286</v>
      </c>
      <c r="G152" s="11">
        <f t="shared" ca="1" si="20"/>
        <v>38885.7507029646</v>
      </c>
      <c r="H152" s="11">
        <f t="shared" ca="1" si="21"/>
        <v>6304.9604668146867</v>
      </c>
      <c r="I152" s="17">
        <f t="shared" ca="1" si="22"/>
        <v>1.8831303557114529E-2</v>
      </c>
      <c r="J152" s="17">
        <f t="shared" ca="1" si="23"/>
        <v>0.39191043272678344</v>
      </c>
      <c r="K152" s="17">
        <f t="shared" ca="1" si="24"/>
        <v>0.58925826371610202</v>
      </c>
      <c r="L152" s="15"/>
      <c r="M152" s="15"/>
      <c r="N152" s="18">
        <f t="shared" si="26"/>
        <v>4.2268437373601184</v>
      </c>
      <c r="O152" s="11">
        <v>11</v>
      </c>
      <c r="P152" s="11">
        <v>0</v>
      </c>
      <c r="Q152" s="11">
        <v>550</v>
      </c>
      <c r="R152" s="11">
        <v>0</v>
      </c>
      <c r="S152" s="11">
        <f t="shared" si="29"/>
        <v>21553</v>
      </c>
      <c r="T152" s="11">
        <f t="shared" si="29"/>
        <v>5076</v>
      </c>
      <c r="U152" s="11">
        <v>21553</v>
      </c>
      <c r="V152" s="11">
        <v>5076</v>
      </c>
    </row>
    <row r="153" spans="1:22" x14ac:dyDescent="0.2">
      <c r="A153" s="10">
        <v>1859</v>
      </c>
      <c r="B153" t="s">
        <v>24</v>
      </c>
      <c r="C153" s="11">
        <v>19687</v>
      </c>
      <c r="D153" s="16">
        <f t="shared" ca="1" si="25"/>
        <v>5.9975117988148972</v>
      </c>
      <c r="E153" s="11">
        <f t="shared" ca="1" si="18"/>
        <v>204.56216619802089</v>
      </c>
      <c r="F153" s="11">
        <f t="shared" ca="1" si="19"/>
        <v>40272.153659404372</v>
      </c>
      <c r="G153" s="11">
        <f t="shared" ca="1" si="20"/>
        <v>34516.943119248528</v>
      </c>
      <c r="H153" s="11">
        <f t="shared" ca="1" si="21"/>
        <v>5755.2105401558438</v>
      </c>
      <c r="I153" s="17">
        <f t="shared" ca="1" si="22"/>
        <v>2.0137984346675606E-2</v>
      </c>
      <c r="J153" s="17">
        <f t="shared" ca="1" si="23"/>
        <v>0.3725441104116573</v>
      </c>
      <c r="K153" s="17">
        <f t="shared" ca="1" si="24"/>
        <v>0.60731790524166707</v>
      </c>
      <c r="L153" s="15"/>
      <c r="M153" s="15"/>
      <c r="N153" s="18">
        <f t="shared" si="26"/>
        <v>4.0839867074798999</v>
      </c>
      <c r="O153" s="11">
        <v>9</v>
      </c>
      <c r="P153" s="11">
        <v>0</v>
      </c>
      <c r="Q153" s="11">
        <v>224</v>
      </c>
      <c r="R153" s="11">
        <v>0</v>
      </c>
      <c r="S153" s="11">
        <f t="shared" si="29"/>
        <v>19586</v>
      </c>
      <c r="T153" s="11">
        <f t="shared" si="29"/>
        <v>4872</v>
      </c>
      <c r="U153" s="11">
        <v>19586</v>
      </c>
      <c r="V153" s="11">
        <v>4872</v>
      </c>
    </row>
    <row r="154" spans="1:22" x14ac:dyDescent="0.2">
      <c r="A154" s="10">
        <v>1860</v>
      </c>
      <c r="B154" t="s">
        <v>24</v>
      </c>
      <c r="C154" s="11">
        <v>19902</v>
      </c>
      <c r="D154" s="16">
        <f t="shared" ca="1" si="25"/>
        <v>5.9482443923362007</v>
      </c>
      <c r="E154" s="11">
        <f t="shared" ca="1" si="18"/>
        <v>186.63362937008827</v>
      </c>
      <c r="F154" s="11">
        <f t="shared" ca="1" si="19"/>
        <v>37143.824917234968</v>
      </c>
      <c r="G154" s="11">
        <f t="shared" ca="1" si="20"/>
        <v>31798.039302928712</v>
      </c>
      <c r="H154" s="11">
        <f t="shared" ca="1" si="21"/>
        <v>5345.7856143062545</v>
      </c>
      <c r="I154" s="17">
        <f t="shared" ca="1" si="22"/>
        <v>2.0810996221375229E-2</v>
      </c>
      <c r="J154" s="17">
        <f t="shared" ca="1" si="23"/>
        <v>0.35138613070456398</v>
      </c>
      <c r="K154" s="17">
        <f t="shared" ca="1" si="24"/>
        <v>0.6278028730740608</v>
      </c>
      <c r="L154" s="15"/>
      <c r="M154" s="15"/>
      <c r="N154" s="18">
        <f t="shared" si="26"/>
        <v>4.0155287926216472</v>
      </c>
      <c r="O154" s="11">
        <v>12</v>
      </c>
      <c r="P154" s="11">
        <v>0</v>
      </c>
      <c r="Q154" s="11">
        <v>296</v>
      </c>
      <c r="R154" s="11">
        <v>0</v>
      </c>
      <c r="S154" s="11">
        <f t="shared" si="29"/>
        <v>18631.635220125787</v>
      </c>
      <c r="T154" s="11">
        <f t="shared" si="29"/>
        <v>4687.3647798742131</v>
      </c>
      <c r="U154" s="11">
        <v>18631.635220125787</v>
      </c>
      <c r="V154" s="11">
        <v>4687.3647798742131</v>
      </c>
    </row>
    <row r="155" spans="1:22" x14ac:dyDescent="0.2">
      <c r="A155" s="10">
        <v>1861</v>
      </c>
      <c r="B155" t="s">
        <v>13</v>
      </c>
      <c r="C155" s="11">
        <v>20119</v>
      </c>
      <c r="D155" s="16">
        <f t="shared" ca="1" si="25"/>
        <v>6.1625939726549861</v>
      </c>
      <c r="E155" s="11">
        <f t="shared" ca="1" si="18"/>
        <v>182.53034631901667</v>
      </c>
      <c r="F155" s="11">
        <f t="shared" ca="1" si="19"/>
        <v>36723.280375922965</v>
      </c>
      <c r="G155" s="11">
        <f t="shared" ca="1" si="20"/>
        <v>31596.188080014057</v>
      </c>
      <c r="H155" s="11">
        <f t="shared" ca="1" si="21"/>
        <v>5127.0922959089094</v>
      </c>
      <c r="I155" s="17">
        <f t="shared" ca="1" si="22"/>
        <v>1.9905629140888746E-2</v>
      </c>
      <c r="J155" s="17">
        <f t="shared" ca="1" si="23"/>
        <v>0.32704813548730016</v>
      </c>
      <c r="K155" s="17">
        <f t="shared" ca="1" si="24"/>
        <v>0.65304623537181106</v>
      </c>
      <c r="L155" s="15">
        <f t="shared" si="30"/>
        <v>41</v>
      </c>
      <c r="M155" s="15"/>
      <c r="N155" s="18">
        <f t="shared" si="26"/>
        <v>4.0468825139717177</v>
      </c>
      <c r="O155" s="11">
        <v>15</v>
      </c>
      <c r="P155" s="11">
        <v>0</v>
      </c>
      <c r="Q155" s="11">
        <v>306</v>
      </c>
      <c r="R155" s="11">
        <v>0</v>
      </c>
      <c r="S155" s="11">
        <f t="shared" si="29"/>
        <v>19234</v>
      </c>
      <c r="T155" s="11">
        <f t="shared" si="29"/>
        <v>4748</v>
      </c>
      <c r="U155" s="11">
        <v>19234</v>
      </c>
      <c r="V155" s="11">
        <v>4748</v>
      </c>
    </row>
    <row r="156" spans="1:22" x14ac:dyDescent="0.2">
      <c r="A156" s="10">
        <v>1862</v>
      </c>
      <c r="B156" t="s">
        <v>13</v>
      </c>
      <c r="C156" s="11">
        <v>20371</v>
      </c>
      <c r="D156" s="16">
        <f t="shared" ca="1" si="25"/>
        <v>6.5103922938814485</v>
      </c>
      <c r="E156" s="11">
        <f t="shared" ca="1" si="18"/>
        <v>187.24524902604074</v>
      </c>
      <c r="F156" s="11">
        <f t="shared" ca="1" si="19"/>
        <v>38143.729679094758</v>
      </c>
      <c r="G156" s="11">
        <f t="shared" ca="1" si="20"/>
        <v>33064.93643014961</v>
      </c>
      <c r="H156" s="11">
        <f t="shared" ca="1" si="21"/>
        <v>5078.7932489451468</v>
      </c>
      <c r="I156" s="17">
        <f t="shared" ca="1" si="22"/>
        <v>1.7643791146329555E-2</v>
      </c>
      <c r="J156" s="17">
        <f t="shared" ca="1" si="23"/>
        <v>0.30837911704112925</v>
      </c>
      <c r="K156" s="17">
        <f t="shared" ca="1" si="24"/>
        <v>0.67397709181254117</v>
      </c>
      <c r="L156" s="15">
        <f t="shared" si="30"/>
        <v>25</v>
      </c>
      <c r="M156" s="15"/>
      <c r="N156" s="18">
        <f t="shared" si="26"/>
        <v>4.0559827078231177</v>
      </c>
      <c r="O156" s="11">
        <v>14</v>
      </c>
      <c r="P156" s="11">
        <v>1</v>
      </c>
      <c r="Q156" s="11">
        <v>784</v>
      </c>
      <c r="R156" s="11">
        <v>0</v>
      </c>
      <c r="S156" s="11">
        <f t="shared" si="29"/>
        <v>20677.206751054851</v>
      </c>
      <c r="T156" s="11">
        <f t="shared" si="29"/>
        <v>5030.7932489451468</v>
      </c>
      <c r="U156" s="11">
        <v>20677.206751054851</v>
      </c>
      <c r="V156" s="11">
        <v>5030.7932489451468</v>
      </c>
    </row>
    <row r="157" spans="1:22" x14ac:dyDescent="0.2">
      <c r="A157" s="10">
        <v>1863</v>
      </c>
      <c r="B157" t="s">
        <v>13</v>
      </c>
      <c r="C157" s="11">
        <v>20626</v>
      </c>
      <c r="D157" s="16">
        <f t="shared" ca="1" si="25"/>
        <v>6.2362510407957705</v>
      </c>
      <c r="E157" s="11">
        <f t="shared" ca="1" si="18"/>
        <v>189.69051973895617</v>
      </c>
      <c r="F157" s="11">
        <f t="shared" ca="1" si="19"/>
        <v>39125.566601357103</v>
      </c>
      <c r="G157" s="11">
        <f t="shared" ca="1" si="20"/>
        <v>33718.683067220554</v>
      </c>
      <c r="H157" s="11">
        <f t="shared" ca="1" si="21"/>
        <v>5406.8835341365466</v>
      </c>
      <c r="I157" s="17">
        <f t="shared" ca="1" si="22"/>
        <v>1.6280914382410635E-2</v>
      </c>
      <c r="J157" s="17">
        <f t="shared" ca="1" si="23"/>
        <v>0.29718589687986235</v>
      </c>
      <c r="K157" s="17">
        <f t="shared" ca="1" si="24"/>
        <v>0.68653318873772695</v>
      </c>
      <c r="L157" s="15">
        <f t="shared" si="30"/>
        <v>27</v>
      </c>
      <c r="M157" s="15"/>
      <c r="N157" s="18">
        <f t="shared" si="26"/>
        <v>4.0347619219478661</v>
      </c>
      <c r="O157" s="11">
        <v>21</v>
      </c>
      <c r="P157" s="11">
        <v>1</v>
      </c>
      <c r="Q157" s="11">
        <v>591</v>
      </c>
      <c r="R157" s="11">
        <v>0</v>
      </c>
      <c r="S157" s="11">
        <f t="shared" si="29"/>
        <v>21499.116465863452</v>
      </c>
      <c r="T157" s="11">
        <f t="shared" si="29"/>
        <v>5361.8835341365466</v>
      </c>
      <c r="U157" s="11">
        <v>21499.116465863452</v>
      </c>
      <c r="V157" s="11">
        <v>5361.8835341365466</v>
      </c>
    </row>
    <row r="158" spans="1:22" x14ac:dyDescent="0.2">
      <c r="A158" s="10">
        <v>1864</v>
      </c>
      <c r="B158" t="s">
        <v>13</v>
      </c>
      <c r="C158" s="11">
        <v>20884</v>
      </c>
      <c r="D158" s="16">
        <f t="shared" ca="1" si="25"/>
        <v>6.1961112887054774</v>
      </c>
      <c r="E158" s="11">
        <f t="shared" ca="1" si="18"/>
        <v>180.54118293274644</v>
      </c>
      <c r="F158" s="11">
        <f t="shared" ca="1" si="19"/>
        <v>37704.220643674766</v>
      </c>
      <c r="G158" s="11">
        <f t="shared" ca="1" si="20"/>
        <v>32464.693469761718</v>
      </c>
      <c r="H158" s="11">
        <f t="shared" ca="1" si="21"/>
        <v>5239.527173913044</v>
      </c>
      <c r="I158" s="17">
        <f t="shared" ca="1" si="22"/>
        <v>1.543593767658571E-2</v>
      </c>
      <c r="J158" s="17">
        <f t="shared" ca="1" si="23"/>
        <v>0.29686916882480446</v>
      </c>
      <c r="K158" s="17">
        <f t="shared" ca="1" si="24"/>
        <v>0.68769489349860968</v>
      </c>
      <c r="L158" s="15">
        <f t="shared" si="30"/>
        <v>47</v>
      </c>
      <c r="M158" s="15"/>
      <c r="N158" s="18">
        <f t="shared" si="26"/>
        <v>4.0085219845964346</v>
      </c>
      <c r="O158" s="11">
        <v>19</v>
      </c>
      <c r="P158" s="11">
        <v>0</v>
      </c>
      <c r="Q158" s="11">
        <v>561</v>
      </c>
      <c r="R158" s="11">
        <v>0</v>
      </c>
      <c r="S158" s="11">
        <f t="shared" si="29"/>
        <v>20730.472826086956</v>
      </c>
      <c r="T158" s="11">
        <f t="shared" si="29"/>
        <v>5198.527173913044</v>
      </c>
      <c r="U158" s="11">
        <v>20730.472826086956</v>
      </c>
      <c r="V158" s="11">
        <v>5198.527173913044</v>
      </c>
    </row>
    <row r="159" spans="1:22" x14ac:dyDescent="0.2">
      <c r="A159" s="10">
        <v>1865</v>
      </c>
      <c r="B159" t="s">
        <v>13</v>
      </c>
      <c r="C159" s="11">
        <v>21145</v>
      </c>
      <c r="D159" s="16">
        <f t="shared" ca="1" si="25"/>
        <v>6.0854858827295031</v>
      </c>
      <c r="E159" s="11">
        <f t="shared" ca="1" si="18"/>
        <v>170.2594172151743</v>
      </c>
      <c r="F159" s="11">
        <f t="shared" ca="1" si="19"/>
        <v>36001.353770148606</v>
      </c>
      <c r="G159" s="11">
        <f t="shared" ca="1" si="20"/>
        <v>30920.353770148606</v>
      </c>
      <c r="H159" s="11">
        <f t="shared" ca="1" si="21"/>
        <v>5081</v>
      </c>
      <c r="I159" s="17">
        <f t="shared" ca="1" si="22"/>
        <v>1.5082766150039657E-2</v>
      </c>
      <c r="J159" s="17">
        <f t="shared" ca="1" si="23"/>
        <v>0.28091592984856967</v>
      </c>
      <c r="K159" s="17">
        <f t="shared" ca="1" si="24"/>
        <v>0.7040013040013906</v>
      </c>
      <c r="L159" s="15">
        <f t="shared" si="30"/>
        <v>37</v>
      </c>
      <c r="M159" s="15"/>
      <c r="N159" s="18">
        <f t="shared" si="26"/>
        <v>4.0686931073551955</v>
      </c>
      <c r="O159" s="11">
        <v>7</v>
      </c>
      <c r="P159" s="11">
        <v>0</v>
      </c>
      <c r="Q159" s="11">
        <v>561</v>
      </c>
      <c r="R159" s="11">
        <v>0</v>
      </c>
      <c r="S159" s="11">
        <f t="shared" si="29"/>
        <v>20305</v>
      </c>
      <c r="T159" s="11">
        <f t="shared" si="29"/>
        <v>5040</v>
      </c>
      <c r="U159" s="11">
        <v>20305</v>
      </c>
      <c r="V159" s="11">
        <v>5040</v>
      </c>
    </row>
    <row r="160" spans="1:22" x14ac:dyDescent="0.2">
      <c r="A160" s="10">
        <v>1866</v>
      </c>
      <c r="B160" t="s">
        <v>13</v>
      </c>
      <c r="C160" s="11">
        <v>21410</v>
      </c>
      <c r="D160" s="16">
        <f t="shared" ca="1" si="25"/>
        <v>6.1427312052110077</v>
      </c>
      <c r="E160" s="11">
        <f t="shared" ca="1" si="18"/>
        <v>160.2026868165496</v>
      </c>
      <c r="F160" s="11">
        <f t="shared" ca="1" si="19"/>
        <v>34299.395247423265</v>
      </c>
      <c r="G160" s="11">
        <f t="shared" ca="1" si="20"/>
        <v>29497.395247423261</v>
      </c>
      <c r="H160" s="11">
        <f t="shared" ca="1" si="21"/>
        <v>4802</v>
      </c>
      <c r="I160" s="17">
        <f t="shared" ca="1" si="22"/>
        <v>1.4664981594326732E-2</v>
      </c>
      <c r="J160" s="17">
        <f t="shared" ca="1" si="23"/>
        <v>0.26363133175365733</v>
      </c>
      <c r="K160" s="17">
        <f t="shared" ca="1" si="24"/>
        <v>0.72170368665201579</v>
      </c>
      <c r="L160" s="15">
        <f t="shared" si="30"/>
        <v>13.5</v>
      </c>
      <c r="M160" s="15"/>
      <c r="N160" s="18">
        <f t="shared" si="26"/>
        <v>4.1686788311153791</v>
      </c>
      <c r="O160" s="11">
        <v>11</v>
      </c>
      <c r="P160" s="11">
        <v>1</v>
      </c>
      <c r="Q160" s="11">
        <v>587</v>
      </c>
      <c r="R160" s="11">
        <v>0</v>
      </c>
      <c r="S160" s="11">
        <f t="shared" si="29"/>
        <v>19993</v>
      </c>
      <c r="T160" s="11">
        <f t="shared" si="29"/>
        <v>4761</v>
      </c>
      <c r="U160" s="11">
        <v>19993</v>
      </c>
      <c r="V160" s="11">
        <v>4761</v>
      </c>
    </row>
    <row r="161" spans="1:22" x14ac:dyDescent="0.2">
      <c r="A161" s="10">
        <v>1867</v>
      </c>
      <c r="B161" t="s">
        <v>13</v>
      </c>
      <c r="C161" s="11">
        <v>21677</v>
      </c>
      <c r="D161" s="16">
        <f t="shared" ca="1" si="25"/>
        <v>5.9778719235528666</v>
      </c>
      <c r="E161" s="11">
        <f t="shared" ca="1" si="18"/>
        <v>155.02805362287495</v>
      </c>
      <c r="F161" s="11">
        <f t="shared" ca="1" si="19"/>
        <v>33605.431183830602</v>
      </c>
      <c r="G161" s="11">
        <f t="shared" ca="1" si="20"/>
        <v>28789.431183830606</v>
      </c>
      <c r="H161" s="11">
        <f t="shared" ca="1" si="21"/>
        <v>4816</v>
      </c>
      <c r="I161" s="17">
        <f t="shared" ca="1" si="22"/>
        <v>1.3658506492273481E-2</v>
      </c>
      <c r="J161" s="17">
        <f t="shared" ca="1" si="23"/>
        <v>0.23497485095891307</v>
      </c>
      <c r="K161" s="17">
        <f t="shared" ca="1" si="24"/>
        <v>0.75136664254881358</v>
      </c>
      <c r="L161" s="15">
        <f t="shared" si="30"/>
        <v>7.5</v>
      </c>
      <c r="M161" s="15"/>
      <c r="N161" s="18">
        <f t="shared" si="26"/>
        <v>4.2994041019955658</v>
      </c>
      <c r="O161" s="11">
        <v>9</v>
      </c>
      <c r="P161" s="11">
        <v>1</v>
      </c>
      <c r="Q161" s="11">
        <v>534</v>
      </c>
      <c r="R161" s="11">
        <v>0</v>
      </c>
      <c r="S161" s="11">
        <f t="shared" si="29"/>
        <v>20473</v>
      </c>
      <c r="T161" s="11">
        <f t="shared" si="29"/>
        <v>4777</v>
      </c>
      <c r="U161" s="11">
        <v>20473</v>
      </c>
      <c r="V161" s="11">
        <v>4777</v>
      </c>
    </row>
    <row r="162" spans="1:22" x14ac:dyDescent="0.2">
      <c r="A162" s="10">
        <v>1868</v>
      </c>
      <c r="B162" t="s">
        <v>13</v>
      </c>
      <c r="C162" s="11">
        <v>21949</v>
      </c>
      <c r="D162" s="16">
        <f t="shared" ca="1" si="25"/>
        <v>5.8692553362311957</v>
      </c>
      <c r="E162" s="11">
        <f t="shared" ca="1" si="18"/>
        <v>154.38533224123415</v>
      </c>
      <c r="F162" s="11">
        <f t="shared" ca="1" si="19"/>
        <v>33886.036573628488</v>
      </c>
      <c r="G162" s="11">
        <f t="shared" ca="1" si="20"/>
        <v>28953.036573628488</v>
      </c>
      <c r="H162" s="11">
        <f t="shared" ca="1" si="21"/>
        <v>4933</v>
      </c>
      <c r="I162" s="17">
        <f t="shared" ca="1" si="22"/>
        <v>1.2925678075342386E-2</v>
      </c>
      <c r="J162" s="17">
        <f t="shared" ca="1" si="23"/>
        <v>0.20572003333826411</v>
      </c>
      <c r="K162" s="17">
        <f t="shared" ca="1" si="24"/>
        <v>0.78135428858639355</v>
      </c>
      <c r="L162" s="15">
        <f t="shared" si="30"/>
        <v>9.6666666666666661</v>
      </c>
      <c r="M162" s="15"/>
      <c r="N162" s="18">
        <f t="shared" si="26"/>
        <v>4.4376648853412703</v>
      </c>
      <c r="O162" s="11">
        <v>10</v>
      </c>
      <c r="P162" s="11">
        <v>2</v>
      </c>
      <c r="Q162" s="11">
        <v>0</v>
      </c>
      <c r="R162" s="11">
        <v>0</v>
      </c>
      <c r="S162" s="11">
        <f t="shared" si="29"/>
        <v>21583</v>
      </c>
      <c r="T162" s="11">
        <f t="shared" si="29"/>
        <v>4894</v>
      </c>
      <c r="U162" s="11">
        <v>21583</v>
      </c>
      <c r="V162" s="11">
        <v>4894</v>
      </c>
    </row>
    <row r="163" spans="1:22" x14ac:dyDescent="0.2">
      <c r="A163" s="10">
        <v>1869</v>
      </c>
      <c r="B163" t="s">
        <v>13</v>
      </c>
      <c r="C163" s="11">
        <v>22223</v>
      </c>
      <c r="D163" s="16">
        <f t="shared" ca="1" si="25"/>
        <v>5.891151668722503</v>
      </c>
      <c r="E163" s="11">
        <f t="shared" ca="1" si="18"/>
        <v>159.66584143568448</v>
      </c>
      <c r="F163" s="11">
        <f t="shared" ca="1" si="19"/>
        <v>35482.539942252166</v>
      </c>
      <c r="G163" s="11">
        <f t="shared" ca="1" si="20"/>
        <v>30333.539942252166</v>
      </c>
      <c r="H163" s="11">
        <f t="shared" ca="1" si="21"/>
        <v>5149</v>
      </c>
      <c r="I163" s="17">
        <f t="shared" ca="1" si="22"/>
        <v>1.1667710391470989E-2</v>
      </c>
      <c r="J163" s="17">
        <f t="shared" ca="1" si="23"/>
        <v>0.18066744806559282</v>
      </c>
      <c r="K163" s="17">
        <f t="shared" ca="1" si="24"/>
        <v>0.80766484154293616</v>
      </c>
      <c r="L163" s="15">
        <f t="shared" si="30"/>
        <v>8.3333333333333339</v>
      </c>
      <c r="M163" s="15"/>
      <c r="N163" s="18">
        <f t="shared" si="26"/>
        <v>4.5578662441407536</v>
      </c>
      <c r="O163" s="11">
        <v>10</v>
      </c>
      <c r="P163" s="11">
        <v>0</v>
      </c>
      <c r="Q163" s="11">
        <v>0</v>
      </c>
      <c r="R163" s="11">
        <v>0</v>
      </c>
      <c r="S163" s="11">
        <f t="shared" si="29"/>
        <v>23546</v>
      </c>
      <c r="T163" s="11">
        <f t="shared" si="29"/>
        <v>5112</v>
      </c>
      <c r="U163" s="11">
        <v>23546</v>
      </c>
      <c r="V163" s="11">
        <v>5112</v>
      </c>
    </row>
    <row r="164" spans="1:22" x14ac:dyDescent="0.2">
      <c r="A164" s="10">
        <v>1870</v>
      </c>
      <c r="B164" t="s">
        <v>13</v>
      </c>
      <c r="C164" s="11">
        <v>22501</v>
      </c>
      <c r="D164" s="16">
        <f t="shared" ca="1" si="25"/>
        <v>5.8386715208324613</v>
      </c>
      <c r="E164" s="11">
        <f t="shared" ca="1" si="18"/>
        <v>157.28245464782893</v>
      </c>
      <c r="F164" s="11">
        <f t="shared" ca="1" si="19"/>
        <v>35390.125120307988</v>
      </c>
      <c r="G164" s="11">
        <f t="shared" ca="1" si="20"/>
        <v>30215.125120307988</v>
      </c>
      <c r="H164" s="11">
        <f t="shared" ca="1" si="21"/>
        <v>5175</v>
      </c>
      <c r="I164" s="17">
        <f t="shared" ca="1" si="22"/>
        <v>1.0906997324474019E-2</v>
      </c>
      <c r="J164" s="17">
        <f t="shared" ca="1" si="23"/>
        <v>0.16824255636472221</v>
      </c>
      <c r="K164" s="17">
        <f t="shared" ca="1" si="24"/>
        <v>0.82085044631080373</v>
      </c>
      <c r="L164" s="15">
        <f t="shared" si="30"/>
        <v>19</v>
      </c>
      <c r="M164" s="15"/>
      <c r="N164" s="18">
        <f t="shared" si="26"/>
        <v>4.5763075722092115</v>
      </c>
      <c r="O164" s="11">
        <v>5</v>
      </c>
      <c r="P164" s="11">
        <v>1</v>
      </c>
      <c r="Q164" s="11">
        <v>0</v>
      </c>
      <c r="R164" s="11">
        <v>0</v>
      </c>
      <c r="S164" s="11">
        <f t="shared" si="29"/>
        <v>23909</v>
      </c>
      <c r="T164" s="11">
        <f t="shared" si="29"/>
        <v>5141</v>
      </c>
      <c r="U164" s="11">
        <v>23909</v>
      </c>
      <c r="V164" s="11">
        <v>5141</v>
      </c>
    </row>
    <row r="165" spans="1:22" x14ac:dyDescent="0.2">
      <c r="A165" s="10">
        <v>1871</v>
      </c>
      <c r="B165" t="s">
        <v>13</v>
      </c>
      <c r="C165" s="11">
        <v>22789</v>
      </c>
      <c r="D165" s="16">
        <f t="shared" ca="1" si="25"/>
        <v>5.5786688096283772</v>
      </c>
      <c r="E165" s="11">
        <f t="shared" ca="1" si="18"/>
        <v>148.6688506278737</v>
      </c>
      <c r="F165" s="11">
        <f t="shared" ca="1" si="19"/>
        <v>33880.144369586138</v>
      </c>
      <c r="G165" s="11">
        <f t="shared" ca="1" si="20"/>
        <v>28730.144369586142</v>
      </c>
      <c r="H165" s="11">
        <f t="shared" ca="1" si="21"/>
        <v>5150</v>
      </c>
      <c r="I165" s="17">
        <f t="shared" ca="1" si="22"/>
        <v>1.1009398187064348E-2</v>
      </c>
      <c r="J165" s="17">
        <f t="shared" ca="1" si="23"/>
        <v>0.16222316852108734</v>
      </c>
      <c r="K165" s="17">
        <f t="shared" ca="1" si="24"/>
        <v>0.82676743329184843</v>
      </c>
      <c r="L165" s="15">
        <f t="shared" si="30"/>
        <v>24</v>
      </c>
      <c r="M165" s="15"/>
      <c r="N165" s="18">
        <f t="shared" si="26"/>
        <v>4.4264933058702365</v>
      </c>
      <c r="O165" s="11">
        <v>4</v>
      </c>
      <c r="P165" s="11">
        <v>0</v>
      </c>
      <c r="Q165" s="11">
        <v>0</v>
      </c>
      <c r="R165" s="11">
        <v>0</v>
      </c>
      <c r="S165" s="11">
        <f t="shared" si="29"/>
        <v>22892</v>
      </c>
      <c r="T165" s="11">
        <f t="shared" si="29"/>
        <v>5119</v>
      </c>
      <c r="U165" s="11">
        <v>22892</v>
      </c>
      <c r="V165" s="11">
        <v>5119</v>
      </c>
    </row>
    <row r="166" spans="1:22" x14ac:dyDescent="0.2">
      <c r="A166" s="10">
        <v>1872</v>
      </c>
      <c r="B166" t="s">
        <v>13</v>
      </c>
      <c r="C166" s="11">
        <v>23096</v>
      </c>
      <c r="D166" s="16">
        <f t="shared" ca="1" si="25"/>
        <v>5.1464104013566985</v>
      </c>
      <c r="E166" s="11">
        <f t="shared" ca="1" si="18"/>
        <v>141.23224800831312</v>
      </c>
      <c r="F166" s="11">
        <f t="shared" ca="1" si="19"/>
        <v>32619</v>
      </c>
      <c r="G166" s="11">
        <f t="shared" ca="1" si="20"/>
        <v>27312</v>
      </c>
      <c r="H166" s="11">
        <f t="shared" ca="1" si="21"/>
        <v>5307</v>
      </c>
      <c r="I166" s="17">
        <f t="shared" ca="1" si="22"/>
        <v>1.1649652043287655E-2</v>
      </c>
      <c r="J166" s="17">
        <f t="shared" ca="1" si="23"/>
        <v>0.1531009534320488</v>
      </c>
      <c r="K166" s="17">
        <f t="shared" ca="1" si="24"/>
        <v>0.83524939452466351</v>
      </c>
      <c r="L166" s="15">
        <f t="shared" si="30"/>
        <v>29</v>
      </c>
      <c r="M166" s="15"/>
      <c r="N166" s="18">
        <f t="shared" si="26"/>
        <v>4.2733197035522617</v>
      </c>
      <c r="O166" s="11">
        <v>15</v>
      </c>
      <c r="P166" s="11">
        <v>0</v>
      </c>
      <c r="Q166" s="11">
        <v>0</v>
      </c>
      <c r="R166" s="11">
        <v>0</v>
      </c>
      <c r="S166" s="11">
        <f t="shared" si="29"/>
        <v>21969</v>
      </c>
      <c r="T166" s="11">
        <f t="shared" si="29"/>
        <v>5276</v>
      </c>
      <c r="U166" s="11">
        <v>21969</v>
      </c>
      <c r="V166" s="11">
        <v>5276</v>
      </c>
    </row>
    <row r="167" spans="1:22" x14ac:dyDescent="0.2">
      <c r="A167" s="10">
        <v>1873</v>
      </c>
      <c r="B167" t="s">
        <v>13</v>
      </c>
      <c r="C167" s="11">
        <v>23408</v>
      </c>
      <c r="D167" s="16">
        <f t="shared" ca="1" si="25"/>
        <v>5.0724281391830557</v>
      </c>
      <c r="E167" s="11">
        <f t="shared" ca="1" si="18"/>
        <v>137.17959671907039</v>
      </c>
      <c r="F167" s="11">
        <f t="shared" ca="1" si="19"/>
        <v>32111</v>
      </c>
      <c r="G167" s="11">
        <f t="shared" ca="1" si="20"/>
        <v>26823</v>
      </c>
      <c r="H167" s="11">
        <f t="shared" ca="1" si="21"/>
        <v>5288</v>
      </c>
      <c r="I167" s="17">
        <f t="shared" ca="1" si="22"/>
        <v>1.1989660863878421E-2</v>
      </c>
      <c r="J167" s="17">
        <f t="shared" ca="1" si="23"/>
        <v>0.13839494254305379</v>
      </c>
      <c r="K167" s="17">
        <f t="shared" ca="1" si="24"/>
        <v>0.84961539659306784</v>
      </c>
      <c r="L167" s="15">
        <f t="shared" si="30"/>
        <v>9.5</v>
      </c>
      <c r="M167" s="15"/>
      <c r="N167" s="18">
        <f t="shared" si="26"/>
        <v>4.1882152114813174</v>
      </c>
      <c r="O167" s="11">
        <v>10</v>
      </c>
      <c r="P167" s="11">
        <v>1</v>
      </c>
      <c r="Q167" s="11">
        <v>0</v>
      </c>
      <c r="R167" s="11">
        <v>0</v>
      </c>
      <c r="S167" s="11">
        <f t="shared" si="29"/>
        <v>22025</v>
      </c>
      <c r="T167" s="11">
        <f t="shared" si="29"/>
        <v>5257</v>
      </c>
      <c r="U167" s="11">
        <v>22025</v>
      </c>
      <c r="V167" s="11">
        <v>5257</v>
      </c>
    </row>
    <row r="168" spans="1:22" x14ac:dyDescent="0.2">
      <c r="A168" s="10">
        <v>1874</v>
      </c>
      <c r="B168" t="s">
        <v>13</v>
      </c>
      <c r="C168" s="11">
        <v>23724</v>
      </c>
      <c r="D168" s="16">
        <f t="shared" ca="1" si="25"/>
        <v>5.0445656261752543</v>
      </c>
      <c r="E168" s="11">
        <f t="shared" ca="1" si="18"/>
        <v>135.49570055639859</v>
      </c>
      <c r="F168" s="11">
        <f t="shared" ca="1" si="19"/>
        <v>32145</v>
      </c>
      <c r="G168" s="11">
        <f t="shared" ca="1" si="20"/>
        <v>26827</v>
      </c>
      <c r="H168" s="11">
        <f t="shared" ca="1" si="21"/>
        <v>5318</v>
      </c>
      <c r="I168" s="17">
        <f t="shared" ca="1" si="22"/>
        <v>1.2132524498366775E-2</v>
      </c>
      <c r="J168" s="17">
        <f t="shared" ca="1" si="23"/>
        <v>0.13128013687976356</v>
      </c>
      <c r="K168" s="17">
        <f t="shared" ca="1" si="24"/>
        <v>0.85658733862186964</v>
      </c>
      <c r="L168" s="15">
        <f t="shared" si="30"/>
        <v>8</v>
      </c>
      <c r="M168" s="15"/>
      <c r="N168" s="18">
        <f t="shared" si="26"/>
        <v>4.2530478175731163</v>
      </c>
      <c r="O168" s="11">
        <v>13</v>
      </c>
      <c r="P168" s="11">
        <v>3</v>
      </c>
      <c r="Q168" s="11">
        <v>0</v>
      </c>
      <c r="R168" s="11">
        <v>0</v>
      </c>
      <c r="S168" s="11">
        <f t="shared" si="29"/>
        <v>22251</v>
      </c>
      <c r="T168" s="11">
        <f t="shared" si="29"/>
        <v>5284</v>
      </c>
      <c r="U168" s="11">
        <v>22251</v>
      </c>
      <c r="V168" s="11">
        <v>5284</v>
      </c>
    </row>
    <row r="169" spans="1:22" x14ac:dyDescent="0.2">
      <c r="A169" s="10">
        <v>1875</v>
      </c>
      <c r="B169" t="s">
        <v>13</v>
      </c>
      <c r="C169" s="11">
        <v>24045</v>
      </c>
      <c r="D169" s="16">
        <f t="shared" ca="1" si="25"/>
        <v>5.1346478873239434</v>
      </c>
      <c r="E169" s="11">
        <f t="shared" ca="1" si="18"/>
        <v>135.85776668746101</v>
      </c>
      <c r="F169" s="11">
        <f t="shared" ca="1" si="19"/>
        <v>32667</v>
      </c>
      <c r="G169" s="11">
        <f t="shared" ca="1" si="20"/>
        <v>27342</v>
      </c>
      <c r="H169" s="11">
        <f t="shared" ca="1" si="21"/>
        <v>5325</v>
      </c>
      <c r="I169" s="17">
        <f t="shared" ca="1" si="22"/>
        <v>1.221416107998898E-2</v>
      </c>
      <c r="J169" s="17">
        <f t="shared" ca="1" si="23"/>
        <v>0.12012122325282396</v>
      </c>
      <c r="K169" s="17">
        <f t="shared" ca="1" si="24"/>
        <v>0.86766461566718711</v>
      </c>
      <c r="L169" s="15">
        <f t="shared" si="30"/>
        <v>12.75</v>
      </c>
      <c r="M169" s="15"/>
      <c r="N169" s="18">
        <f t="shared" si="26"/>
        <v>4.3401133501259448</v>
      </c>
      <c r="O169" s="11">
        <v>17</v>
      </c>
      <c r="P169" s="11">
        <v>1</v>
      </c>
      <c r="Q169" s="11">
        <v>0</v>
      </c>
      <c r="R169" s="11">
        <v>0</v>
      </c>
      <c r="S169" s="11">
        <f t="shared" si="29"/>
        <v>23054</v>
      </c>
      <c r="T169" s="11">
        <f t="shared" si="29"/>
        <v>5290</v>
      </c>
      <c r="U169" s="11">
        <v>23054</v>
      </c>
      <c r="V169" s="11">
        <v>5290</v>
      </c>
    </row>
    <row r="170" spans="1:22" x14ac:dyDescent="0.2">
      <c r="A170" s="10">
        <v>1876</v>
      </c>
      <c r="B170" t="s">
        <v>13</v>
      </c>
      <c r="C170" s="11">
        <v>24370</v>
      </c>
      <c r="D170" s="16">
        <f t="shared" ca="1" si="25"/>
        <v>5.1692566935030895</v>
      </c>
      <c r="E170" s="11">
        <f t="shared" ca="1" si="18"/>
        <v>135.20722199425524</v>
      </c>
      <c r="F170" s="11">
        <f t="shared" ca="1" si="19"/>
        <v>32950</v>
      </c>
      <c r="G170" s="11">
        <f t="shared" ca="1" si="20"/>
        <v>27609</v>
      </c>
      <c r="H170" s="11">
        <f t="shared" ca="1" si="21"/>
        <v>5341</v>
      </c>
      <c r="I170" s="17">
        <f t="shared" ca="1" si="22"/>
        <v>1.2443095599393019E-2</v>
      </c>
      <c r="J170" s="17">
        <f t="shared" ca="1" si="23"/>
        <v>0.10980273141122913</v>
      </c>
      <c r="K170" s="17">
        <f t="shared" ca="1" si="24"/>
        <v>0.87775417298937786</v>
      </c>
      <c r="L170" s="15">
        <f t="shared" si="30"/>
        <v>61</v>
      </c>
      <c r="M170" s="15"/>
      <c r="N170" s="18">
        <f t="shared" si="26"/>
        <v>4.4662431489785748</v>
      </c>
      <c r="O170" s="11">
        <v>21</v>
      </c>
      <c r="P170" s="11">
        <v>0</v>
      </c>
      <c r="Q170" s="11">
        <v>0</v>
      </c>
      <c r="R170" s="11">
        <v>0</v>
      </c>
      <c r="S170" s="11">
        <f t="shared" si="29"/>
        <v>23616</v>
      </c>
      <c r="T170" s="11">
        <f t="shared" si="29"/>
        <v>5306</v>
      </c>
      <c r="U170" s="11">
        <v>23616</v>
      </c>
      <c r="V170" s="11">
        <v>5306</v>
      </c>
    </row>
    <row r="171" spans="1:22" x14ac:dyDescent="0.2">
      <c r="A171" s="10">
        <v>1877</v>
      </c>
      <c r="B171" t="s">
        <v>13</v>
      </c>
      <c r="C171" s="11">
        <v>24700</v>
      </c>
      <c r="D171" s="16">
        <f t="shared" ca="1" si="25"/>
        <v>5.1434030937215649</v>
      </c>
      <c r="E171" s="11">
        <f t="shared" ca="1" si="18"/>
        <v>136.67206477732793</v>
      </c>
      <c r="F171" s="11">
        <f t="shared" ca="1" si="19"/>
        <v>33758</v>
      </c>
      <c r="G171" s="11">
        <f t="shared" ca="1" si="20"/>
        <v>28263</v>
      </c>
      <c r="H171" s="11">
        <f t="shared" ca="1" si="21"/>
        <v>5495</v>
      </c>
      <c r="I171" s="17">
        <f t="shared" ca="1" si="22"/>
        <v>1.2559985781148173E-2</v>
      </c>
      <c r="J171" s="17">
        <f t="shared" ca="1" si="23"/>
        <v>8.3950470999466786E-2</v>
      </c>
      <c r="K171" s="17">
        <f t="shared" ca="1" si="24"/>
        <v>0.90348954321938502</v>
      </c>
      <c r="L171" s="15">
        <f t="shared" si="30"/>
        <v>59</v>
      </c>
      <c r="M171" s="15"/>
      <c r="N171" s="18">
        <f t="shared" si="26"/>
        <v>4.6224778427305298</v>
      </c>
      <c r="O171" s="11">
        <v>23</v>
      </c>
      <c r="P171" s="11">
        <v>0</v>
      </c>
      <c r="Q171" s="11">
        <v>0</v>
      </c>
      <c r="R171" s="11">
        <v>0</v>
      </c>
      <c r="S171" s="11">
        <f t="shared" si="29"/>
        <v>25040</v>
      </c>
      <c r="T171" s="11">
        <f t="shared" si="29"/>
        <v>5460</v>
      </c>
      <c r="U171" s="11">
        <v>25040</v>
      </c>
      <c r="V171" s="11">
        <v>5460</v>
      </c>
    </row>
    <row r="172" spans="1:22" x14ac:dyDescent="0.2">
      <c r="A172" s="10">
        <v>1878</v>
      </c>
      <c r="B172" t="s">
        <v>13</v>
      </c>
      <c r="C172" s="11">
        <v>25033</v>
      </c>
      <c r="D172" s="16">
        <f t="shared" ca="1" si="25"/>
        <v>5.3156268108943401</v>
      </c>
      <c r="E172" s="11">
        <f t="shared" ref="E172:E235" ca="1" si="32">F172*100/C172</f>
        <v>130.61159269763911</v>
      </c>
      <c r="F172" s="11">
        <f t="shared" ref="F172:F235" ca="1" si="33">G172+H172</f>
        <v>32696</v>
      </c>
      <c r="G172" s="11">
        <f t="shared" ref="G172:G235" ca="1" si="34">SUM(OFFSET(O172,-C$5+1,0,C$5,1))+SUM(OFFSET(Q172,-C$6+1,0,C$6,1))+S172</f>
        <v>27519</v>
      </c>
      <c r="H172" s="11">
        <f t="shared" ref="H172:H235" ca="1" si="35">SUM(OFFSET(P172,-D$5+1,0,D$5,1))+SUM(OFFSET(R172,-D$6+1,0,D$6,1))+T172</f>
        <v>5177</v>
      </c>
      <c r="I172" s="17">
        <f t="shared" ref="I172:I235" ca="1" si="36">(SUM(OFFSET(O172,-C$5+1,0,C$5,1))+SUM(OFFSET(P172,-D$5+1,0,D$5,1)))/F172</f>
        <v>1.3059701492537313E-2</v>
      </c>
      <c r="J172" s="17">
        <f t="shared" ref="J172:J235" ca="1" si="37">(SUM(OFFSET(Q172,-C$6+1,0,C$6,1))+SUM(OFFSET(R172,-D$6+1,0,D$6,1)))/F172</f>
        <v>6.8601663812087099E-2</v>
      </c>
      <c r="K172" s="17">
        <f t="shared" ref="K172:K235" ca="1" si="38">SUM(S172:T172)/F172</f>
        <v>0.91833863469537558</v>
      </c>
      <c r="L172" s="15">
        <f t="shared" si="30"/>
        <v>12.5</v>
      </c>
      <c r="M172" s="15"/>
      <c r="N172" s="18">
        <f t="shared" si="26"/>
        <v>4.7881631871289025</v>
      </c>
      <c r="O172" s="11">
        <v>15</v>
      </c>
      <c r="P172" s="11">
        <v>1</v>
      </c>
      <c r="Q172" s="11">
        <v>0</v>
      </c>
      <c r="R172" s="11">
        <v>0</v>
      </c>
      <c r="S172" s="11">
        <f t="shared" si="29"/>
        <v>24883</v>
      </c>
      <c r="T172" s="11">
        <f t="shared" si="29"/>
        <v>5143</v>
      </c>
      <c r="U172" s="11">
        <v>24883</v>
      </c>
      <c r="V172" s="11">
        <v>5143</v>
      </c>
    </row>
    <row r="173" spans="1:22" x14ac:dyDescent="0.2">
      <c r="A173" s="10">
        <v>1879</v>
      </c>
      <c r="B173" t="s">
        <v>13</v>
      </c>
      <c r="C173" s="11">
        <v>25371</v>
      </c>
      <c r="D173" s="16">
        <f t="shared" ref="D173:D236" ca="1" si="39">G173/H173</f>
        <v>5.3294071456615626</v>
      </c>
      <c r="E173" s="11">
        <f t="shared" ca="1" si="32"/>
        <v>127.08210161207678</v>
      </c>
      <c r="F173" s="11">
        <f t="shared" ca="1" si="33"/>
        <v>32242</v>
      </c>
      <c r="G173" s="11">
        <f t="shared" ca="1" si="34"/>
        <v>27148</v>
      </c>
      <c r="H173" s="11">
        <f t="shared" ca="1" si="35"/>
        <v>5094</v>
      </c>
      <c r="I173" s="17">
        <f t="shared" ca="1" si="36"/>
        <v>1.3212579864772657E-2</v>
      </c>
      <c r="J173" s="17">
        <f t="shared" ca="1" si="37"/>
        <v>5.2167979653867623E-2</v>
      </c>
      <c r="K173" s="17">
        <f t="shared" ca="1" si="38"/>
        <v>0.9346194404813597</v>
      </c>
      <c r="L173" s="15">
        <f t="shared" si="30"/>
        <v>10</v>
      </c>
      <c r="M173" s="15"/>
      <c r="N173" s="18">
        <f t="shared" ref="N173:N236" si="40">SUM(S172:S174)/SUM(T172:T174)</f>
        <v>5.0046145494028229</v>
      </c>
      <c r="O173" s="11">
        <v>12</v>
      </c>
      <c r="P173" s="11">
        <v>3</v>
      </c>
      <c r="Q173" s="11">
        <v>0</v>
      </c>
      <c r="R173" s="11">
        <v>0</v>
      </c>
      <c r="S173" s="11">
        <f t="shared" si="29"/>
        <v>25074</v>
      </c>
      <c r="T173" s="11">
        <f t="shared" si="29"/>
        <v>5060</v>
      </c>
      <c r="U173" s="11">
        <v>25074</v>
      </c>
      <c r="V173" s="11">
        <v>5060</v>
      </c>
    </row>
    <row r="174" spans="1:22" x14ac:dyDescent="0.2">
      <c r="A174" s="10">
        <v>1880</v>
      </c>
      <c r="B174" t="s">
        <v>13</v>
      </c>
      <c r="C174" s="11">
        <v>25714</v>
      </c>
      <c r="D174" s="16">
        <f t="shared" ca="1" si="39"/>
        <v>5.543702081051479</v>
      </c>
      <c r="E174" s="11">
        <f t="shared" ca="1" si="32"/>
        <v>116.17017966866298</v>
      </c>
      <c r="F174" s="11">
        <f t="shared" ca="1" si="33"/>
        <v>29872</v>
      </c>
      <c r="G174" s="11">
        <f t="shared" ca="1" si="34"/>
        <v>25307</v>
      </c>
      <c r="H174" s="11">
        <f t="shared" ca="1" si="35"/>
        <v>4565</v>
      </c>
      <c r="I174" s="17">
        <f t="shared" ca="1" si="36"/>
        <v>1.4294322442420996E-2</v>
      </c>
      <c r="J174" s="17">
        <f t="shared" ca="1" si="37"/>
        <v>3.7526780931976436E-2</v>
      </c>
      <c r="K174" s="17">
        <f t="shared" ca="1" si="38"/>
        <v>0.94817889662560262</v>
      </c>
      <c r="L174" s="15">
        <f t="shared" si="30"/>
        <v>12</v>
      </c>
      <c r="M174" s="15"/>
      <c r="N174" s="18">
        <f t="shared" si="40"/>
        <v>5.1083962996963495</v>
      </c>
      <c r="O174" s="11">
        <v>13</v>
      </c>
      <c r="P174" s="11">
        <v>0</v>
      </c>
      <c r="Q174" s="11">
        <v>0</v>
      </c>
      <c r="R174" s="11">
        <v>0</v>
      </c>
      <c r="S174" s="11">
        <f t="shared" si="29"/>
        <v>23791</v>
      </c>
      <c r="T174" s="11">
        <f t="shared" si="29"/>
        <v>4533</v>
      </c>
      <c r="U174" s="11">
        <v>23791</v>
      </c>
      <c r="V174" s="11">
        <v>4533</v>
      </c>
    </row>
    <row r="175" spans="1:22" x14ac:dyDescent="0.2">
      <c r="A175" s="10">
        <v>1881</v>
      </c>
      <c r="B175" t="s">
        <v>13</v>
      </c>
      <c r="C175" s="11">
        <v>26046</v>
      </c>
      <c r="D175" s="16">
        <f t="shared" ca="1" si="39"/>
        <v>5.3076755816481844</v>
      </c>
      <c r="E175" s="11">
        <f t="shared" ca="1" si="32"/>
        <v>111.37602702910236</v>
      </c>
      <c r="F175" s="11">
        <f t="shared" ca="1" si="33"/>
        <v>29009</v>
      </c>
      <c r="G175" s="11">
        <f t="shared" ca="1" si="34"/>
        <v>24410</v>
      </c>
      <c r="H175" s="11">
        <f t="shared" ca="1" si="35"/>
        <v>4599</v>
      </c>
      <c r="I175" s="17">
        <f t="shared" ca="1" si="36"/>
        <v>1.4891930090661519E-2</v>
      </c>
      <c r="J175" s="17">
        <f t="shared" ca="1" si="37"/>
        <v>1.84080802509566E-2</v>
      </c>
      <c r="K175" s="17">
        <f t="shared" ca="1" si="38"/>
        <v>0.96669998965838189</v>
      </c>
      <c r="L175" s="15"/>
      <c r="M175" s="15"/>
      <c r="N175" s="18">
        <f t="shared" si="40"/>
        <v>5.1829964850615111</v>
      </c>
      <c r="O175" s="11">
        <v>11</v>
      </c>
      <c r="P175" s="11">
        <v>0</v>
      </c>
      <c r="Q175" s="11">
        <v>0</v>
      </c>
      <c r="R175" s="11">
        <v>0</v>
      </c>
      <c r="S175" s="11">
        <f t="shared" si="29"/>
        <v>23475</v>
      </c>
      <c r="T175" s="11">
        <f t="shared" si="29"/>
        <v>4568</v>
      </c>
      <c r="U175" s="11">
        <v>23475</v>
      </c>
      <c r="V175" s="11">
        <v>4568</v>
      </c>
    </row>
    <row r="176" spans="1:22" x14ac:dyDescent="0.2">
      <c r="A176" s="10">
        <v>1882</v>
      </c>
      <c r="B176" t="s">
        <v>13</v>
      </c>
      <c r="C176" s="11">
        <v>26334</v>
      </c>
      <c r="D176" s="16">
        <f t="shared" ca="1" si="39"/>
        <v>5.2181500872600353</v>
      </c>
      <c r="E176" s="11">
        <f t="shared" ca="1" si="32"/>
        <v>108.24029771398193</v>
      </c>
      <c r="F176" s="11">
        <f t="shared" ca="1" si="33"/>
        <v>28504</v>
      </c>
      <c r="G176" s="11">
        <f t="shared" ca="1" si="34"/>
        <v>23920</v>
      </c>
      <c r="H176" s="11">
        <f t="shared" ca="1" si="35"/>
        <v>4584</v>
      </c>
      <c r="I176" s="17">
        <f t="shared" ca="1" si="36"/>
        <v>1.5296098793151839E-2</v>
      </c>
      <c r="J176" s="17">
        <f t="shared" ca="1" si="37"/>
        <v>0</v>
      </c>
      <c r="K176" s="17">
        <f t="shared" ca="1" si="38"/>
        <v>0.98470390120684814</v>
      </c>
      <c r="L176" s="15">
        <f t="shared" si="30"/>
        <v>35</v>
      </c>
      <c r="M176" s="15"/>
      <c r="N176" s="18">
        <f t="shared" si="40"/>
        <v>5.167654467328493</v>
      </c>
      <c r="O176" s="11">
        <v>12</v>
      </c>
      <c r="P176" s="11">
        <v>0</v>
      </c>
      <c r="Q176" s="11">
        <v>0</v>
      </c>
      <c r="R176" s="11">
        <v>0</v>
      </c>
      <c r="S176" s="11">
        <f t="shared" si="29"/>
        <v>23513</v>
      </c>
      <c r="T176" s="11">
        <f t="shared" si="29"/>
        <v>4555</v>
      </c>
      <c r="U176" s="11">
        <v>23513</v>
      </c>
      <c r="V176" s="11">
        <v>4555</v>
      </c>
    </row>
    <row r="177" spans="1:22" x14ac:dyDescent="0.2">
      <c r="A177" s="10">
        <v>1883</v>
      </c>
      <c r="B177" t="s">
        <v>13</v>
      </c>
      <c r="C177" s="11">
        <v>26627</v>
      </c>
      <c r="D177" s="16">
        <f t="shared" ca="1" si="39"/>
        <v>5.2632296161707925</v>
      </c>
      <c r="E177" s="11">
        <f t="shared" ca="1" si="32"/>
        <v>103.5678071130807</v>
      </c>
      <c r="F177" s="11">
        <f t="shared" ca="1" si="33"/>
        <v>27577</v>
      </c>
      <c r="G177" s="11">
        <f t="shared" ca="1" si="34"/>
        <v>23174</v>
      </c>
      <c r="H177" s="11">
        <f t="shared" ca="1" si="35"/>
        <v>4403</v>
      </c>
      <c r="I177" s="17">
        <f t="shared" ca="1" si="36"/>
        <v>1.5846538782318599E-2</v>
      </c>
      <c r="J177" s="17">
        <f t="shared" ca="1" si="37"/>
        <v>0</v>
      </c>
      <c r="K177" s="17">
        <f t="shared" ca="1" si="38"/>
        <v>0.98415346121768144</v>
      </c>
      <c r="L177" s="15">
        <f t="shared" si="30"/>
        <v>9.25</v>
      </c>
      <c r="M177" s="15"/>
      <c r="N177" s="18">
        <f t="shared" si="40"/>
        <v>5.235981847550188</v>
      </c>
      <c r="O177" s="11">
        <v>12</v>
      </c>
      <c r="P177" s="11">
        <v>1</v>
      </c>
      <c r="Q177" s="11">
        <v>0</v>
      </c>
      <c r="R177" s="11">
        <v>0</v>
      </c>
      <c r="S177" s="11">
        <f t="shared" si="29"/>
        <v>22765</v>
      </c>
      <c r="T177" s="11">
        <f t="shared" si="29"/>
        <v>4375</v>
      </c>
      <c r="U177" s="11">
        <v>22765</v>
      </c>
      <c r="V177" s="11">
        <v>4375</v>
      </c>
    </row>
    <row r="178" spans="1:22" x14ac:dyDescent="0.2">
      <c r="A178" s="10">
        <v>1884</v>
      </c>
      <c r="B178" t="s">
        <v>13</v>
      </c>
      <c r="C178" s="11">
        <v>26922</v>
      </c>
      <c r="D178" s="16">
        <f t="shared" ca="1" si="39"/>
        <v>5.4203075421039788</v>
      </c>
      <c r="E178" s="11">
        <f t="shared" ca="1" si="32"/>
        <v>97.704479607755744</v>
      </c>
      <c r="F178" s="11">
        <f t="shared" ca="1" si="33"/>
        <v>26304</v>
      </c>
      <c r="G178" s="11">
        <f t="shared" ca="1" si="34"/>
        <v>22207</v>
      </c>
      <c r="H178" s="11">
        <f t="shared" ca="1" si="35"/>
        <v>4097</v>
      </c>
      <c r="I178" s="17">
        <f t="shared" ca="1" si="36"/>
        <v>1.6651459854014599E-2</v>
      </c>
      <c r="J178" s="17">
        <f t="shared" ca="1" si="37"/>
        <v>0</v>
      </c>
      <c r="K178" s="17">
        <f t="shared" ca="1" si="38"/>
        <v>0.98334854014598538</v>
      </c>
      <c r="L178" s="15">
        <f t="shared" si="30"/>
        <v>9.5</v>
      </c>
      <c r="M178" s="15"/>
      <c r="N178" s="18">
        <f t="shared" si="40"/>
        <v>5.3652202771094331</v>
      </c>
      <c r="O178" s="11">
        <v>13</v>
      </c>
      <c r="P178" s="11">
        <v>3</v>
      </c>
      <c r="Q178" s="11">
        <v>0</v>
      </c>
      <c r="R178" s="11">
        <v>0</v>
      </c>
      <c r="S178" s="11">
        <f t="shared" si="29"/>
        <v>21795</v>
      </c>
      <c r="T178" s="11">
        <f t="shared" si="29"/>
        <v>4071</v>
      </c>
      <c r="U178" s="11">
        <v>21795</v>
      </c>
      <c r="V178" s="11">
        <v>4071</v>
      </c>
    </row>
    <row r="179" spans="1:22" x14ac:dyDescent="0.2">
      <c r="A179" s="10">
        <v>1885</v>
      </c>
      <c r="B179" t="s">
        <v>13</v>
      </c>
      <c r="C179" s="11">
        <v>27220</v>
      </c>
      <c r="D179" s="16">
        <f t="shared" ca="1" si="39"/>
        <v>5.6517070484581495</v>
      </c>
      <c r="E179" s="11">
        <f t="shared" ca="1" si="32"/>
        <v>88.754592211609108</v>
      </c>
      <c r="F179" s="11">
        <f t="shared" ca="1" si="33"/>
        <v>24159</v>
      </c>
      <c r="G179" s="11">
        <f t="shared" ca="1" si="34"/>
        <v>20527</v>
      </c>
      <c r="H179" s="11">
        <f t="shared" ca="1" si="35"/>
        <v>3632</v>
      </c>
      <c r="I179" s="17">
        <f t="shared" ca="1" si="36"/>
        <v>1.8419636574361523E-2</v>
      </c>
      <c r="J179" s="17">
        <f t="shared" ca="1" si="37"/>
        <v>0</v>
      </c>
      <c r="K179" s="17">
        <f t="shared" ca="1" si="38"/>
        <v>0.98158036342563848</v>
      </c>
      <c r="L179" s="15">
        <f t="shared" si="30"/>
        <v>11</v>
      </c>
      <c r="M179" s="15"/>
      <c r="N179" s="18">
        <f t="shared" si="40"/>
        <v>5.5724049940763694</v>
      </c>
      <c r="O179" s="11">
        <v>13</v>
      </c>
      <c r="P179" s="11">
        <v>0</v>
      </c>
      <c r="Q179" s="11">
        <v>0</v>
      </c>
      <c r="R179" s="11">
        <v>0</v>
      </c>
      <c r="S179" s="11">
        <f t="shared" si="29"/>
        <v>20107</v>
      </c>
      <c r="T179" s="11">
        <f t="shared" si="29"/>
        <v>3607</v>
      </c>
      <c r="U179" s="11">
        <v>20107</v>
      </c>
      <c r="V179" s="11">
        <v>3607</v>
      </c>
    </row>
    <row r="180" spans="1:22" x14ac:dyDescent="0.2">
      <c r="A180" s="10">
        <v>1886</v>
      </c>
      <c r="B180" t="s">
        <v>13</v>
      </c>
      <c r="C180" s="11">
        <v>27522</v>
      </c>
      <c r="D180" s="16">
        <f t="shared" ca="1" si="39"/>
        <v>5.9276890629707744</v>
      </c>
      <c r="E180" s="11">
        <f t="shared" ca="1" si="32"/>
        <v>83.544073831843619</v>
      </c>
      <c r="F180" s="11">
        <f t="shared" ca="1" si="33"/>
        <v>22993</v>
      </c>
      <c r="G180" s="11">
        <f t="shared" ca="1" si="34"/>
        <v>19674</v>
      </c>
      <c r="H180" s="11">
        <f t="shared" ca="1" si="35"/>
        <v>3319</v>
      </c>
      <c r="I180" s="17">
        <f t="shared" ca="1" si="36"/>
        <v>1.9745139825164182E-2</v>
      </c>
      <c r="J180" s="17">
        <f t="shared" ca="1" si="37"/>
        <v>0</v>
      </c>
      <c r="K180" s="17">
        <f t="shared" ca="1" si="38"/>
        <v>0.98025486017483587</v>
      </c>
      <c r="L180" s="15">
        <f t="shared" si="30"/>
        <v>25.5</v>
      </c>
      <c r="M180" s="15"/>
      <c r="N180" s="18">
        <f t="shared" si="40"/>
        <v>5.852482126674051</v>
      </c>
      <c r="O180" s="11">
        <v>18</v>
      </c>
      <c r="P180" s="11">
        <v>1</v>
      </c>
      <c r="Q180" s="11">
        <v>0</v>
      </c>
      <c r="R180" s="11">
        <v>0</v>
      </c>
      <c r="S180" s="11">
        <f t="shared" si="29"/>
        <v>19244</v>
      </c>
      <c r="T180" s="11">
        <f t="shared" si="29"/>
        <v>3295</v>
      </c>
      <c r="U180" s="11">
        <v>19244</v>
      </c>
      <c r="V180" s="11">
        <v>3295</v>
      </c>
    </row>
    <row r="181" spans="1:22" x14ac:dyDescent="0.2">
      <c r="A181" s="10">
        <v>1887</v>
      </c>
      <c r="B181" t="s">
        <v>13</v>
      </c>
      <c r="C181" s="11">
        <v>27827</v>
      </c>
      <c r="D181" s="16">
        <f t="shared" ca="1" si="39"/>
        <v>6.2952162516382701</v>
      </c>
      <c r="E181" s="11">
        <f t="shared" ca="1" si="32"/>
        <v>80.012218349085416</v>
      </c>
      <c r="F181" s="11">
        <f t="shared" ca="1" si="33"/>
        <v>22265</v>
      </c>
      <c r="G181" s="11">
        <f t="shared" ca="1" si="34"/>
        <v>19213</v>
      </c>
      <c r="H181" s="11">
        <f t="shared" ca="1" si="35"/>
        <v>3052</v>
      </c>
      <c r="I181" s="17">
        <f t="shared" ca="1" si="36"/>
        <v>2.0929710307657758E-2</v>
      </c>
      <c r="J181" s="17">
        <f t="shared" ca="1" si="37"/>
        <v>0</v>
      </c>
      <c r="K181" s="17">
        <f t="shared" ca="1" si="38"/>
        <v>0.97907028969234222</v>
      </c>
      <c r="L181" s="15">
        <f t="shared" si="30"/>
        <v>30</v>
      </c>
      <c r="M181" s="15"/>
      <c r="N181" s="18">
        <f t="shared" si="40"/>
        <v>6.0358292211971678</v>
      </c>
      <c r="O181" s="11">
        <v>20</v>
      </c>
      <c r="P181" s="11">
        <v>1</v>
      </c>
      <c r="Q181" s="11">
        <v>0</v>
      </c>
      <c r="R181" s="11">
        <v>0</v>
      </c>
      <c r="S181" s="11">
        <f t="shared" si="29"/>
        <v>18770</v>
      </c>
      <c r="T181" s="11">
        <f t="shared" si="29"/>
        <v>3029</v>
      </c>
      <c r="U181" s="11">
        <v>18770</v>
      </c>
      <c r="V181" s="11">
        <v>3029</v>
      </c>
    </row>
    <row r="182" spans="1:22" x14ac:dyDescent="0.2">
      <c r="A182" s="10">
        <v>1888</v>
      </c>
      <c r="B182" t="s">
        <v>13</v>
      </c>
      <c r="C182" s="11">
        <v>28136</v>
      </c>
      <c r="D182" s="16">
        <f t="shared" ca="1" si="39"/>
        <v>6.192982456140351</v>
      </c>
      <c r="E182" s="11">
        <f t="shared" ca="1" si="32"/>
        <v>77.232015922661361</v>
      </c>
      <c r="F182" s="11">
        <f t="shared" ca="1" si="33"/>
        <v>21730</v>
      </c>
      <c r="G182" s="11">
        <f t="shared" ca="1" si="34"/>
        <v>18709</v>
      </c>
      <c r="H182" s="11">
        <f t="shared" ca="1" si="35"/>
        <v>3021</v>
      </c>
      <c r="I182" s="17">
        <f t="shared" ca="1" si="36"/>
        <v>2.208927749654855E-2</v>
      </c>
      <c r="J182" s="17">
        <f t="shared" ca="1" si="37"/>
        <v>0</v>
      </c>
      <c r="K182" s="17">
        <f t="shared" ca="1" si="38"/>
        <v>0.97791072250345146</v>
      </c>
      <c r="L182" s="15">
        <f t="shared" si="30"/>
        <v>53</v>
      </c>
      <c r="M182" s="15"/>
      <c r="N182" s="18">
        <f t="shared" si="40"/>
        <v>6.0637795275590554</v>
      </c>
      <c r="O182" s="11">
        <v>22</v>
      </c>
      <c r="P182" s="11">
        <v>0</v>
      </c>
      <c r="Q182" s="11">
        <v>0</v>
      </c>
      <c r="R182" s="11">
        <v>0</v>
      </c>
      <c r="S182" s="11">
        <f t="shared" si="29"/>
        <v>18252</v>
      </c>
      <c r="T182" s="11">
        <f t="shared" si="29"/>
        <v>2998</v>
      </c>
      <c r="U182" s="11">
        <v>18252</v>
      </c>
      <c r="V182" s="11">
        <v>2998</v>
      </c>
    </row>
    <row r="183" spans="1:22" x14ac:dyDescent="0.2">
      <c r="A183" s="10">
        <v>1889</v>
      </c>
      <c r="B183" t="s">
        <v>13</v>
      </c>
      <c r="C183" s="11">
        <v>28448</v>
      </c>
      <c r="D183" s="16">
        <f t="shared" ca="1" si="39"/>
        <v>6.0110880110880114</v>
      </c>
      <c r="E183" s="11">
        <f t="shared" ca="1" si="32"/>
        <v>71.126265466816648</v>
      </c>
      <c r="F183" s="11">
        <f t="shared" ca="1" si="33"/>
        <v>20234</v>
      </c>
      <c r="G183" s="11">
        <f t="shared" ca="1" si="34"/>
        <v>17348</v>
      </c>
      <c r="H183" s="11">
        <f t="shared" ca="1" si="35"/>
        <v>2886</v>
      </c>
      <c r="I183" s="17">
        <f t="shared" ca="1" si="36"/>
        <v>2.4018977957892654E-2</v>
      </c>
      <c r="J183" s="17">
        <f t="shared" ca="1" si="37"/>
        <v>0</v>
      </c>
      <c r="K183" s="17">
        <f t="shared" ca="1" si="38"/>
        <v>0.97598102204210735</v>
      </c>
      <c r="L183" s="15">
        <f t="shared" si="30"/>
        <v>47</v>
      </c>
      <c r="M183" s="15"/>
      <c r="N183" s="18">
        <f t="shared" si="40"/>
        <v>5.9511709601873539</v>
      </c>
      <c r="O183" s="11">
        <v>11</v>
      </c>
      <c r="P183" s="11">
        <v>0</v>
      </c>
      <c r="Q183" s="11">
        <v>0</v>
      </c>
      <c r="R183" s="11">
        <v>0</v>
      </c>
      <c r="S183" s="11">
        <f t="shared" si="29"/>
        <v>16885</v>
      </c>
      <c r="T183" s="11">
        <f t="shared" si="29"/>
        <v>2863</v>
      </c>
      <c r="U183" s="11">
        <v>16885</v>
      </c>
      <c r="V183" s="11">
        <v>2863</v>
      </c>
    </row>
    <row r="184" spans="1:22" x14ac:dyDescent="0.2">
      <c r="A184" s="10">
        <v>1890</v>
      </c>
      <c r="B184" t="s">
        <v>13</v>
      </c>
      <c r="C184" s="11">
        <v>28764</v>
      </c>
      <c r="D184" s="16">
        <f t="shared" ca="1" si="39"/>
        <v>5.9770625231224566</v>
      </c>
      <c r="E184" s="11">
        <f t="shared" ca="1" si="32"/>
        <v>65.564594632179109</v>
      </c>
      <c r="F184" s="11">
        <f t="shared" ca="1" si="33"/>
        <v>18859</v>
      </c>
      <c r="G184" s="11">
        <f t="shared" ca="1" si="34"/>
        <v>16156</v>
      </c>
      <c r="H184" s="11">
        <f t="shared" ca="1" si="35"/>
        <v>2703</v>
      </c>
      <c r="I184" s="17">
        <f t="shared" ca="1" si="36"/>
        <v>2.6194389946444668E-2</v>
      </c>
      <c r="J184" s="17">
        <f t="shared" ca="1" si="37"/>
        <v>0</v>
      </c>
      <c r="K184" s="17">
        <f t="shared" ca="1" si="38"/>
        <v>0.97380561005355537</v>
      </c>
      <c r="L184" s="15">
        <f t="shared" si="30"/>
        <v>37</v>
      </c>
      <c r="M184" s="15"/>
      <c r="N184" s="18">
        <f t="shared" si="40"/>
        <v>5.8974167908594142</v>
      </c>
      <c r="O184" s="11">
        <v>14</v>
      </c>
      <c r="P184" s="11">
        <v>1</v>
      </c>
      <c r="Q184" s="11">
        <v>0</v>
      </c>
      <c r="R184" s="11">
        <v>0</v>
      </c>
      <c r="S184" s="11">
        <f t="shared" si="29"/>
        <v>15686</v>
      </c>
      <c r="T184" s="11">
        <f t="shared" si="29"/>
        <v>2679</v>
      </c>
      <c r="U184" s="11">
        <v>15686</v>
      </c>
      <c r="V184" s="11">
        <v>2679</v>
      </c>
    </row>
    <row r="185" spans="1:22" x14ac:dyDescent="0.2">
      <c r="A185" s="10">
        <v>1891</v>
      </c>
      <c r="B185" t="s">
        <v>13</v>
      </c>
      <c r="C185" s="11">
        <v>29086</v>
      </c>
      <c r="D185" s="16">
        <f t="shared" ca="1" si="39"/>
        <v>6.0726411369917095</v>
      </c>
      <c r="E185" s="11">
        <f t="shared" ca="1" si="32"/>
        <v>61.593206353572164</v>
      </c>
      <c r="F185" s="11">
        <f t="shared" ca="1" si="33"/>
        <v>17915</v>
      </c>
      <c r="G185" s="11">
        <f t="shared" ca="1" si="34"/>
        <v>15382</v>
      </c>
      <c r="H185" s="11">
        <f t="shared" ca="1" si="35"/>
        <v>2533</v>
      </c>
      <c r="I185" s="17">
        <f t="shared" ca="1" si="36"/>
        <v>2.7351381523862683E-2</v>
      </c>
      <c r="J185" s="17">
        <f t="shared" ca="1" si="37"/>
        <v>0</v>
      </c>
      <c r="K185" s="17">
        <f t="shared" ca="1" si="38"/>
        <v>0.97264861847613726</v>
      </c>
      <c r="L185" s="15">
        <f t="shared" si="30"/>
        <v>44</v>
      </c>
      <c r="M185" s="15"/>
      <c r="N185" s="18">
        <f t="shared" si="40"/>
        <v>5.8949812927364214</v>
      </c>
      <c r="O185" s="11">
        <v>12</v>
      </c>
      <c r="P185" s="11">
        <v>0</v>
      </c>
      <c r="Q185" s="11">
        <v>0</v>
      </c>
      <c r="R185" s="11">
        <v>0</v>
      </c>
      <c r="S185" s="11">
        <f t="shared" si="29"/>
        <v>14915</v>
      </c>
      <c r="T185" s="11">
        <f t="shared" si="29"/>
        <v>2510</v>
      </c>
      <c r="U185" s="11">
        <v>14915</v>
      </c>
      <c r="V185" s="11">
        <v>2510</v>
      </c>
    </row>
    <row r="186" spans="1:22" x14ac:dyDescent="0.2">
      <c r="A186" s="10">
        <v>1892</v>
      </c>
      <c r="B186" t="s">
        <v>13</v>
      </c>
      <c r="C186" s="11">
        <v>29421</v>
      </c>
      <c r="D186" s="16">
        <f t="shared" ca="1" si="39"/>
        <v>6.0205029013539653</v>
      </c>
      <c r="E186" s="11">
        <f t="shared" ca="1" si="32"/>
        <v>61.683831276979028</v>
      </c>
      <c r="F186" s="11">
        <f t="shared" ca="1" si="33"/>
        <v>18148</v>
      </c>
      <c r="G186" s="11">
        <f t="shared" ca="1" si="34"/>
        <v>15563</v>
      </c>
      <c r="H186" s="11">
        <f t="shared" ca="1" si="35"/>
        <v>2585</v>
      </c>
      <c r="I186" s="17">
        <f t="shared" ca="1" si="36"/>
        <v>2.7275732863125412E-2</v>
      </c>
      <c r="J186" s="17">
        <f t="shared" ca="1" si="37"/>
        <v>0</v>
      </c>
      <c r="K186" s="17">
        <f t="shared" ca="1" si="38"/>
        <v>0.97272426713687454</v>
      </c>
      <c r="L186" s="15"/>
      <c r="M186" s="15"/>
      <c r="N186" s="18">
        <f t="shared" si="40"/>
        <v>5.9478691515704414</v>
      </c>
      <c r="O186" s="11">
        <v>18</v>
      </c>
      <c r="P186" s="11">
        <v>0</v>
      </c>
      <c r="Q186" s="11">
        <v>0</v>
      </c>
      <c r="R186" s="11">
        <v>0</v>
      </c>
      <c r="S186" s="11">
        <f t="shared" si="29"/>
        <v>15091</v>
      </c>
      <c r="T186" s="11">
        <f t="shared" si="29"/>
        <v>2562</v>
      </c>
      <c r="U186" s="11">
        <v>15091</v>
      </c>
      <c r="V186" s="11">
        <v>2562</v>
      </c>
    </row>
    <row r="187" spans="1:22" x14ac:dyDescent="0.2">
      <c r="A187" s="10">
        <v>1893</v>
      </c>
      <c r="B187" t="s">
        <v>13</v>
      </c>
      <c r="C187" s="11">
        <v>29761</v>
      </c>
      <c r="D187" s="16">
        <f t="shared" ca="1" si="39"/>
        <v>6.1387195121951219</v>
      </c>
      <c r="E187" s="11">
        <f t="shared" ca="1" si="32"/>
        <v>62.941433419575958</v>
      </c>
      <c r="F187" s="11">
        <f t="shared" ca="1" si="33"/>
        <v>18732</v>
      </c>
      <c r="G187" s="11">
        <f t="shared" ca="1" si="34"/>
        <v>16108</v>
      </c>
      <c r="H187" s="11">
        <f t="shared" ca="1" si="35"/>
        <v>2624</v>
      </c>
      <c r="I187" s="17">
        <f t="shared" ca="1" si="36"/>
        <v>2.6638906683749734E-2</v>
      </c>
      <c r="J187" s="17">
        <f t="shared" ca="1" si="37"/>
        <v>0</v>
      </c>
      <c r="K187" s="17">
        <f t="shared" ca="1" si="38"/>
        <v>0.97336109331625031</v>
      </c>
      <c r="L187" s="15">
        <f t="shared" si="30"/>
        <v>49</v>
      </c>
      <c r="M187" s="15"/>
      <c r="N187" s="18">
        <f t="shared" si="40"/>
        <v>5.928183931800568</v>
      </c>
      <c r="O187" s="11">
        <v>15</v>
      </c>
      <c r="P187" s="11">
        <v>0</v>
      </c>
      <c r="Q187" s="11">
        <v>0</v>
      </c>
      <c r="R187" s="11">
        <v>0</v>
      </c>
      <c r="S187" s="11">
        <f t="shared" si="29"/>
        <v>15632</v>
      </c>
      <c r="T187" s="11">
        <f t="shared" si="29"/>
        <v>2601</v>
      </c>
      <c r="U187" s="11">
        <v>15632</v>
      </c>
      <c r="V187" s="11">
        <v>2601</v>
      </c>
    </row>
    <row r="188" spans="1:22" x14ac:dyDescent="0.2">
      <c r="A188" s="10">
        <v>1894</v>
      </c>
      <c r="B188" t="s">
        <v>13</v>
      </c>
      <c r="C188" s="11">
        <v>30104</v>
      </c>
      <c r="D188" s="16">
        <f t="shared" ca="1" si="39"/>
        <v>6.0145985401459852</v>
      </c>
      <c r="E188" s="11">
        <f t="shared" ca="1" si="32"/>
        <v>60.653069359553548</v>
      </c>
      <c r="F188" s="11">
        <f t="shared" ca="1" si="33"/>
        <v>18259</v>
      </c>
      <c r="G188" s="11">
        <f t="shared" ca="1" si="34"/>
        <v>15656</v>
      </c>
      <c r="H188" s="11">
        <f t="shared" ca="1" si="35"/>
        <v>2603</v>
      </c>
      <c r="I188" s="17">
        <f t="shared" ca="1" si="36"/>
        <v>2.7767128539350459E-2</v>
      </c>
      <c r="J188" s="17">
        <f t="shared" ca="1" si="37"/>
        <v>0</v>
      </c>
      <c r="K188" s="17">
        <f t="shared" ca="1" si="38"/>
        <v>0.97223287146064952</v>
      </c>
      <c r="L188" s="15">
        <f t="shared" si="30"/>
        <v>42</v>
      </c>
      <c r="M188" s="15"/>
      <c r="N188" s="18">
        <f t="shared" si="40"/>
        <v>5.8366071428571429</v>
      </c>
      <c r="O188" s="11">
        <v>16</v>
      </c>
      <c r="P188" s="11">
        <v>1</v>
      </c>
      <c r="Q188" s="11">
        <v>0</v>
      </c>
      <c r="R188" s="11">
        <v>0</v>
      </c>
      <c r="S188" s="11">
        <f t="shared" si="29"/>
        <v>15173</v>
      </c>
      <c r="T188" s="11">
        <f t="shared" si="29"/>
        <v>2579</v>
      </c>
      <c r="U188" s="11">
        <v>15173</v>
      </c>
      <c r="V188" s="11">
        <v>2579</v>
      </c>
    </row>
    <row r="189" spans="1:22" x14ac:dyDescent="0.2">
      <c r="A189" s="10">
        <v>1895</v>
      </c>
      <c r="B189" t="s">
        <v>13</v>
      </c>
      <c r="C189" s="11">
        <v>30451</v>
      </c>
      <c r="D189" s="16">
        <f t="shared" ca="1" si="39"/>
        <v>5.7511177347242919</v>
      </c>
      <c r="E189" s="11">
        <f t="shared" ca="1" si="32"/>
        <v>59.505434961085022</v>
      </c>
      <c r="F189" s="11">
        <f t="shared" ca="1" si="33"/>
        <v>18120</v>
      </c>
      <c r="G189" s="11">
        <f t="shared" ca="1" si="34"/>
        <v>15436</v>
      </c>
      <c r="H189" s="11">
        <f t="shared" ca="1" si="35"/>
        <v>2684</v>
      </c>
      <c r="I189" s="17">
        <f t="shared" ca="1" si="36"/>
        <v>2.7924944812362032E-2</v>
      </c>
      <c r="J189" s="17">
        <f t="shared" ca="1" si="37"/>
        <v>0</v>
      </c>
      <c r="K189" s="17">
        <f t="shared" ca="1" si="38"/>
        <v>0.97207505518763793</v>
      </c>
      <c r="L189" s="15">
        <f t="shared" si="30"/>
        <v>23</v>
      </c>
      <c r="M189" s="15"/>
      <c r="N189" s="18">
        <f t="shared" si="40"/>
        <v>5.6737083227284293</v>
      </c>
      <c r="O189" s="11">
        <v>11</v>
      </c>
      <c r="P189" s="11">
        <v>0</v>
      </c>
      <c r="Q189" s="11">
        <v>0</v>
      </c>
      <c r="R189" s="11">
        <v>0</v>
      </c>
      <c r="S189" s="11">
        <f t="shared" si="29"/>
        <v>14954</v>
      </c>
      <c r="T189" s="11">
        <f t="shared" si="29"/>
        <v>2660</v>
      </c>
      <c r="U189" s="11">
        <v>14954</v>
      </c>
      <c r="V189" s="11">
        <v>2660</v>
      </c>
    </row>
    <row r="190" spans="1:22" x14ac:dyDescent="0.2">
      <c r="A190" s="10">
        <v>1896</v>
      </c>
      <c r="B190" t="s">
        <v>13</v>
      </c>
      <c r="C190" s="11">
        <v>30803</v>
      </c>
      <c r="D190" s="16">
        <f t="shared" ca="1" si="39"/>
        <v>5.6516641452344931</v>
      </c>
      <c r="E190" s="11">
        <f t="shared" ca="1" si="32"/>
        <v>57.095088140765512</v>
      </c>
      <c r="F190" s="11">
        <f t="shared" ca="1" si="33"/>
        <v>17587</v>
      </c>
      <c r="G190" s="11">
        <f t="shared" ca="1" si="34"/>
        <v>14943</v>
      </c>
      <c r="H190" s="11">
        <f t="shared" ca="1" si="35"/>
        <v>2644</v>
      </c>
      <c r="I190" s="17">
        <f t="shared" ca="1" si="36"/>
        <v>2.9055552396656623E-2</v>
      </c>
      <c r="J190" s="17">
        <f t="shared" ca="1" si="37"/>
        <v>0</v>
      </c>
      <c r="K190" s="17">
        <f t="shared" ca="1" si="38"/>
        <v>0.97094444760334342</v>
      </c>
      <c r="L190" s="15">
        <f t="shared" si="30"/>
        <v>36</v>
      </c>
      <c r="M190" s="15"/>
      <c r="N190" s="18">
        <f t="shared" si="40"/>
        <v>5.4716697936210128</v>
      </c>
      <c r="O190" s="11">
        <v>19</v>
      </c>
      <c r="P190" s="11">
        <v>1</v>
      </c>
      <c r="Q190" s="11">
        <v>0</v>
      </c>
      <c r="R190" s="11">
        <v>0</v>
      </c>
      <c r="S190" s="11">
        <f t="shared" si="29"/>
        <v>14457</v>
      </c>
      <c r="T190" s="11">
        <f t="shared" si="29"/>
        <v>2619</v>
      </c>
      <c r="U190" s="11">
        <v>14457</v>
      </c>
      <c r="V190" s="11">
        <v>2619</v>
      </c>
    </row>
    <row r="191" spans="1:22" x14ac:dyDescent="0.2">
      <c r="A191" s="10">
        <v>1897</v>
      </c>
      <c r="B191" t="s">
        <v>13</v>
      </c>
      <c r="C191" s="11">
        <v>31158</v>
      </c>
      <c r="D191" s="16">
        <f t="shared" ca="1" si="39"/>
        <v>5.4062043795620438</v>
      </c>
      <c r="E191" s="11">
        <f t="shared" ca="1" si="32"/>
        <v>56.335451569420371</v>
      </c>
      <c r="F191" s="11">
        <f t="shared" ca="1" si="33"/>
        <v>17553</v>
      </c>
      <c r="G191" s="11">
        <f t="shared" ca="1" si="34"/>
        <v>14813</v>
      </c>
      <c r="H191" s="11">
        <f t="shared" ca="1" si="35"/>
        <v>2740</v>
      </c>
      <c r="I191" s="17">
        <f t="shared" ca="1" si="36"/>
        <v>2.8599099868968268E-2</v>
      </c>
      <c r="J191" s="17">
        <f t="shared" ca="1" si="37"/>
        <v>0</v>
      </c>
      <c r="K191" s="17">
        <f t="shared" ca="1" si="38"/>
        <v>0.97140090013103175</v>
      </c>
      <c r="L191" s="15">
        <f t="shared" si="30"/>
        <v>36</v>
      </c>
      <c r="M191" s="15"/>
      <c r="N191" s="18">
        <f t="shared" si="40"/>
        <v>5.3637926799312208</v>
      </c>
      <c r="O191" s="11">
        <v>6</v>
      </c>
      <c r="P191" s="11">
        <v>0</v>
      </c>
      <c r="Q191" s="11">
        <v>0</v>
      </c>
      <c r="R191" s="11">
        <v>0</v>
      </c>
      <c r="S191" s="11">
        <f t="shared" si="29"/>
        <v>14335</v>
      </c>
      <c r="T191" s="11">
        <f t="shared" si="29"/>
        <v>2716</v>
      </c>
      <c r="U191" s="11">
        <v>14335</v>
      </c>
      <c r="V191" s="11">
        <v>2716</v>
      </c>
    </row>
    <row r="192" spans="1:22" x14ac:dyDescent="0.2">
      <c r="A192" s="10">
        <v>1898</v>
      </c>
      <c r="B192" t="s">
        <v>13</v>
      </c>
      <c r="C192" s="11">
        <v>31518</v>
      </c>
      <c r="D192" s="16">
        <f t="shared" ca="1" si="39"/>
        <v>5.4233215547703182</v>
      </c>
      <c r="E192" s="11">
        <f t="shared" ca="1" si="32"/>
        <v>57.674979376864016</v>
      </c>
      <c r="F192" s="11">
        <f t="shared" ca="1" si="33"/>
        <v>18178</v>
      </c>
      <c r="G192" s="11">
        <f t="shared" ca="1" si="34"/>
        <v>15348</v>
      </c>
      <c r="H192" s="11">
        <f t="shared" ca="1" si="35"/>
        <v>2830</v>
      </c>
      <c r="I192" s="17">
        <f t="shared" ca="1" si="36"/>
        <v>2.7010672241170645E-2</v>
      </c>
      <c r="J192" s="17">
        <f t="shared" ca="1" si="37"/>
        <v>0</v>
      </c>
      <c r="K192" s="17">
        <f t="shared" ca="1" si="38"/>
        <v>0.9729893277588294</v>
      </c>
      <c r="L192" s="15">
        <f t="shared" si="30"/>
        <v>31</v>
      </c>
      <c r="M192" s="15"/>
      <c r="N192" s="18">
        <f t="shared" si="40"/>
        <v>5.2213173652694609</v>
      </c>
      <c r="O192" s="11">
        <v>11</v>
      </c>
      <c r="P192" s="11">
        <v>0</v>
      </c>
      <c r="Q192" s="11">
        <v>0</v>
      </c>
      <c r="R192" s="11">
        <v>0</v>
      </c>
      <c r="S192" s="11">
        <f t="shared" si="29"/>
        <v>14880</v>
      </c>
      <c r="T192" s="11">
        <f t="shared" si="29"/>
        <v>2807</v>
      </c>
      <c r="U192" s="11">
        <v>14880</v>
      </c>
      <c r="V192" s="11">
        <v>2807</v>
      </c>
    </row>
    <row r="193" spans="1:22" x14ac:dyDescent="0.2">
      <c r="A193" s="10">
        <v>1899</v>
      </c>
      <c r="B193" t="s">
        <v>13</v>
      </c>
      <c r="C193" s="11">
        <v>31881</v>
      </c>
      <c r="D193" s="16">
        <f t="shared" ca="1" si="39"/>
        <v>5.2072956857243069</v>
      </c>
      <c r="E193" s="11">
        <f t="shared" ca="1" si="32"/>
        <v>55.509551143314198</v>
      </c>
      <c r="F193" s="11">
        <f t="shared" ca="1" si="33"/>
        <v>17697</v>
      </c>
      <c r="G193" s="11">
        <f t="shared" ca="1" si="34"/>
        <v>14846</v>
      </c>
      <c r="H193" s="11">
        <f t="shared" ca="1" si="35"/>
        <v>2851</v>
      </c>
      <c r="I193" s="17">
        <f t="shared" ca="1" si="36"/>
        <v>2.7518788495225179E-2</v>
      </c>
      <c r="J193" s="17">
        <f t="shared" ca="1" si="37"/>
        <v>0</v>
      </c>
      <c r="K193" s="17">
        <f t="shared" ca="1" si="38"/>
        <v>0.97248121150477485</v>
      </c>
      <c r="L193" s="15">
        <f t="shared" si="30"/>
        <v>12.333333333333334</v>
      </c>
      <c r="M193" s="15"/>
      <c r="N193" s="18">
        <f t="shared" si="40"/>
        <v>5.0780487804878049</v>
      </c>
      <c r="O193" s="11">
        <v>14</v>
      </c>
      <c r="P193" s="11">
        <v>1</v>
      </c>
      <c r="Q193" s="11">
        <v>0</v>
      </c>
      <c r="R193" s="11">
        <v>0</v>
      </c>
      <c r="S193" s="11">
        <f t="shared" si="29"/>
        <v>14383</v>
      </c>
      <c r="T193" s="11">
        <f t="shared" si="29"/>
        <v>2827</v>
      </c>
      <c r="U193" s="11">
        <v>14383</v>
      </c>
      <c r="V193" s="11">
        <v>2827</v>
      </c>
    </row>
    <row r="194" spans="1:22" x14ac:dyDescent="0.2">
      <c r="A194" s="10">
        <v>1900</v>
      </c>
      <c r="B194" t="s">
        <v>13</v>
      </c>
      <c r="C194" s="11">
        <v>32249</v>
      </c>
      <c r="D194" s="16">
        <f t="shared" ca="1" si="39"/>
        <v>4.9723517654896732</v>
      </c>
      <c r="E194" s="11">
        <f t="shared" ca="1" si="32"/>
        <v>55.595522341778043</v>
      </c>
      <c r="F194" s="11">
        <f t="shared" ca="1" si="33"/>
        <v>17929</v>
      </c>
      <c r="G194" s="11">
        <f t="shared" ca="1" si="34"/>
        <v>14927</v>
      </c>
      <c r="H194" s="11">
        <f t="shared" ca="1" si="35"/>
        <v>3002</v>
      </c>
      <c r="I194" s="17">
        <f t="shared" ca="1" si="36"/>
        <v>2.7553126220090356E-2</v>
      </c>
      <c r="J194" s="17">
        <f t="shared" ca="1" si="37"/>
        <v>0</v>
      </c>
      <c r="K194" s="17">
        <f t="shared" ca="1" si="38"/>
        <v>0.97244687377990968</v>
      </c>
      <c r="L194" s="15">
        <f t="shared" si="30"/>
        <v>13.666666666666666</v>
      </c>
      <c r="M194" s="15"/>
      <c r="N194" s="18">
        <f t="shared" si="40"/>
        <v>5.0151430173864275</v>
      </c>
      <c r="O194" s="11">
        <v>12</v>
      </c>
      <c r="P194" s="11">
        <v>2</v>
      </c>
      <c r="Q194" s="11">
        <v>0</v>
      </c>
      <c r="R194" s="11">
        <v>0</v>
      </c>
      <c r="S194" s="11">
        <f t="shared" si="29"/>
        <v>14459</v>
      </c>
      <c r="T194" s="11">
        <f t="shared" si="29"/>
        <v>2976</v>
      </c>
      <c r="U194" s="11">
        <v>14459</v>
      </c>
      <c r="V194" s="11">
        <v>2976</v>
      </c>
    </row>
    <row r="195" spans="1:22" x14ac:dyDescent="0.2">
      <c r="A195" s="10">
        <v>1901</v>
      </c>
      <c r="B195" t="s">
        <v>13</v>
      </c>
      <c r="C195" s="11">
        <v>32612</v>
      </c>
      <c r="D195" s="16">
        <f t="shared" ca="1" si="39"/>
        <v>5.2087982148549568</v>
      </c>
      <c r="E195" s="11">
        <f t="shared" ca="1" si="32"/>
        <v>59.723414693977674</v>
      </c>
      <c r="F195" s="11">
        <f t="shared" ca="1" si="33"/>
        <v>19477</v>
      </c>
      <c r="G195" s="11">
        <f t="shared" ca="1" si="34"/>
        <v>16340</v>
      </c>
      <c r="H195" s="11">
        <f t="shared" ca="1" si="35"/>
        <v>3137</v>
      </c>
      <c r="I195" s="17">
        <f t="shared" ca="1" si="36"/>
        <v>2.5517276788006367E-2</v>
      </c>
      <c r="J195" s="17">
        <f t="shared" ca="1" si="37"/>
        <v>0</v>
      </c>
      <c r="K195" s="17">
        <f t="shared" ca="1" si="38"/>
        <v>0.97448272321199358</v>
      </c>
      <c r="L195" s="15">
        <f t="shared" si="30"/>
        <v>24.5</v>
      </c>
      <c r="M195" s="15"/>
      <c r="N195" s="18">
        <f t="shared" si="40"/>
        <v>5.0152934841141628</v>
      </c>
      <c r="O195" s="11">
        <v>15</v>
      </c>
      <c r="P195" s="11">
        <v>0</v>
      </c>
      <c r="Q195" s="11">
        <v>0</v>
      </c>
      <c r="R195" s="11">
        <v>0</v>
      </c>
      <c r="S195" s="11">
        <f t="shared" ref="S195:T258" si="41">U195</f>
        <v>15868</v>
      </c>
      <c r="T195" s="11">
        <f t="shared" si="41"/>
        <v>3112</v>
      </c>
      <c r="U195" s="11">
        <v>15868</v>
      </c>
      <c r="V195" s="11">
        <v>3112</v>
      </c>
    </row>
    <row r="196" spans="1:22" x14ac:dyDescent="0.2">
      <c r="A196" s="10">
        <v>1902</v>
      </c>
      <c r="B196" t="s">
        <v>13</v>
      </c>
      <c r="C196" s="11">
        <v>32951</v>
      </c>
      <c r="D196" s="16">
        <f t="shared" ca="1" si="39"/>
        <v>5.1924868053399562</v>
      </c>
      <c r="E196" s="11">
        <f t="shared" ca="1" si="32"/>
        <v>60.532305544596525</v>
      </c>
      <c r="F196" s="11">
        <f t="shared" ca="1" si="33"/>
        <v>19946</v>
      </c>
      <c r="G196" s="11">
        <f t="shared" ca="1" si="34"/>
        <v>16725</v>
      </c>
      <c r="H196" s="11">
        <f t="shared" ca="1" si="35"/>
        <v>3221</v>
      </c>
      <c r="I196" s="17">
        <f t="shared" ca="1" si="36"/>
        <v>2.5518901032788529E-2</v>
      </c>
      <c r="J196" s="17">
        <f t="shared" ca="1" si="37"/>
        <v>0</v>
      </c>
      <c r="K196" s="17">
        <f t="shared" ca="1" si="38"/>
        <v>0.97448109896721147</v>
      </c>
      <c r="L196" s="15">
        <f t="shared" si="30"/>
        <v>20.333333333333332</v>
      </c>
      <c r="M196" s="15"/>
      <c r="N196" s="18">
        <f t="shared" si="40"/>
        <v>5.113153004336155</v>
      </c>
      <c r="O196" s="11">
        <v>22</v>
      </c>
      <c r="P196" s="11">
        <v>0</v>
      </c>
      <c r="Q196" s="11">
        <v>0</v>
      </c>
      <c r="R196" s="11">
        <v>0</v>
      </c>
      <c r="S196" s="11">
        <f t="shared" si="41"/>
        <v>16240</v>
      </c>
      <c r="T196" s="11">
        <f t="shared" si="41"/>
        <v>3197</v>
      </c>
      <c r="U196" s="11">
        <v>16240</v>
      </c>
      <c r="V196" s="11">
        <v>3197</v>
      </c>
    </row>
    <row r="197" spans="1:22" x14ac:dyDescent="0.2">
      <c r="A197" s="10">
        <v>1903</v>
      </c>
      <c r="B197" t="s">
        <v>13</v>
      </c>
      <c r="C197" s="11">
        <v>33293</v>
      </c>
      <c r="D197" s="16">
        <f t="shared" ca="1" si="39"/>
        <v>5.2666078777189886</v>
      </c>
      <c r="E197" s="11">
        <f t="shared" ca="1" si="32"/>
        <v>64.034481722884692</v>
      </c>
      <c r="F197" s="11">
        <f t="shared" ca="1" si="33"/>
        <v>21319</v>
      </c>
      <c r="G197" s="11">
        <f t="shared" ca="1" si="34"/>
        <v>17917</v>
      </c>
      <c r="H197" s="11">
        <f t="shared" ca="1" si="35"/>
        <v>3402</v>
      </c>
      <c r="I197" s="17">
        <f t="shared" ca="1" si="36"/>
        <v>2.4579014025048078E-2</v>
      </c>
      <c r="J197" s="17">
        <f t="shared" ca="1" si="37"/>
        <v>0</v>
      </c>
      <c r="K197" s="17">
        <f t="shared" ca="1" si="38"/>
        <v>0.97542098597495197</v>
      </c>
      <c r="L197" s="15">
        <f t="shared" si="30"/>
        <v>20.666666666666668</v>
      </c>
      <c r="M197" s="15"/>
      <c r="N197" s="18">
        <f t="shared" si="40"/>
        <v>5.2694458566344684</v>
      </c>
      <c r="O197" s="11">
        <v>24</v>
      </c>
      <c r="P197" s="11">
        <v>3</v>
      </c>
      <c r="Q197" s="11">
        <v>0</v>
      </c>
      <c r="R197" s="11">
        <v>0</v>
      </c>
      <c r="S197" s="11">
        <f t="shared" si="41"/>
        <v>17418</v>
      </c>
      <c r="T197" s="11">
        <f t="shared" si="41"/>
        <v>3377</v>
      </c>
      <c r="U197" s="11">
        <v>17418</v>
      </c>
      <c r="V197" s="11">
        <v>3377</v>
      </c>
    </row>
    <row r="198" spans="1:22" x14ac:dyDescent="0.2">
      <c r="A198" s="10">
        <v>1904</v>
      </c>
      <c r="B198" t="s">
        <v>13</v>
      </c>
      <c r="C198" s="11">
        <v>33639</v>
      </c>
      <c r="D198" s="16">
        <f t="shared" ca="1" si="39"/>
        <v>5.6822884966524647</v>
      </c>
      <c r="E198" s="11">
        <f t="shared" ca="1" si="32"/>
        <v>65.275424358631355</v>
      </c>
      <c r="F198" s="11">
        <f t="shared" ca="1" si="33"/>
        <v>21958</v>
      </c>
      <c r="G198" s="11">
        <f t="shared" ca="1" si="34"/>
        <v>18672</v>
      </c>
      <c r="H198" s="11">
        <f t="shared" ca="1" si="35"/>
        <v>3286</v>
      </c>
      <c r="I198" s="17">
        <f t="shared" ca="1" si="36"/>
        <v>2.4136988796793879E-2</v>
      </c>
      <c r="J198" s="17">
        <f t="shared" ca="1" si="37"/>
        <v>0</v>
      </c>
      <c r="K198" s="17">
        <f t="shared" ca="1" si="38"/>
        <v>0.97586301120320607</v>
      </c>
      <c r="L198" s="15">
        <f t="shared" si="30"/>
        <v>19</v>
      </c>
      <c r="M198" s="15"/>
      <c r="N198" s="18">
        <f t="shared" si="40"/>
        <v>5.5282130056323604</v>
      </c>
      <c r="O198" s="11">
        <v>16</v>
      </c>
      <c r="P198" s="11">
        <v>0</v>
      </c>
      <c r="Q198" s="11">
        <v>0</v>
      </c>
      <c r="R198" s="11">
        <v>0</v>
      </c>
      <c r="S198" s="11">
        <f t="shared" si="41"/>
        <v>18167</v>
      </c>
      <c r="T198" s="11">
        <f t="shared" si="41"/>
        <v>3261</v>
      </c>
      <c r="U198" s="11">
        <v>18167</v>
      </c>
      <c r="V198" s="11">
        <v>3261</v>
      </c>
    </row>
    <row r="199" spans="1:22" x14ac:dyDescent="0.2">
      <c r="A199" s="10">
        <v>1905</v>
      </c>
      <c r="B199" t="s">
        <v>13</v>
      </c>
      <c r="C199" s="11">
        <v>33989</v>
      </c>
      <c r="D199" s="16">
        <f t="shared" ca="1" si="39"/>
        <v>6.0028562361155187</v>
      </c>
      <c r="E199" s="11">
        <f t="shared" ca="1" si="32"/>
        <v>64.921003854188115</v>
      </c>
      <c r="F199" s="11">
        <f t="shared" ca="1" si="33"/>
        <v>22066</v>
      </c>
      <c r="G199" s="11">
        <f t="shared" ca="1" si="34"/>
        <v>18915</v>
      </c>
      <c r="H199" s="11">
        <f t="shared" ca="1" si="35"/>
        <v>3151</v>
      </c>
      <c r="I199" s="17">
        <f t="shared" ca="1" si="36"/>
        <v>2.4517357019849542E-2</v>
      </c>
      <c r="J199" s="17">
        <f t="shared" ca="1" si="37"/>
        <v>0</v>
      </c>
      <c r="K199" s="17">
        <f t="shared" ca="1" si="38"/>
        <v>0.97548264298015042</v>
      </c>
      <c r="L199" s="15"/>
      <c r="M199" s="15"/>
      <c r="N199" s="18">
        <f t="shared" si="40"/>
        <v>5.8404914529914533</v>
      </c>
      <c r="O199" s="11">
        <v>17</v>
      </c>
      <c r="P199" s="11">
        <v>0</v>
      </c>
      <c r="Q199" s="11">
        <v>0</v>
      </c>
      <c r="R199" s="11">
        <v>0</v>
      </c>
      <c r="S199" s="11">
        <f t="shared" si="41"/>
        <v>18398</v>
      </c>
      <c r="T199" s="11">
        <f t="shared" si="41"/>
        <v>3127</v>
      </c>
      <c r="U199" s="11">
        <v>18398</v>
      </c>
      <c r="V199" s="11">
        <v>3127</v>
      </c>
    </row>
    <row r="200" spans="1:22" x14ac:dyDescent="0.2">
      <c r="A200" s="10">
        <v>1906</v>
      </c>
      <c r="B200" t="s">
        <v>13</v>
      </c>
      <c r="C200" s="11">
        <v>34342</v>
      </c>
      <c r="D200" s="16">
        <f t="shared" ca="1" si="39"/>
        <v>6.2159546061415218</v>
      </c>
      <c r="E200" s="11">
        <f t="shared" ca="1" si="32"/>
        <v>62.952070351173489</v>
      </c>
      <c r="F200" s="11">
        <f t="shared" ca="1" si="33"/>
        <v>21619</v>
      </c>
      <c r="G200" s="11">
        <f t="shared" ca="1" si="34"/>
        <v>18623</v>
      </c>
      <c r="H200" s="11">
        <f t="shared" ca="1" si="35"/>
        <v>2996</v>
      </c>
      <c r="I200" s="17">
        <f t="shared" ca="1" si="36"/>
        <v>2.5209306628428695E-2</v>
      </c>
      <c r="J200" s="17">
        <f t="shared" ca="1" si="37"/>
        <v>0</v>
      </c>
      <c r="K200" s="17">
        <f t="shared" ca="1" si="38"/>
        <v>0.97479069337157132</v>
      </c>
      <c r="L200" s="15">
        <f t="shared" si="30"/>
        <v>34</v>
      </c>
      <c r="M200" s="15"/>
      <c r="N200" s="18">
        <f t="shared" si="40"/>
        <v>6.0740534521158125</v>
      </c>
      <c r="O200" s="11">
        <v>8</v>
      </c>
      <c r="P200" s="11">
        <v>0</v>
      </c>
      <c r="Q200" s="11">
        <v>0</v>
      </c>
      <c r="R200" s="11">
        <v>0</v>
      </c>
      <c r="S200" s="11">
        <f t="shared" si="41"/>
        <v>18102</v>
      </c>
      <c r="T200" s="11">
        <f t="shared" si="41"/>
        <v>2972</v>
      </c>
      <c r="U200" s="11">
        <v>18102</v>
      </c>
      <c r="V200" s="11">
        <v>2972</v>
      </c>
    </row>
    <row r="201" spans="1:22" x14ac:dyDescent="0.2">
      <c r="A201" s="10">
        <v>1907</v>
      </c>
      <c r="B201" t="s">
        <v>13</v>
      </c>
      <c r="C201" s="11">
        <v>34699</v>
      </c>
      <c r="D201" s="16">
        <f t="shared" ca="1" si="39"/>
        <v>6.3867859600825874</v>
      </c>
      <c r="E201" s="11">
        <f t="shared" ca="1" si="32"/>
        <v>61.863454278221276</v>
      </c>
      <c r="F201" s="11">
        <f t="shared" ca="1" si="33"/>
        <v>21466</v>
      </c>
      <c r="G201" s="11">
        <f t="shared" ca="1" si="34"/>
        <v>18560</v>
      </c>
      <c r="H201" s="11">
        <f t="shared" ca="1" si="35"/>
        <v>2906</v>
      </c>
      <c r="I201" s="17">
        <f t="shared" ca="1" si="36"/>
        <v>2.5156060747228176E-2</v>
      </c>
      <c r="J201" s="17">
        <f t="shared" ca="1" si="37"/>
        <v>0</v>
      </c>
      <c r="K201" s="17">
        <f t="shared" ca="1" si="38"/>
        <v>0.9748439392527718</v>
      </c>
      <c r="L201" s="15">
        <f t="shared" si="30"/>
        <v>29</v>
      </c>
      <c r="M201" s="15"/>
      <c r="N201" s="18">
        <f t="shared" si="40"/>
        <v>6.3469247508876414</v>
      </c>
      <c r="O201" s="11">
        <v>9</v>
      </c>
      <c r="P201" s="11">
        <v>1</v>
      </c>
      <c r="Q201" s="11">
        <v>0</v>
      </c>
      <c r="R201" s="11">
        <v>0</v>
      </c>
      <c r="S201" s="11">
        <f t="shared" si="41"/>
        <v>18045</v>
      </c>
      <c r="T201" s="11">
        <f t="shared" si="41"/>
        <v>2881</v>
      </c>
      <c r="U201" s="11">
        <v>18045</v>
      </c>
      <c r="V201" s="11">
        <v>2881</v>
      </c>
    </row>
    <row r="202" spans="1:22" x14ac:dyDescent="0.2">
      <c r="A202" s="10">
        <v>1908</v>
      </c>
      <c r="B202" t="s">
        <v>13</v>
      </c>
      <c r="C202" s="11">
        <v>35059</v>
      </c>
      <c r="D202" s="16">
        <f t="shared" ca="1" si="39"/>
        <v>6.8177119228118537</v>
      </c>
      <c r="E202" s="11">
        <f t="shared" ca="1" si="32"/>
        <v>64.710915884651584</v>
      </c>
      <c r="F202" s="11">
        <f t="shared" ca="1" si="33"/>
        <v>22687</v>
      </c>
      <c r="G202" s="11">
        <f t="shared" ca="1" si="34"/>
        <v>19785</v>
      </c>
      <c r="H202" s="11">
        <f t="shared" ca="1" si="35"/>
        <v>2902</v>
      </c>
      <c r="I202" s="17">
        <f t="shared" ca="1" si="36"/>
        <v>2.3846255564860933E-2</v>
      </c>
      <c r="J202" s="17">
        <f t="shared" ca="1" si="37"/>
        <v>0</v>
      </c>
      <c r="K202" s="17">
        <f t="shared" ca="1" si="38"/>
        <v>0.97615374443513903</v>
      </c>
      <c r="L202" s="15">
        <f>SUM(O201:O203)/SUM(P201:P203)</f>
        <v>40</v>
      </c>
      <c r="M202" s="15"/>
      <c r="N202" s="18">
        <f t="shared" si="40"/>
        <v>6.7084320227380392</v>
      </c>
      <c r="O202" s="11">
        <v>12</v>
      </c>
      <c r="P202" s="11">
        <v>0</v>
      </c>
      <c r="Q202" s="11">
        <v>0</v>
      </c>
      <c r="R202" s="11">
        <v>0</v>
      </c>
      <c r="S202" s="11">
        <f t="shared" si="41"/>
        <v>19268</v>
      </c>
      <c r="T202" s="11">
        <f t="shared" si="41"/>
        <v>2878</v>
      </c>
      <c r="U202" s="11">
        <v>19268</v>
      </c>
      <c r="V202" s="11">
        <v>2878</v>
      </c>
    </row>
    <row r="203" spans="1:22" x14ac:dyDescent="0.2">
      <c r="A203" s="10">
        <v>1909</v>
      </c>
      <c r="B203" t="s">
        <v>25</v>
      </c>
      <c r="C203" s="11">
        <v>35424</v>
      </c>
      <c r="D203" s="16">
        <f t="shared" ca="1" si="39"/>
        <v>7.3377679231337769</v>
      </c>
      <c r="E203" s="11">
        <f t="shared" ca="1" si="32"/>
        <v>63.691282746160795</v>
      </c>
      <c r="F203" s="11">
        <f t="shared" ca="1" si="33"/>
        <v>22562</v>
      </c>
      <c r="G203" s="11">
        <f t="shared" ca="1" si="34"/>
        <v>19856</v>
      </c>
      <c r="H203" s="11">
        <f t="shared" ca="1" si="35"/>
        <v>2706</v>
      </c>
      <c r="I203" s="17">
        <f t="shared" ca="1" si="36"/>
        <v>2.4111337647371688E-2</v>
      </c>
      <c r="J203" s="17">
        <f t="shared" ca="1" si="37"/>
        <v>0</v>
      </c>
      <c r="K203" s="17">
        <f t="shared" ca="1" si="38"/>
        <v>0.97588866235262828</v>
      </c>
      <c r="L203" s="15"/>
      <c r="M203" s="15"/>
      <c r="N203" s="18">
        <f t="shared" si="40"/>
        <v>6.9896856581532418</v>
      </c>
      <c r="O203" s="11">
        <v>19</v>
      </c>
      <c r="P203" s="11">
        <v>0</v>
      </c>
      <c r="Q203" s="11">
        <v>0</v>
      </c>
      <c r="R203" s="11">
        <v>0</v>
      </c>
      <c r="S203" s="11">
        <f t="shared" si="41"/>
        <v>19333</v>
      </c>
      <c r="T203" s="11">
        <f t="shared" si="41"/>
        <v>2685</v>
      </c>
      <c r="U203" s="11">
        <v>19333</v>
      </c>
      <c r="V203" s="11">
        <v>2685</v>
      </c>
    </row>
    <row r="204" spans="1:22" x14ac:dyDescent="0.2">
      <c r="A204" s="10">
        <v>1910</v>
      </c>
      <c r="B204" t="s">
        <v>25</v>
      </c>
      <c r="C204" s="11">
        <v>35792</v>
      </c>
      <c r="D204" s="16">
        <f t="shared" ca="1" si="39"/>
        <v>7.2452902729719337</v>
      </c>
      <c r="E204" s="11">
        <f t="shared" ca="1" si="32"/>
        <v>59.918417523468932</v>
      </c>
      <c r="F204" s="11">
        <f t="shared" ca="1" si="33"/>
        <v>21446</v>
      </c>
      <c r="G204" s="11">
        <f t="shared" ca="1" si="34"/>
        <v>18845</v>
      </c>
      <c r="H204" s="11">
        <f t="shared" ca="1" si="35"/>
        <v>2601</v>
      </c>
      <c r="I204" s="17">
        <f t="shared" ca="1" si="36"/>
        <v>2.5272778140445772E-2</v>
      </c>
      <c r="J204" s="17">
        <f t="shared" ca="1" si="37"/>
        <v>0</v>
      </c>
      <c r="K204" s="17">
        <f t="shared" ca="1" si="38"/>
        <v>0.97472722185955418</v>
      </c>
      <c r="L204" s="15"/>
      <c r="M204" s="15"/>
      <c r="N204" s="18">
        <f t="shared" si="40"/>
        <v>7.1053243732230547</v>
      </c>
      <c r="O204" s="11">
        <v>16</v>
      </c>
      <c r="P204" s="11">
        <v>0</v>
      </c>
      <c r="Q204" s="11">
        <v>0</v>
      </c>
      <c r="R204" s="11">
        <v>0</v>
      </c>
      <c r="S204" s="11">
        <f t="shared" si="41"/>
        <v>18323</v>
      </c>
      <c r="T204" s="11">
        <f t="shared" si="41"/>
        <v>2581</v>
      </c>
      <c r="U204" s="11">
        <v>18323</v>
      </c>
      <c r="V204" s="11">
        <v>2581</v>
      </c>
    </row>
    <row r="205" spans="1:22" x14ac:dyDescent="0.2">
      <c r="A205" s="10">
        <v>1911</v>
      </c>
      <c r="B205" t="s">
        <v>25</v>
      </c>
      <c r="C205" s="11">
        <v>36136</v>
      </c>
      <c r="D205" s="16">
        <f t="shared" ca="1" si="39"/>
        <v>7.1597110754414128</v>
      </c>
      <c r="E205" s="11">
        <f t="shared" ca="1" si="32"/>
        <v>56.270754925835732</v>
      </c>
      <c r="F205" s="11">
        <f t="shared" ca="1" si="33"/>
        <v>20334</v>
      </c>
      <c r="G205" s="11">
        <f t="shared" ca="1" si="34"/>
        <v>17842</v>
      </c>
      <c r="H205" s="11">
        <f t="shared" ca="1" si="35"/>
        <v>2492</v>
      </c>
      <c r="I205" s="17">
        <f t="shared" ca="1" si="36"/>
        <v>2.6408970197698438E-2</v>
      </c>
      <c r="J205" s="17">
        <f t="shared" ca="1" si="37"/>
        <v>0</v>
      </c>
      <c r="K205" s="17">
        <f t="shared" ca="1" si="38"/>
        <v>0.97359102980230161</v>
      </c>
      <c r="L205" s="15"/>
      <c r="M205" s="15"/>
      <c r="N205" s="18">
        <f t="shared" si="40"/>
        <v>6.8454213409861726</v>
      </c>
      <c r="O205" s="11">
        <v>16</v>
      </c>
      <c r="P205" s="11">
        <v>0</v>
      </c>
      <c r="Q205" s="11">
        <v>0</v>
      </c>
      <c r="R205" s="11">
        <v>0</v>
      </c>
      <c r="S205" s="11">
        <f t="shared" si="41"/>
        <v>17325</v>
      </c>
      <c r="T205" s="11">
        <f t="shared" si="41"/>
        <v>2472</v>
      </c>
      <c r="U205" s="11">
        <v>17325</v>
      </c>
      <c r="V205" s="11">
        <v>2472</v>
      </c>
    </row>
    <row r="206" spans="1:22" x14ac:dyDescent="0.2">
      <c r="A206" s="10">
        <v>1912</v>
      </c>
      <c r="B206" t="s">
        <v>25</v>
      </c>
      <c r="C206" s="11">
        <v>36327</v>
      </c>
      <c r="D206" s="16">
        <f t="shared" ca="1" si="39"/>
        <v>6.5829851879984806</v>
      </c>
      <c r="E206" s="11">
        <f t="shared" ca="1" si="32"/>
        <v>54.961874088143801</v>
      </c>
      <c r="F206" s="11">
        <f t="shared" ca="1" si="33"/>
        <v>19966</v>
      </c>
      <c r="G206" s="11">
        <f t="shared" ca="1" si="34"/>
        <v>17333</v>
      </c>
      <c r="H206" s="11">
        <f t="shared" ca="1" si="35"/>
        <v>2633</v>
      </c>
      <c r="I206" s="17">
        <f t="shared" ca="1" si="36"/>
        <v>2.6244615846939798E-2</v>
      </c>
      <c r="J206" s="17">
        <f t="shared" ca="1" si="37"/>
        <v>0</v>
      </c>
      <c r="K206" s="17">
        <f t="shared" ca="1" si="38"/>
        <v>0.97375538415306018</v>
      </c>
      <c r="L206" s="15"/>
      <c r="M206" s="15"/>
      <c r="N206" s="18">
        <f t="shared" si="40"/>
        <v>6.5934733782534023</v>
      </c>
      <c r="O206" s="11">
        <v>10</v>
      </c>
      <c r="P206" s="11">
        <v>0</v>
      </c>
      <c r="Q206" s="11">
        <v>0</v>
      </c>
      <c r="R206" s="11">
        <v>0</v>
      </c>
      <c r="S206" s="11">
        <f t="shared" si="41"/>
        <v>16829</v>
      </c>
      <c r="T206" s="11">
        <f t="shared" si="41"/>
        <v>2613</v>
      </c>
      <c r="U206" s="11">
        <v>16829</v>
      </c>
      <c r="V206" s="11">
        <v>2613</v>
      </c>
    </row>
    <row r="207" spans="1:22" x14ac:dyDescent="0.2">
      <c r="A207" s="10">
        <v>1913</v>
      </c>
      <c r="B207" t="s">
        <v>25</v>
      </c>
      <c r="C207" s="11">
        <v>36574</v>
      </c>
      <c r="D207" s="16">
        <f t="shared" ca="1" si="39"/>
        <v>6.4962045545345584</v>
      </c>
      <c r="E207" s="11">
        <f t="shared" ca="1" si="32"/>
        <v>51.301470990320993</v>
      </c>
      <c r="F207" s="11">
        <f t="shared" ca="1" si="33"/>
        <v>18763</v>
      </c>
      <c r="G207" s="11">
        <f t="shared" ca="1" si="34"/>
        <v>16260</v>
      </c>
      <c r="H207" s="11">
        <f t="shared" ca="1" si="35"/>
        <v>2503</v>
      </c>
      <c r="I207" s="17">
        <f t="shared" ca="1" si="36"/>
        <v>2.8087192879603474E-2</v>
      </c>
      <c r="J207" s="17">
        <f t="shared" ca="1" si="37"/>
        <v>0</v>
      </c>
      <c r="K207" s="17">
        <f t="shared" ca="1" si="38"/>
        <v>0.97191280712039652</v>
      </c>
      <c r="L207" s="15"/>
      <c r="M207" s="15"/>
      <c r="N207" s="18">
        <f t="shared" si="40"/>
        <v>6.1735515021459229</v>
      </c>
      <c r="O207" s="11">
        <v>19</v>
      </c>
      <c r="P207" s="11">
        <v>0</v>
      </c>
      <c r="Q207" s="11">
        <v>0</v>
      </c>
      <c r="R207" s="11">
        <v>0</v>
      </c>
      <c r="S207" s="11">
        <f t="shared" si="41"/>
        <v>15752</v>
      </c>
      <c r="T207" s="11">
        <f t="shared" si="41"/>
        <v>2484</v>
      </c>
      <c r="U207" s="11">
        <v>15752</v>
      </c>
      <c r="V207" s="11">
        <v>2484</v>
      </c>
    </row>
    <row r="208" spans="1:22" x14ac:dyDescent="0.2">
      <c r="A208" s="10">
        <v>1914</v>
      </c>
      <c r="B208" t="s">
        <v>17</v>
      </c>
      <c r="C208" s="11">
        <v>36967</v>
      </c>
      <c r="D208" s="16">
        <f t="shared" ca="1" si="39"/>
        <v>5.8774736842105266</v>
      </c>
      <c r="E208" s="11">
        <f t="shared" ca="1" si="32"/>
        <v>44.185354505369652</v>
      </c>
      <c r="F208" s="11">
        <f t="shared" ca="1" si="33"/>
        <v>16334</v>
      </c>
      <c r="G208" s="11">
        <f t="shared" ca="1" si="34"/>
        <v>13959</v>
      </c>
      <c r="H208" s="11">
        <f t="shared" ca="1" si="35"/>
        <v>2375</v>
      </c>
      <c r="I208" s="17">
        <f t="shared" ca="1" si="36"/>
        <v>3.2202767233990452E-2</v>
      </c>
      <c r="J208" s="17">
        <f t="shared" ca="1" si="37"/>
        <v>0</v>
      </c>
      <c r="K208" s="17">
        <f t="shared" ca="1" si="38"/>
        <v>0.9677972327660096</v>
      </c>
      <c r="L208" s="15"/>
      <c r="M208" s="15"/>
      <c r="N208" s="18">
        <f t="shared" si="40"/>
        <v>5.5636758321273518</v>
      </c>
      <c r="O208" s="11">
        <v>14</v>
      </c>
      <c r="P208" s="11">
        <v>0</v>
      </c>
      <c r="Q208" s="11">
        <v>0</v>
      </c>
      <c r="R208" s="11">
        <v>0</v>
      </c>
      <c r="S208" s="11">
        <f t="shared" si="41"/>
        <v>13449</v>
      </c>
      <c r="T208" s="11">
        <f t="shared" si="41"/>
        <v>2359</v>
      </c>
      <c r="U208" s="11">
        <v>13449</v>
      </c>
      <c r="V208" s="11">
        <v>2359</v>
      </c>
    </row>
    <row r="209" spans="1:22" x14ac:dyDescent="0.2">
      <c r="A209" s="10">
        <v>1915</v>
      </c>
      <c r="B209" t="s">
        <v>16</v>
      </c>
      <c r="C209" s="11">
        <v>35284</v>
      </c>
      <c r="D209" s="16">
        <f t="shared" ca="1" si="39"/>
        <v>4.6807489198271721</v>
      </c>
      <c r="E209" s="11">
        <f t="shared" ca="1" si="32"/>
        <v>33.536447114839589</v>
      </c>
      <c r="F209" s="11">
        <f t="shared" ca="1" si="33"/>
        <v>11833</v>
      </c>
      <c r="G209" s="11">
        <f t="shared" ca="1" si="34"/>
        <v>9750</v>
      </c>
      <c r="H209" s="11">
        <f t="shared" ca="1" si="35"/>
        <v>2083</v>
      </c>
      <c r="I209" s="17">
        <f t="shared" ca="1" si="36"/>
        <v>4.4113918701935269E-2</v>
      </c>
      <c r="J209" s="17">
        <f t="shared" ca="1" si="37"/>
        <v>0</v>
      </c>
      <c r="K209" s="17">
        <f t="shared" ca="1" si="38"/>
        <v>0.95588608129806474</v>
      </c>
      <c r="L209" s="15"/>
      <c r="M209" s="15"/>
      <c r="N209" s="18">
        <f t="shared" si="40"/>
        <v>4.9255658272234619</v>
      </c>
      <c r="O209" s="11">
        <v>9</v>
      </c>
      <c r="P209" s="11">
        <v>0</v>
      </c>
      <c r="Q209" s="11">
        <v>0</v>
      </c>
      <c r="R209" s="11">
        <v>0</v>
      </c>
      <c r="S209" s="11">
        <f t="shared" si="41"/>
        <v>9244</v>
      </c>
      <c r="T209" s="11">
        <f t="shared" si="41"/>
        <v>2067</v>
      </c>
      <c r="U209" s="11">
        <v>9244</v>
      </c>
      <c r="V209" s="11">
        <v>2067</v>
      </c>
    </row>
    <row r="210" spans="1:22" x14ac:dyDescent="0.2">
      <c r="A210" s="10">
        <v>1916</v>
      </c>
      <c r="B210" t="s">
        <v>16</v>
      </c>
      <c r="C210" s="11">
        <v>34642</v>
      </c>
      <c r="D210" s="16">
        <f t="shared" ca="1" si="39"/>
        <v>4.6743562231759661</v>
      </c>
      <c r="E210" s="11">
        <f t="shared" ca="1" si="32"/>
        <v>30.532301830148374</v>
      </c>
      <c r="F210" s="11">
        <f t="shared" ca="1" si="33"/>
        <v>10577</v>
      </c>
      <c r="G210" s="11">
        <f t="shared" ca="1" si="34"/>
        <v>8713</v>
      </c>
      <c r="H210" s="11">
        <f t="shared" ca="1" si="35"/>
        <v>1864</v>
      </c>
      <c r="I210" s="17">
        <f t="shared" ca="1" si="36"/>
        <v>4.9068734045570578E-2</v>
      </c>
      <c r="J210" s="17">
        <f t="shared" ca="1" si="37"/>
        <v>0</v>
      </c>
      <c r="K210" s="17">
        <f t="shared" ca="1" si="38"/>
        <v>0.95093126595442945</v>
      </c>
      <c r="L210" s="15"/>
      <c r="M210" s="15"/>
      <c r="N210" s="18">
        <f t="shared" si="40"/>
        <v>4.4590077410274453</v>
      </c>
      <c r="O210" s="11">
        <v>8</v>
      </c>
      <c r="P210" s="11">
        <v>0</v>
      </c>
      <c r="Q210" s="11">
        <v>0</v>
      </c>
      <c r="R210" s="11">
        <v>0</v>
      </c>
      <c r="S210" s="11">
        <f t="shared" si="41"/>
        <v>8210</v>
      </c>
      <c r="T210" s="11">
        <f t="shared" si="41"/>
        <v>1848</v>
      </c>
      <c r="U210" s="11">
        <v>8210</v>
      </c>
      <c r="V210" s="11">
        <v>1848</v>
      </c>
    </row>
    <row r="211" spans="1:22" x14ac:dyDescent="0.2">
      <c r="A211" s="10">
        <v>1917</v>
      </c>
      <c r="B211" t="s">
        <v>16</v>
      </c>
      <c r="C211" s="11">
        <v>34197</v>
      </c>
      <c r="D211" s="16">
        <f t="shared" ca="1" si="39"/>
        <v>4.700840336134454</v>
      </c>
      <c r="E211" s="11">
        <f t="shared" ca="1" si="32"/>
        <v>29.756996227739275</v>
      </c>
      <c r="F211" s="11">
        <f t="shared" ca="1" si="33"/>
        <v>10176</v>
      </c>
      <c r="G211" s="11">
        <f t="shared" ca="1" si="34"/>
        <v>8391</v>
      </c>
      <c r="H211" s="11">
        <f t="shared" ca="1" si="35"/>
        <v>1785</v>
      </c>
      <c r="I211" s="17">
        <f t="shared" ca="1" si="36"/>
        <v>5.0707547169811323E-2</v>
      </c>
      <c r="J211" s="17">
        <f t="shared" ca="1" si="37"/>
        <v>0</v>
      </c>
      <c r="K211" s="17">
        <f t="shared" ca="1" si="38"/>
        <v>0.9492924528301887</v>
      </c>
      <c r="L211" s="15"/>
      <c r="M211" s="15"/>
      <c r="N211" s="18">
        <f t="shared" si="40"/>
        <v>4.5385941390538207</v>
      </c>
      <c r="O211" s="11">
        <v>9</v>
      </c>
      <c r="P211" s="11">
        <v>0</v>
      </c>
      <c r="Q211" s="11">
        <v>0</v>
      </c>
      <c r="R211" s="11">
        <v>0</v>
      </c>
      <c r="S211" s="11">
        <f t="shared" si="41"/>
        <v>7891</v>
      </c>
      <c r="T211" s="11">
        <f t="shared" si="41"/>
        <v>1769</v>
      </c>
      <c r="U211" s="11">
        <v>7891</v>
      </c>
      <c r="V211" s="11">
        <v>1769</v>
      </c>
    </row>
    <row r="212" spans="1:22" x14ac:dyDescent="0.2">
      <c r="A212" s="10">
        <v>1918</v>
      </c>
      <c r="B212" t="s">
        <v>16</v>
      </c>
      <c r="C212" s="11">
        <v>34024</v>
      </c>
      <c r="D212" s="16">
        <f t="shared" ca="1" si="39"/>
        <v>4.996911673872761</v>
      </c>
      <c r="E212" s="11">
        <f t="shared" ca="1" si="32"/>
        <v>28.535739478015518</v>
      </c>
      <c r="F212" s="11">
        <f t="shared" ca="1" si="33"/>
        <v>9709</v>
      </c>
      <c r="G212" s="11">
        <f t="shared" ca="1" si="34"/>
        <v>8090</v>
      </c>
      <c r="H212" s="11">
        <f t="shared" ca="1" si="35"/>
        <v>1619</v>
      </c>
      <c r="I212" s="17">
        <f t="shared" ca="1" si="36"/>
        <v>5.2528581728293333E-2</v>
      </c>
      <c r="J212" s="17">
        <f t="shared" ca="1" si="37"/>
        <v>0</v>
      </c>
      <c r="K212" s="17">
        <f t="shared" ca="1" si="38"/>
        <v>0.94747141827170667</v>
      </c>
      <c r="L212" s="15"/>
      <c r="M212" s="15"/>
      <c r="N212" s="18">
        <f t="shared" si="40"/>
        <v>4.97487963156793</v>
      </c>
      <c r="O212" s="11">
        <v>7</v>
      </c>
      <c r="P212" s="11">
        <v>0</v>
      </c>
      <c r="Q212" s="11">
        <v>0</v>
      </c>
      <c r="R212" s="11">
        <v>0</v>
      </c>
      <c r="S212" s="11">
        <f t="shared" si="41"/>
        <v>7595</v>
      </c>
      <c r="T212" s="11">
        <f t="shared" si="41"/>
        <v>1604</v>
      </c>
      <c r="U212" s="11">
        <v>7595</v>
      </c>
      <c r="V212" s="11">
        <v>1604</v>
      </c>
    </row>
    <row r="213" spans="1:22" x14ac:dyDescent="0.2">
      <c r="A213" s="10">
        <v>1919</v>
      </c>
      <c r="B213" t="s">
        <v>26</v>
      </c>
      <c r="C213" s="11">
        <v>35427</v>
      </c>
      <c r="D213" s="16">
        <f t="shared" ca="1" si="39"/>
        <v>6.1956214689265536</v>
      </c>
      <c r="E213" s="11">
        <f t="shared" ca="1" si="32"/>
        <v>28.760549863098767</v>
      </c>
      <c r="F213" s="11">
        <f t="shared" ca="1" si="33"/>
        <v>10189</v>
      </c>
      <c r="G213" s="11">
        <f t="shared" ca="1" si="34"/>
        <v>8773</v>
      </c>
      <c r="H213" s="11">
        <f t="shared" ca="1" si="35"/>
        <v>1416</v>
      </c>
      <c r="I213" s="17">
        <f t="shared" ca="1" si="36"/>
        <v>4.9661399548532728E-2</v>
      </c>
      <c r="J213" s="17">
        <f t="shared" ca="1" si="37"/>
        <v>0</v>
      </c>
      <c r="K213" s="17">
        <f t="shared" ca="1" si="38"/>
        <v>0.95033860045146723</v>
      </c>
      <c r="L213" s="15"/>
      <c r="M213" s="15"/>
      <c r="N213" s="18">
        <f t="shared" si="40"/>
        <v>5.7377677564825253</v>
      </c>
      <c r="O213" s="11">
        <v>12</v>
      </c>
      <c r="P213" s="11">
        <v>0</v>
      </c>
      <c r="Q213" s="11">
        <v>0</v>
      </c>
      <c r="R213" s="11">
        <v>0</v>
      </c>
      <c r="S213" s="11">
        <f t="shared" si="41"/>
        <v>8279</v>
      </c>
      <c r="T213" s="11">
        <f t="shared" si="41"/>
        <v>1404</v>
      </c>
      <c r="U213" s="11">
        <v>8279</v>
      </c>
      <c r="V213" s="11">
        <v>1404</v>
      </c>
    </row>
    <row r="214" spans="1:22" x14ac:dyDescent="0.2">
      <c r="A214" s="10">
        <v>1920</v>
      </c>
      <c r="B214" t="s">
        <v>26</v>
      </c>
      <c r="C214" s="11">
        <v>37247</v>
      </c>
      <c r="D214" s="16">
        <f t="shared" ca="1" si="39"/>
        <v>7.001389854065323</v>
      </c>
      <c r="E214" s="11">
        <f t="shared" ca="1" si="32"/>
        <v>30.912556715977125</v>
      </c>
      <c r="F214" s="11">
        <f t="shared" ca="1" si="33"/>
        <v>11514</v>
      </c>
      <c r="G214" s="11">
        <f t="shared" ca="1" si="34"/>
        <v>10075</v>
      </c>
      <c r="H214" s="11">
        <f t="shared" ca="1" si="35"/>
        <v>1439</v>
      </c>
      <c r="I214" s="17">
        <f t="shared" ca="1" si="36"/>
        <v>4.4641306235886746E-2</v>
      </c>
      <c r="J214" s="17">
        <f t="shared" ca="1" si="37"/>
        <v>0</v>
      </c>
      <c r="K214" s="17">
        <f t="shared" ca="1" si="38"/>
        <v>0.9553586937641132</v>
      </c>
      <c r="L214" s="15"/>
      <c r="M214" s="15"/>
      <c r="N214" s="18">
        <f t="shared" si="40"/>
        <v>6.789049537805167</v>
      </c>
      <c r="O214" s="11">
        <v>21</v>
      </c>
      <c r="P214" s="11">
        <v>0</v>
      </c>
      <c r="Q214" s="11">
        <v>0</v>
      </c>
      <c r="R214" s="11">
        <v>0</v>
      </c>
      <c r="S214" s="11">
        <f t="shared" si="41"/>
        <v>9573</v>
      </c>
      <c r="T214" s="11">
        <f t="shared" si="41"/>
        <v>1427</v>
      </c>
      <c r="U214" s="11">
        <v>9573</v>
      </c>
      <c r="V214" s="11">
        <v>1427</v>
      </c>
    </row>
    <row r="215" spans="1:22" x14ac:dyDescent="0.2">
      <c r="A215" s="10">
        <v>1921</v>
      </c>
      <c r="B215" t="s">
        <v>26</v>
      </c>
      <c r="C215" s="11">
        <v>37932</v>
      </c>
      <c r="D215" s="16">
        <f t="shared" ca="1" si="39"/>
        <v>8.0650464617583992</v>
      </c>
      <c r="E215" s="11">
        <f t="shared" ca="1" si="32"/>
        <v>33.433512601497419</v>
      </c>
      <c r="F215" s="11">
        <f t="shared" ca="1" si="33"/>
        <v>12682</v>
      </c>
      <c r="G215" s="11">
        <f t="shared" ca="1" si="34"/>
        <v>11283</v>
      </c>
      <c r="H215" s="11">
        <f t="shared" ca="1" si="35"/>
        <v>1399</v>
      </c>
      <c r="I215" s="17">
        <f t="shared" ca="1" si="36"/>
        <v>3.9662513799085315E-2</v>
      </c>
      <c r="J215" s="17">
        <f t="shared" ca="1" si="37"/>
        <v>0</v>
      </c>
      <c r="K215" s="17">
        <f t="shared" ca="1" si="38"/>
        <v>0.96033748620091464</v>
      </c>
      <c r="L215" s="15"/>
      <c r="M215" s="15"/>
      <c r="N215" s="18">
        <f t="shared" si="40"/>
        <v>7.6841451292246523</v>
      </c>
      <c r="O215" s="11">
        <v>8</v>
      </c>
      <c r="P215" s="11">
        <v>0</v>
      </c>
      <c r="Q215" s="11">
        <v>0</v>
      </c>
      <c r="R215" s="11">
        <v>0</v>
      </c>
      <c r="S215" s="11">
        <f t="shared" si="41"/>
        <v>10791</v>
      </c>
      <c r="T215" s="11">
        <f t="shared" si="41"/>
        <v>1388</v>
      </c>
      <c r="U215" s="11">
        <v>10791</v>
      </c>
      <c r="V215" s="11">
        <v>1388</v>
      </c>
    </row>
    <row r="216" spans="1:22" x14ac:dyDescent="0.2">
      <c r="A216" s="10">
        <v>1922</v>
      </c>
      <c r="B216" t="s">
        <v>26</v>
      </c>
      <c r="C216" s="11">
        <v>38205</v>
      </c>
      <c r="D216" s="16">
        <f t="shared" ca="1" si="39"/>
        <v>9.0615258408531592</v>
      </c>
      <c r="E216" s="11">
        <f t="shared" ca="1" si="32"/>
        <v>32.103127862845177</v>
      </c>
      <c r="F216" s="11">
        <f t="shared" ca="1" si="33"/>
        <v>12265</v>
      </c>
      <c r="G216" s="11">
        <f t="shared" ca="1" si="34"/>
        <v>11046</v>
      </c>
      <c r="H216" s="11">
        <f t="shared" ca="1" si="35"/>
        <v>1219</v>
      </c>
      <c r="I216" s="17">
        <f t="shared" ca="1" si="36"/>
        <v>4.0684875662454136E-2</v>
      </c>
      <c r="J216" s="17">
        <f t="shared" ca="1" si="37"/>
        <v>0</v>
      </c>
      <c r="K216" s="17">
        <f t="shared" ca="1" si="38"/>
        <v>0.95931512433754584</v>
      </c>
      <c r="L216" s="15">
        <f t="shared" ref="L216:L221" si="42">SUM(O215:O217)/SUM(P215:P217)</f>
        <v>38</v>
      </c>
      <c r="M216" s="15"/>
      <c r="N216" s="18">
        <f t="shared" si="40"/>
        <v>8.6728224917309813</v>
      </c>
      <c r="O216" s="11">
        <v>17</v>
      </c>
      <c r="P216" s="11">
        <v>0</v>
      </c>
      <c r="Q216" s="11">
        <v>0</v>
      </c>
      <c r="R216" s="11">
        <v>0</v>
      </c>
      <c r="S216" s="11">
        <f t="shared" si="41"/>
        <v>10557</v>
      </c>
      <c r="T216" s="11">
        <f t="shared" si="41"/>
        <v>1209</v>
      </c>
      <c r="U216" s="11">
        <v>10557</v>
      </c>
      <c r="V216" s="11">
        <v>1209</v>
      </c>
    </row>
    <row r="217" spans="1:22" x14ac:dyDescent="0.2">
      <c r="A217" s="10">
        <v>1923</v>
      </c>
      <c r="B217" t="s">
        <v>26</v>
      </c>
      <c r="C217" s="11">
        <v>38449</v>
      </c>
      <c r="D217" s="16">
        <f t="shared" ca="1" si="39"/>
        <v>10.169865642994242</v>
      </c>
      <c r="E217" s="11">
        <f t="shared" ca="1" si="32"/>
        <v>30.271268433509324</v>
      </c>
      <c r="F217" s="11">
        <f t="shared" ca="1" si="33"/>
        <v>11639</v>
      </c>
      <c r="G217" s="11">
        <f t="shared" ca="1" si="34"/>
        <v>10597</v>
      </c>
      <c r="H217" s="11">
        <f t="shared" ca="1" si="35"/>
        <v>1042</v>
      </c>
      <c r="I217" s="17">
        <f t="shared" ca="1" si="36"/>
        <v>4.2185754789930405E-2</v>
      </c>
      <c r="J217" s="17">
        <f t="shared" ca="1" si="37"/>
        <v>0</v>
      </c>
      <c r="K217" s="17">
        <f t="shared" ca="1" si="38"/>
        <v>0.95781424521006964</v>
      </c>
      <c r="L217" s="15">
        <f t="shared" si="42"/>
        <v>40</v>
      </c>
      <c r="M217" s="15"/>
      <c r="N217" s="18">
        <f t="shared" si="40"/>
        <v>9.5795097423004396</v>
      </c>
      <c r="O217" s="11">
        <v>13</v>
      </c>
      <c r="P217" s="11">
        <v>1</v>
      </c>
      <c r="Q217" s="11">
        <v>0</v>
      </c>
      <c r="R217" s="11">
        <v>0</v>
      </c>
      <c r="S217" s="11">
        <f t="shared" si="41"/>
        <v>10117</v>
      </c>
      <c r="T217" s="11">
        <f t="shared" si="41"/>
        <v>1031</v>
      </c>
      <c r="U217" s="11">
        <v>10117</v>
      </c>
      <c r="V217" s="11">
        <v>1031</v>
      </c>
    </row>
    <row r="218" spans="1:22" x14ac:dyDescent="0.2">
      <c r="A218" s="10">
        <v>1924</v>
      </c>
      <c r="B218" t="s">
        <v>18</v>
      </c>
      <c r="C218" s="11">
        <v>38795</v>
      </c>
      <c r="D218" s="16">
        <f t="shared" ca="1" si="39"/>
        <v>10.794333683105981</v>
      </c>
      <c r="E218" s="11">
        <f t="shared" ca="1" si="32"/>
        <v>28.972805773939939</v>
      </c>
      <c r="F218" s="11">
        <f t="shared" ca="1" si="33"/>
        <v>11240</v>
      </c>
      <c r="G218" s="11">
        <f t="shared" ca="1" si="34"/>
        <v>10287</v>
      </c>
      <c r="H218" s="11">
        <f t="shared" ca="1" si="35"/>
        <v>953</v>
      </c>
      <c r="I218" s="17">
        <f t="shared" ca="1" si="36"/>
        <v>4.3594306049822062E-2</v>
      </c>
      <c r="J218" s="17">
        <f t="shared" ca="1" si="37"/>
        <v>0</v>
      </c>
      <c r="K218" s="17">
        <f t="shared" ca="1" si="38"/>
        <v>0.95640569395017794</v>
      </c>
      <c r="L218" s="15">
        <f t="shared" si="42"/>
        <v>40</v>
      </c>
      <c r="M218" s="15"/>
      <c r="N218" s="18">
        <f t="shared" si="40"/>
        <v>10.382859149982437</v>
      </c>
      <c r="O218" s="11">
        <v>10</v>
      </c>
      <c r="P218" s="11">
        <v>0</v>
      </c>
      <c r="Q218" s="11">
        <v>0</v>
      </c>
      <c r="R218" s="11">
        <v>0</v>
      </c>
      <c r="S218" s="11">
        <f t="shared" si="41"/>
        <v>9808</v>
      </c>
      <c r="T218" s="11">
        <f t="shared" si="41"/>
        <v>942</v>
      </c>
      <c r="U218" s="11">
        <v>9808</v>
      </c>
      <c r="V218" s="11">
        <v>942</v>
      </c>
    </row>
    <row r="219" spans="1:22" x14ac:dyDescent="0.2">
      <c r="A219" s="10">
        <v>1925</v>
      </c>
      <c r="B219" t="s">
        <v>18</v>
      </c>
      <c r="C219" s="11">
        <v>38935</v>
      </c>
      <c r="D219" s="16">
        <f t="shared" ca="1" si="39"/>
        <v>11.444570135746606</v>
      </c>
      <c r="E219" s="11">
        <f t="shared" ca="1" si="32"/>
        <v>28.254783613715166</v>
      </c>
      <c r="F219" s="11">
        <f t="shared" ca="1" si="33"/>
        <v>11001</v>
      </c>
      <c r="G219" s="11">
        <f t="shared" ca="1" si="34"/>
        <v>10117</v>
      </c>
      <c r="H219" s="11">
        <f t="shared" ca="1" si="35"/>
        <v>884</v>
      </c>
      <c r="I219" s="17">
        <f t="shared" ca="1" si="36"/>
        <v>4.4723206981183532E-2</v>
      </c>
      <c r="J219" s="17">
        <f t="shared" ca="1" si="37"/>
        <v>0</v>
      </c>
      <c r="K219" s="17">
        <f t="shared" ca="1" si="38"/>
        <v>0.95527679301881652</v>
      </c>
      <c r="L219" s="15">
        <f t="shared" si="42"/>
        <v>43</v>
      </c>
      <c r="M219" s="15"/>
      <c r="N219" s="18">
        <f t="shared" si="40"/>
        <v>10.878328402366863</v>
      </c>
      <c r="O219" s="11">
        <v>17</v>
      </c>
      <c r="P219" s="11">
        <v>0</v>
      </c>
      <c r="Q219" s="11">
        <v>0</v>
      </c>
      <c r="R219" s="11">
        <v>0</v>
      </c>
      <c r="S219" s="11">
        <f t="shared" si="41"/>
        <v>9635</v>
      </c>
      <c r="T219" s="11">
        <f t="shared" si="41"/>
        <v>874</v>
      </c>
      <c r="U219" s="11">
        <v>9635</v>
      </c>
      <c r="V219" s="11">
        <v>874</v>
      </c>
    </row>
    <row r="220" spans="1:22" x14ac:dyDescent="0.2">
      <c r="A220" s="10">
        <v>1926</v>
      </c>
      <c r="B220" t="s">
        <v>18</v>
      </c>
      <c r="C220" s="11">
        <v>39114</v>
      </c>
      <c r="D220" s="16">
        <f t="shared" ca="1" si="39"/>
        <v>11.632925472747496</v>
      </c>
      <c r="E220" s="11">
        <f t="shared" ca="1" si="32"/>
        <v>29.035639412997902</v>
      </c>
      <c r="F220" s="11">
        <f t="shared" ca="1" si="33"/>
        <v>11357</v>
      </c>
      <c r="G220" s="11">
        <f t="shared" ca="1" si="34"/>
        <v>10458</v>
      </c>
      <c r="H220" s="11">
        <f t="shared" ca="1" si="35"/>
        <v>899</v>
      </c>
      <c r="I220" s="17">
        <f t="shared" ca="1" si="36"/>
        <v>4.3761556749141499E-2</v>
      </c>
      <c r="J220" s="17">
        <f t="shared" ca="1" si="37"/>
        <v>0</v>
      </c>
      <c r="K220" s="17">
        <f t="shared" ca="1" si="38"/>
        <v>0.95623844325085849</v>
      </c>
      <c r="L220" s="15">
        <f t="shared" si="42"/>
        <v>41</v>
      </c>
      <c r="M220" s="15"/>
      <c r="N220" s="18">
        <f t="shared" si="40"/>
        <v>11.324119651647104</v>
      </c>
      <c r="O220" s="11">
        <v>16</v>
      </c>
      <c r="P220" s="11">
        <v>1</v>
      </c>
      <c r="Q220" s="11">
        <v>0</v>
      </c>
      <c r="R220" s="11">
        <v>0</v>
      </c>
      <c r="S220" s="11">
        <f t="shared" si="41"/>
        <v>9972</v>
      </c>
      <c r="T220" s="11">
        <f t="shared" si="41"/>
        <v>888</v>
      </c>
      <c r="U220" s="11">
        <v>9972</v>
      </c>
      <c r="V220" s="11">
        <v>888</v>
      </c>
    </row>
    <row r="221" spans="1:22" x14ac:dyDescent="0.2">
      <c r="A221" s="10">
        <v>1927</v>
      </c>
      <c r="B221" t="s">
        <v>18</v>
      </c>
      <c r="C221" s="11">
        <v>39286</v>
      </c>
      <c r="D221" s="16">
        <f t="shared" ca="1" si="39"/>
        <v>12.107865168539325</v>
      </c>
      <c r="E221" s="11">
        <f t="shared" ca="1" si="32"/>
        <v>29.69505676322354</v>
      </c>
      <c r="F221" s="11">
        <f t="shared" ca="1" si="33"/>
        <v>11666</v>
      </c>
      <c r="G221" s="11">
        <f t="shared" ca="1" si="34"/>
        <v>10776</v>
      </c>
      <c r="H221" s="11">
        <f t="shared" ca="1" si="35"/>
        <v>890</v>
      </c>
      <c r="I221" s="17">
        <f t="shared" ca="1" si="36"/>
        <v>4.1745242585290589E-2</v>
      </c>
      <c r="J221" s="17">
        <f t="shared" ca="1" si="37"/>
        <v>0</v>
      </c>
      <c r="K221" s="17">
        <f t="shared" ca="1" si="38"/>
        <v>0.95825475741470945</v>
      </c>
      <c r="L221" s="15">
        <f t="shared" si="42"/>
        <v>45</v>
      </c>
      <c r="M221" s="15"/>
      <c r="N221" s="18">
        <f t="shared" si="40"/>
        <v>11.893037728510308</v>
      </c>
      <c r="O221" s="11">
        <v>8</v>
      </c>
      <c r="P221" s="11">
        <v>0</v>
      </c>
      <c r="Q221" s="11">
        <v>0</v>
      </c>
      <c r="R221" s="11">
        <v>0</v>
      </c>
      <c r="S221" s="11">
        <f t="shared" si="41"/>
        <v>10300</v>
      </c>
      <c r="T221" s="11">
        <f t="shared" si="41"/>
        <v>879</v>
      </c>
      <c r="U221" s="11">
        <v>10300</v>
      </c>
      <c r="V221" s="11">
        <v>879</v>
      </c>
    </row>
    <row r="222" spans="1:22" x14ac:dyDescent="0.2">
      <c r="A222" s="10">
        <v>1928</v>
      </c>
      <c r="B222" t="s">
        <v>18</v>
      </c>
      <c r="C222" s="11">
        <v>39483</v>
      </c>
      <c r="D222" s="16">
        <f t="shared" ca="1" si="39"/>
        <v>13.23558282208589</v>
      </c>
      <c r="E222" s="11">
        <f t="shared" ca="1" si="32"/>
        <v>29.384798520882406</v>
      </c>
      <c r="F222" s="11">
        <f t="shared" ca="1" si="33"/>
        <v>11602</v>
      </c>
      <c r="G222" s="11">
        <f t="shared" ca="1" si="34"/>
        <v>10787</v>
      </c>
      <c r="H222" s="11">
        <f t="shared" ca="1" si="35"/>
        <v>815</v>
      </c>
      <c r="I222" s="17">
        <f t="shared" ca="1" si="36"/>
        <v>4.2492673676952253E-2</v>
      </c>
      <c r="J222" s="17">
        <f t="shared" ca="1" si="37"/>
        <v>0</v>
      </c>
      <c r="K222" s="17">
        <f t="shared" ca="1" si="38"/>
        <v>0.9575073263230478</v>
      </c>
      <c r="L222" s="15"/>
      <c r="M222" s="15"/>
      <c r="N222" s="18">
        <f t="shared" si="40"/>
        <v>12.530204081632654</v>
      </c>
      <c r="O222" s="11">
        <v>21</v>
      </c>
      <c r="P222" s="11">
        <v>0</v>
      </c>
      <c r="Q222" s="11">
        <v>0</v>
      </c>
      <c r="R222" s="11">
        <v>0</v>
      </c>
      <c r="S222" s="11">
        <f t="shared" si="41"/>
        <v>10305</v>
      </c>
      <c r="T222" s="11">
        <f t="shared" si="41"/>
        <v>804</v>
      </c>
      <c r="U222" s="11">
        <v>10305</v>
      </c>
      <c r="V222" s="11">
        <v>804</v>
      </c>
    </row>
    <row r="223" spans="1:22" x14ac:dyDescent="0.2">
      <c r="A223" s="10">
        <v>1929</v>
      </c>
      <c r="B223" t="s">
        <v>18</v>
      </c>
      <c r="C223" s="11">
        <v>39600</v>
      </c>
      <c r="D223" s="16">
        <f t="shared" ca="1" si="39"/>
        <v>13.601029601029602</v>
      </c>
      <c r="E223" s="11">
        <f t="shared" ca="1" si="32"/>
        <v>28.6489898989899</v>
      </c>
      <c r="F223" s="11">
        <f t="shared" ca="1" si="33"/>
        <v>11345</v>
      </c>
      <c r="G223" s="11">
        <f t="shared" ca="1" si="34"/>
        <v>10568</v>
      </c>
      <c r="H223" s="11">
        <f t="shared" ca="1" si="35"/>
        <v>777</v>
      </c>
      <c r="I223" s="17">
        <f t="shared" ca="1" si="36"/>
        <v>4.266196562362274E-2</v>
      </c>
      <c r="J223" s="17">
        <f t="shared" ca="1" si="37"/>
        <v>0</v>
      </c>
      <c r="K223" s="17">
        <f t="shared" ca="1" si="38"/>
        <v>0.95733803437637721</v>
      </c>
      <c r="L223" s="15"/>
      <c r="M223" s="15"/>
      <c r="N223" s="18">
        <f t="shared" si="40"/>
        <v>13.140916808149406</v>
      </c>
      <c r="O223" s="11">
        <v>8</v>
      </c>
      <c r="P223" s="11">
        <v>0</v>
      </c>
      <c r="Q223" s="11">
        <v>0</v>
      </c>
      <c r="R223" s="11">
        <v>0</v>
      </c>
      <c r="S223" s="11">
        <f t="shared" si="41"/>
        <v>10094</v>
      </c>
      <c r="T223" s="11">
        <f t="shared" si="41"/>
        <v>767</v>
      </c>
      <c r="U223" s="11">
        <v>10094</v>
      </c>
      <c r="V223" s="11">
        <v>767</v>
      </c>
    </row>
    <row r="224" spans="1:22" x14ac:dyDescent="0.2">
      <c r="A224" s="10">
        <v>1930</v>
      </c>
      <c r="B224" t="s">
        <v>18</v>
      </c>
      <c r="C224" s="11">
        <v>39801</v>
      </c>
      <c r="D224" s="16">
        <f t="shared" ca="1" si="39"/>
        <v>13.870440251572328</v>
      </c>
      <c r="E224" s="11">
        <f t="shared" ca="1" si="32"/>
        <v>29.702771287153588</v>
      </c>
      <c r="F224" s="11">
        <f t="shared" ca="1" si="33"/>
        <v>11822</v>
      </c>
      <c r="G224" s="11">
        <f t="shared" ca="1" si="34"/>
        <v>11027</v>
      </c>
      <c r="H224" s="11">
        <f t="shared" ca="1" si="35"/>
        <v>795</v>
      </c>
      <c r="I224" s="17">
        <f t="shared" ca="1" si="36"/>
        <v>4.0263914735239381E-2</v>
      </c>
      <c r="J224" s="17">
        <f t="shared" ca="1" si="37"/>
        <v>0</v>
      </c>
      <c r="K224" s="17">
        <f t="shared" ca="1" si="38"/>
        <v>0.95973608526476062</v>
      </c>
      <c r="L224" s="15"/>
      <c r="M224" s="15"/>
      <c r="N224" s="18">
        <f t="shared" si="40"/>
        <v>13.455204778156997</v>
      </c>
      <c r="O224" s="11">
        <v>3</v>
      </c>
      <c r="P224" s="11">
        <v>0</v>
      </c>
      <c r="Q224" s="11">
        <v>0</v>
      </c>
      <c r="R224" s="11">
        <v>0</v>
      </c>
      <c r="S224" s="11">
        <f t="shared" si="41"/>
        <v>10561</v>
      </c>
      <c r="T224" s="11">
        <f t="shared" si="41"/>
        <v>785</v>
      </c>
      <c r="U224" s="11">
        <v>10561</v>
      </c>
      <c r="V224" s="11">
        <v>785</v>
      </c>
    </row>
    <row r="225" spans="1:22" x14ac:dyDescent="0.2">
      <c r="A225" s="10">
        <v>1931</v>
      </c>
      <c r="B225" t="s">
        <v>18</v>
      </c>
      <c r="C225" s="11">
        <v>39988</v>
      </c>
      <c r="D225" s="16">
        <f t="shared" ca="1" si="39"/>
        <v>14.158551810237203</v>
      </c>
      <c r="E225" s="11">
        <f t="shared" ca="1" si="32"/>
        <v>30.364109232769831</v>
      </c>
      <c r="F225" s="11">
        <f t="shared" ca="1" si="33"/>
        <v>12142</v>
      </c>
      <c r="G225" s="11">
        <f t="shared" ca="1" si="34"/>
        <v>11341</v>
      </c>
      <c r="H225" s="11">
        <f t="shared" ca="1" si="35"/>
        <v>801</v>
      </c>
      <c r="I225" s="17">
        <f t="shared" ca="1" si="36"/>
        <v>3.8379179706802831E-2</v>
      </c>
      <c r="J225" s="17">
        <f t="shared" ca="1" si="37"/>
        <v>0</v>
      </c>
      <c r="K225" s="17">
        <f t="shared" ca="1" si="38"/>
        <v>0.96162082029319718</v>
      </c>
      <c r="L225" s="15"/>
      <c r="M225" s="15"/>
      <c r="N225" s="18">
        <f t="shared" si="40"/>
        <v>14.002093802345058</v>
      </c>
      <c r="O225" s="11">
        <v>10</v>
      </c>
      <c r="P225" s="11">
        <v>0</v>
      </c>
      <c r="Q225" s="11">
        <v>0</v>
      </c>
      <c r="R225" s="11">
        <v>0</v>
      </c>
      <c r="S225" s="11">
        <f t="shared" si="41"/>
        <v>10884</v>
      </c>
      <c r="T225" s="11">
        <f t="shared" si="41"/>
        <v>792</v>
      </c>
      <c r="U225" s="11">
        <v>10884</v>
      </c>
      <c r="V225" s="11">
        <v>792</v>
      </c>
    </row>
    <row r="226" spans="1:22" x14ac:dyDescent="0.2">
      <c r="A226" s="10">
        <v>1932</v>
      </c>
      <c r="B226" t="s">
        <v>27</v>
      </c>
      <c r="C226" s="11">
        <v>40201</v>
      </c>
      <c r="D226" s="16">
        <f t="shared" ca="1" si="39"/>
        <v>15.185365853658537</v>
      </c>
      <c r="E226" s="11">
        <f t="shared" ca="1" si="32"/>
        <v>33.014104126763016</v>
      </c>
      <c r="F226" s="11">
        <f t="shared" ca="1" si="33"/>
        <v>13272</v>
      </c>
      <c r="G226" s="11">
        <f t="shared" ca="1" si="34"/>
        <v>12452</v>
      </c>
      <c r="H226" s="11">
        <f t="shared" ca="1" si="35"/>
        <v>820</v>
      </c>
      <c r="I226" s="17">
        <f t="shared" ca="1" si="36"/>
        <v>3.5337552742616032E-2</v>
      </c>
      <c r="J226" s="17">
        <f t="shared" ca="1" si="37"/>
        <v>0</v>
      </c>
      <c r="K226" s="17">
        <f t="shared" ca="1" si="38"/>
        <v>0.96466244725738393</v>
      </c>
      <c r="L226" s="15"/>
      <c r="M226" s="15"/>
      <c r="N226" s="18">
        <f t="shared" si="40"/>
        <v>14.552096305520964</v>
      </c>
      <c r="O226" s="11">
        <v>9</v>
      </c>
      <c r="P226" s="11">
        <v>0</v>
      </c>
      <c r="Q226" s="11">
        <v>0</v>
      </c>
      <c r="R226" s="11">
        <v>0</v>
      </c>
      <c r="S226" s="11">
        <f t="shared" si="41"/>
        <v>11992</v>
      </c>
      <c r="T226" s="11">
        <f t="shared" si="41"/>
        <v>811</v>
      </c>
      <c r="U226" s="11">
        <v>11992</v>
      </c>
      <c r="V226" s="11">
        <v>811</v>
      </c>
    </row>
    <row r="227" spans="1:22" x14ac:dyDescent="0.2">
      <c r="A227" s="10">
        <v>1933</v>
      </c>
      <c r="B227" t="s">
        <v>27</v>
      </c>
      <c r="C227" s="11">
        <v>40350</v>
      </c>
      <c r="D227" s="16">
        <f t="shared" ca="1" si="39"/>
        <v>15.506748466257669</v>
      </c>
      <c r="E227" s="11">
        <f t="shared" ca="1" si="32"/>
        <v>33.34076827757125</v>
      </c>
      <c r="F227" s="11">
        <f t="shared" ca="1" si="33"/>
        <v>13453</v>
      </c>
      <c r="G227" s="11">
        <f t="shared" ca="1" si="34"/>
        <v>12638</v>
      </c>
      <c r="H227" s="11">
        <f t="shared" ca="1" si="35"/>
        <v>815</v>
      </c>
      <c r="I227" s="17">
        <f t="shared" ca="1" si="36"/>
        <v>3.4713446814836839E-2</v>
      </c>
      <c r="J227" s="17">
        <f t="shared" ca="1" si="37"/>
        <v>0</v>
      </c>
      <c r="K227" s="17">
        <f t="shared" ca="1" si="38"/>
        <v>0.96528655318516321</v>
      </c>
      <c r="L227" s="15">
        <f>SUM(O226:O228)/SUM(P226:P228)</f>
        <v>26</v>
      </c>
      <c r="M227" s="15"/>
      <c r="N227" s="18">
        <f t="shared" si="40"/>
        <v>15.099491955969517</v>
      </c>
      <c r="O227" s="11">
        <v>9</v>
      </c>
      <c r="P227" s="11">
        <v>0</v>
      </c>
      <c r="Q227" s="11">
        <v>0</v>
      </c>
      <c r="R227" s="11">
        <v>0</v>
      </c>
      <c r="S227" s="11">
        <f t="shared" si="41"/>
        <v>12180</v>
      </c>
      <c r="T227" s="11">
        <f t="shared" si="41"/>
        <v>806</v>
      </c>
      <c r="U227" s="11">
        <v>12180</v>
      </c>
      <c r="V227" s="11">
        <v>806</v>
      </c>
    </row>
    <row r="228" spans="1:22" x14ac:dyDescent="0.2">
      <c r="A228" s="10">
        <v>1934</v>
      </c>
      <c r="B228" t="s">
        <v>27</v>
      </c>
      <c r="C228" s="11">
        <v>40467</v>
      </c>
      <c r="D228" s="16">
        <f t="shared" ca="1" si="39"/>
        <v>15.842175066312997</v>
      </c>
      <c r="E228" s="11">
        <f t="shared" ca="1" si="32"/>
        <v>31.381125361405591</v>
      </c>
      <c r="F228" s="11">
        <f t="shared" ca="1" si="33"/>
        <v>12699</v>
      </c>
      <c r="G228" s="11">
        <f t="shared" ca="1" si="34"/>
        <v>11945</v>
      </c>
      <c r="H228" s="11">
        <f t="shared" ca="1" si="35"/>
        <v>754</v>
      </c>
      <c r="I228" s="17">
        <f t="shared" ca="1" si="36"/>
        <v>3.63020710292149E-2</v>
      </c>
      <c r="J228" s="17">
        <f t="shared" ca="1" si="37"/>
        <v>0</v>
      </c>
      <c r="K228" s="17">
        <f t="shared" ca="1" si="38"/>
        <v>0.9636979289707851</v>
      </c>
      <c r="L228" s="15">
        <f>SUM(O227:O229)/SUM(P227:P229)</f>
        <v>29</v>
      </c>
      <c r="M228" s="15"/>
      <c r="N228" s="18">
        <f t="shared" si="40"/>
        <v>15.092511013215859</v>
      </c>
      <c r="O228" s="11">
        <v>8</v>
      </c>
      <c r="P228" s="11">
        <v>1</v>
      </c>
      <c r="Q228" s="11">
        <v>0</v>
      </c>
      <c r="R228" s="11">
        <v>0</v>
      </c>
      <c r="S228" s="11">
        <f t="shared" si="41"/>
        <v>11493</v>
      </c>
      <c r="T228" s="11">
        <f t="shared" si="41"/>
        <v>745</v>
      </c>
      <c r="U228" s="11">
        <v>11493</v>
      </c>
      <c r="V228" s="11">
        <v>745</v>
      </c>
    </row>
    <row r="229" spans="1:22" x14ac:dyDescent="0.2">
      <c r="A229" s="10">
        <v>1935</v>
      </c>
      <c r="B229" t="s">
        <v>27</v>
      </c>
      <c r="C229" s="11">
        <v>40645</v>
      </c>
      <c r="D229" s="16">
        <f t="shared" ca="1" si="39"/>
        <v>15.205234159779614</v>
      </c>
      <c r="E229" s="11">
        <f t="shared" ca="1" si="32"/>
        <v>28.945749784721368</v>
      </c>
      <c r="F229" s="11">
        <f t="shared" ca="1" si="33"/>
        <v>11765</v>
      </c>
      <c r="G229" s="11">
        <f t="shared" ca="1" si="34"/>
        <v>11039</v>
      </c>
      <c r="H229" s="11">
        <f t="shared" ca="1" si="35"/>
        <v>726</v>
      </c>
      <c r="I229" s="17">
        <f t="shared" ca="1" si="36"/>
        <v>3.9014024649383763E-2</v>
      </c>
      <c r="J229" s="17">
        <f t="shared" ca="1" si="37"/>
        <v>0</v>
      </c>
      <c r="K229" s="17">
        <f t="shared" ca="1" si="38"/>
        <v>0.96098597535061625</v>
      </c>
      <c r="L229" s="15">
        <f>SUM(O228:O230)/SUM(P228:P230)</f>
        <v>8.3333333333333339</v>
      </c>
      <c r="M229" s="15"/>
      <c r="N229" s="18">
        <f t="shared" si="40"/>
        <v>14.976145930776427</v>
      </c>
      <c r="O229" s="11">
        <v>12</v>
      </c>
      <c r="P229" s="11">
        <v>0</v>
      </c>
      <c r="Q229" s="11">
        <v>0</v>
      </c>
      <c r="R229" s="11">
        <v>0</v>
      </c>
      <c r="S229" s="11">
        <f t="shared" si="41"/>
        <v>10587</v>
      </c>
      <c r="T229" s="11">
        <f t="shared" si="41"/>
        <v>719</v>
      </c>
      <c r="U229" s="11">
        <v>10587</v>
      </c>
      <c r="V229" s="11">
        <v>719</v>
      </c>
    </row>
    <row r="230" spans="1:22" x14ac:dyDescent="0.2">
      <c r="A230" s="10">
        <v>1936</v>
      </c>
      <c r="B230" t="s">
        <v>27</v>
      </c>
      <c r="C230" s="11">
        <v>40839</v>
      </c>
      <c r="D230" s="16">
        <f t="shared" ca="1" si="39"/>
        <v>15.199121522693996</v>
      </c>
      <c r="E230" s="11">
        <f t="shared" ca="1" si="32"/>
        <v>27.091750532579152</v>
      </c>
      <c r="F230" s="11">
        <f t="shared" ca="1" si="33"/>
        <v>11064</v>
      </c>
      <c r="G230" s="11">
        <f t="shared" ca="1" si="34"/>
        <v>10381</v>
      </c>
      <c r="H230" s="11">
        <f t="shared" ca="1" si="35"/>
        <v>683</v>
      </c>
      <c r="I230" s="17">
        <f t="shared" ca="1" si="36"/>
        <v>4.0762834417932034E-2</v>
      </c>
      <c r="J230" s="17">
        <f t="shared" ca="1" si="37"/>
        <v>0</v>
      </c>
      <c r="K230" s="17">
        <f t="shared" ca="1" si="38"/>
        <v>0.95923716558206795</v>
      </c>
      <c r="L230" s="15">
        <f>SUM(O229:O231)/SUM(P229:P231)</f>
        <v>13</v>
      </c>
      <c r="M230" s="15"/>
      <c r="N230" s="18">
        <f t="shared" si="40"/>
        <v>14.759825327510917</v>
      </c>
      <c r="O230" s="11">
        <v>5</v>
      </c>
      <c r="P230" s="11">
        <v>2</v>
      </c>
      <c r="Q230" s="11">
        <v>0</v>
      </c>
      <c r="R230" s="11">
        <v>0</v>
      </c>
      <c r="S230" s="11">
        <f t="shared" si="41"/>
        <v>9939</v>
      </c>
      <c r="T230" s="11">
        <f t="shared" si="41"/>
        <v>674</v>
      </c>
      <c r="U230" s="11">
        <v>9939</v>
      </c>
      <c r="V230" s="11">
        <v>674</v>
      </c>
    </row>
    <row r="231" spans="1:22" x14ac:dyDescent="0.2">
      <c r="A231" s="10">
        <v>1937</v>
      </c>
      <c r="B231" t="s">
        <v>27</v>
      </c>
      <c r="C231" s="11">
        <v>41031</v>
      </c>
      <c r="D231" s="16">
        <f t="shared" ca="1" si="39"/>
        <v>15.248153618906942</v>
      </c>
      <c r="E231" s="11">
        <f t="shared" ca="1" si="32"/>
        <v>26.808998074626501</v>
      </c>
      <c r="F231" s="11">
        <f t="shared" ca="1" si="33"/>
        <v>11000</v>
      </c>
      <c r="G231" s="11">
        <f t="shared" ca="1" si="34"/>
        <v>10323</v>
      </c>
      <c r="H231" s="11">
        <f t="shared" ca="1" si="35"/>
        <v>677</v>
      </c>
      <c r="I231" s="17">
        <f t="shared" ca="1" si="36"/>
        <v>3.9818181818181815E-2</v>
      </c>
      <c r="J231" s="17">
        <f t="shared" ca="1" si="37"/>
        <v>0</v>
      </c>
      <c r="K231" s="17">
        <f t="shared" ca="1" si="38"/>
        <v>0.96018181818181814</v>
      </c>
      <c r="L231" s="15">
        <f>SUM(O230:O232)/SUM(P230:P232)</f>
        <v>11</v>
      </c>
      <c r="M231" s="15"/>
      <c r="N231" s="18">
        <f t="shared" si="40"/>
        <v>14.81421568627451</v>
      </c>
      <c r="O231" s="11">
        <v>9</v>
      </c>
      <c r="P231" s="11">
        <v>0</v>
      </c>
      <c r="Q231" s="11">
        <v>0</v>
      </c>
      <c r="R231" s="11">
        <v>0</v>
      </c>
      <c r="S231" s="11">
        <f t="shared" si="41"/>
        <v>9894</v>
      </c>
      <c r="T231" s="11">
        <f t="shared" si="41"/>
        <v>668</v>
      </c>
      <c r="U231" s="11">
        <v>9894</v>
      </c>
      <c r="V231" s="11">
        <v>668</v>
      </c>
    </row>
    <row r="232" spans="1:22" x14ac:dyDescent="0.2">
      <c r="A232" s="10">
        <v>1938</v>
      </c>
      <c r="B232" t="s">
        <v>27</v>
      </c>
      <c r="C232" s="11">
        <v>41215</v>
      </c>
      <c r="D232" s="16">
        <f t="shared" ca="1" si="39"/>
        <v>15.342329545454545</v>
      </c>
      <c r="E232" s="11">
        <f t="shared" ca="1" si="32"/>
        <v>27.91459420114036</v>
      </c>
      <c r="F232" s="11">
        <f t="shared" ca="1" si="33"/>
        <v>11505</v>
      </c>
      <c r="G232" s="11">
        <f t="shared" ca="1" si="34"/>
        <v>10801</v>
      </c>
      <c r="H232" s="11">
        <f t="shared" ca="1" si="35"/>
        <v>704</v>
      </c>
      <c r="I232" s="17">
        <f t="shared" ca="1" si="36"/>
        <v>3.6418948283355061E-2</v>
      </c>
      <c r="J232" s="17">
        <f t="shared" ca="1" si="37"/>
        <v>0</v>
      </c>
      <c r="K232" s="17">
        <f t="shared" ca="1" si="38"/>
        <v>0.96358105171664499</v>
      </c>
      <c r="L232" s="15"/>
      <c r="M232" s="15"/>
      <c r="N232" s="18">
        <f t="shared" si="40"/>
        <v>14.750738916256157</v>
      </c>
      <c r="O232" s="11">
        <v>8</v>
      </c>
      <c r="P232" s="11">
        <v>0</v>
      </c>
      <c r="Q232" s="11">
        <v>0</v>
      </c>
      <c r="R232" s="11">
        <v>0</v>
      </c>
      <c r="S232" s="11">
        <f t="shared" si="41"/>
        <v>10388</v>
      </c>
      <c r="T232" s="11">
        <f t="shared" si="41"/>
        <v>698</v>
      </c>
      <c r="U232" s="11">
        <v>10388</v>
      </c>
      <c r="V232" s="11">
        <v>698</v>
      </c>
    </row>
    <row r="233" spans="1:22" x14ac:dyDescent="0.2">
      <c r="A233" s="10">
        <v>1939</v>
      </c>
      <c r="B233" t="s">
        <v>15</v>
      </c>
      <c r="C233" s="11">
        <v>41460</v>
      </c>
      <c r="D233" s="16">
        <f t="shared" ca="1" si="39"/>
        <v>15.023880597014925</v>
      </c>
      <c r="E233" s="11">
        <f t="shared" ca="1" si="32"/>
        <v>25.894838398456343</v>
      </c>
      <c r="F233" s="11">
        <f t="shared" ca="1" si="33"/>
        <v>10736</v>
      </c>
      <c r="G233" s="11">
        <f t="shared" ca="1" si="34"/>
        <v>10066</v>
      </c>
      <c r="H233" s="11">
        <f t="shared" ca="1" si="35"/>
        <v>670</v>
      </c>
      <c r="I233" s="17">
        <f t="shared" ca="1" si="36"/>
        <v>3.8189269746646798E-2</v>
      </c>
      <c r="J233" s="17">
        <f t="shared" ca="1" si="37"/>
        <v>0</v>
      </c>
      <c r="K233" s="17">
        <f t="shared" ca="1" si="38"/>
        <v>0.96181073025335317</v>
      </c>
      <c r="L233" s="15"/>
      <c r="M233" s="15"/>
      <c r="N233" s="18">
        <f t="shared" si="40"/>
        <v>12.409843205574912</v>
      </c>
      <c r="O233" s="11">
        <v>7</v>
      </c>
      <c r="P233" s="11">
        <v>0</v>
      </c>
      <c r="Q233" s="11">
        <v>0</v>
      </c>
      <c r="R233" s="11">
        <v>0</v>
      </c>
      <c r="S233" s="11">
        <f t="shared" si="41"/>
        <v>9662</v>
      </c>
      <c r="T233" s="11">
        <f t="shared" si="41"/>
        <v>664</v>
      </c>
      <c r="U233" s="11">
        <v>9662</v>
      </c>
      <c r="V233" s="11">
        <v>664</v>
      </c>
    </row>
    <row r="234" spans="1:22" x14ac:dyDescent="0.2">
      <c r="A234" s="10">
        <v>1940</v>
      </c>
      <c r="B234" t="s">
        <v>15</v>
      </c>
      <c r="C234" s="11">
        <v>41862</v>
      </c>
      <c r="D234" s="16">
        <f t="shared" ca="1" si="39"/>
        <v>9.4063829787234035</v>
      </c>
      <c r="E234" s="11">
        <f t="shared" ca="1" si="32"/>
        <v>23.367254311786347</v>
      </c>
      <c r="F234" s="11">
        <f t="shared" ca="1" si="33"/>
        <v>9782</v>
      </c>
      <c r="G234" s="11">
        <f t="shared" ca="1" si="34"/>
        <v>8842</v>
      </c>
      <c r="H234" s="11">
        <f t="shared" ca="1" si="35"/>
        <v>940</v>
      </c>
      <c r="I234" s="17">
        <f t="shared" ca="1" si="36"/>
        <v>4.140257616029442E-2</v>
      </c>
      <c r="J234" s="17">
        <f t="shared" ca="1" si="37"/>
        <v>0</v>
      </c>
      <c r="K234" s="17">
        <f t="shared" ca="1" si="38"/>
        <v>0.95859742383970559</v>
      </c>
      <c r="L234" s="15"/>
      <c r="M234" s="15"/>
      <c r="N234" s="18">
        <f t="shared" si="40"/>
        <v>10.823070927513641</v>
      </c>
      <c r="O234" s="11">
        <v>12</v>
      </c>
      <c r="P234" s="11">
        <v>0</v>
      </c>
      <c r="Q234" s="11">
        <v>0</v>
      </c>
      <c r="R234" s="11">
        <v>0</v>
      </c>
      <c r="S234" s="11">
        <f t="shared" si="41"/>
        <v>8443</v>
      </c>
      <c r="T234" s="11">
        <f t="shared" si="41"/>
        <v>934</v>
      </c>
      <c r="U234" s="11">
        <v>8443</v>
      </c>
      <c r="V234" s="11">
        <v>934</v>
      </c>
    </row>
    <row r="235" spans="1:22" x14ac:dyDescent="0.2">
      <c r="A235" s="10">
        <v>1941</v>
      </c>
      <c r="B235" t="s">
        <v>15</v>
      </c>
      <c r="C235" s="11">
        <v>41748</v>
      </c>
      <c r="D235" s="16">
        <f t="shared" ca="1" si="39"/>
        <v>10.337782340862423</v>
      </c>
      <c r="E235" s="11">
        <f t="shared" ca="1" si="32"/>
        <v>26.451566542109802</v>
      </c>
      <c r="F235" s="11">
        <f t="shared" ca="1" si="33"/>
        <v>11043</v>
      </c>
      <c r="G235" s="11">
        <f t="shared" ca="1" si="34"/>
        <v>10069</v>
      </c>
      <c r="H235" s="11">
        <f t="shared" ca="1" si="35"/>
        <v>974</v>
      </c>
      <c r="I235" s="17">
        <f t="shared" ca="1" si="36"/>
        <v>3.6946481934256994E-2</v>
      </c>
      <c r="J235" s="17">
        <f t="shared" ca="1" si="37"/>
        <v>0</v>
      </c>
      <c r="K235" s="17">
        <f t="shared" ca="1" si="38"/>
        <v>0.96305351806574302</v>
      </c>
      <c r="L235" s="15"/>
      <c r="M235" s="15"/>
      <c r="N235" s="18">
        <f t="shared" si="40"/>
        <v>9.5267944137707055</v>
      </c>
      <c r="O235" s="11">
        <v>11</v>
      </c>
      <c r="P235" s="11">
        <v>0</v>
      </c>
      <c r="Q235" s="11">
        <v>0</v>
      </c>
      <c r="R235" s="11">
        <v>0</v>
      </c>
      <c r="S235" s="11">
        <f t="shared" si="41"/>
        <v>9667</v>
      </c>
      <c r="T235" s="11">
        <f t="shared" si="41"/>
        <v>968</v>
      </c>
      <c r="U235" s="11">
        <v>9667</v>
      </c>
      <c r="V235" s="11">
        <v>968</v>
      </c>
    </row>
    <row r="236" spans="1:22" x14ac:dyDescent="0.2">
      <c r="A236" s="10">
        <v>1942</v>
      </c>
      <c r="B236" t="s">
        <v>15</v>
      </c>
      <c r="C236" s="11">
        <v>41897</v>
      </c>
      <c r="D236" s="16">
        <f t="shared" ca="1" si="39"/>
        <v>9.8401015228426392</v>
      </c>
      <c r="E236" s="11">
        <f t="shared" ref="E236:E299" ca="1" si="43">F236*100/C236</f>
        <v>30.582141919469173</v>
      </c>
      <c r="F236" s="11">
        <f t="shared" ref="F236:F299" ca="1" si="44">G236+H236</f>
        <v>12813</v>
      </c>
      <c r="G236" s="11">
        <f t="shared" ref="G236:G304" ca="1" si="45">SUM(OFFSET(O236,-C$5+1,0,C$5,1))+SUM(OFFSET(Q236,-C$6+1,0,C$6,1))+S236</f>
        <v>11631</v>
      </c>
      <c r="H236" s="11">
        <f t="shared" ref="H236:H304" ca="1" si="46">SUM(OFFSET(P236,-D$5+1,0,D$5,1))+SUM(OFFSET(R236,-D$6+1,0,D$6,1))+T236</f>
        <v>1182</v>
      </c>
      <c r="I236" s="17">
        <f t="shared" ref="I236:I304" ca="1" si="47">(SUM(OFFSET(O236,-C$5+1,0,C$5,1))+SUM(OFFSET(P236,-D$5+1,0,D$5,1)))/F236</f>
        <v>3.2232888472644973E-2</v>
      </c>
      <c r="J236" s="17">
        <f t="shared" ref="J236:J304" ca="1" si="48">(SUM(OFFSET(Q236,-C$6+1,0,C$6,1))+SUM(OFFSET(R236,-D$6+1,0,D$6,1)))/F236</f>
        <v>0</v>
      </c>
      <c r="K236" s="17">
        <f t="shared" ref="K236:K304" ca="1" si="49">SUM(S236:T236)/F236</f>
        <v>0.96776711152735506</v>
      </c>
      <c r="L236" s="15"/>
      <c r="M236" s="15"/>
      <c r="N236" s="18">
        <f t="shared" si="40"/>
        <v>9.22111269614836</v>
      </c>
      <c r="O236" s="11">
        <v>15</v>
      </c>
      <c r="P236" s="11">
        <v>0</v>
      </c>
      <c r="Q236" s="11">
        <v>0</v>
      </c>
      <c r="R236" s="11">
        <v>0</v>
      </c>
      <c r="S236" s="11">
        <f t="shared" si="41"/>
        <v>11223</v>
      </c>
      <c r="T236" s="11">
        <f t="shared" si="41"/>
        <v>1177</v>
      </c>
      <c r="U236" s="11">
        <v>11223</v>
      </c>
      <c r="V236" s="11">
        <v>1177</v>
      </c>
    </row>
    <row r="237" spans="1:22" x14ac:dyDescent="0.2">
      <c r="A237" s="10">
        <v>1943</v>
      </c>
      <c r="B237" t="s">
        <v>15</v>
      </c>
      <c r="C237" s="11">
        <v>42259</v>
      </c>
      <c r="D237" s="16">
        <f t="shared" ref="D237:D300" ca="1" si="50">G237/H237</f>
        <v>8.6747252747252741</v>
      </c>
      <c r="E237" s="11">
        <f t="shared" ca="1" si="43"/>
        <v>31.250147897489292</v>
      </c>
      <c r="F237" s="11">
        <f t="shared" ca="1" si="44"/>
        <v>13206</v>
      </c>
      <c r="G237" s="11">
        <f t="shared" ca="1" si="45"/>
        <v>11841</v>
      </c>
      <c r="H237" s="11">
        <f t="shared" ca="1" si="46"/>
        <v>1365</v>
      </c>
      <c r="I237" s="17">
        <f t="shared" ca="1" si="47"/>
        <v>3.1500832954717554E-2</v>
      </c>
      <c r="J237" s="17">
        <f t="shared" ca="1" si="48"/>
        <v>0</v>
      </c>
      <c r="K237" s="17">
        <f t="shared" ca="1" si="49"/>
        <v>0.96849916704528249</v>
      </c>
      <c r="L237" s="15"/>
      <c r="M237" s="15"/>
      <c r="N237" s="18">
        <f t="shared" ref="N237:N300" si="51">SUM(S236:S238)/SUM(T236:T238)</f>
        <v>8.4930244145490779</v>
      </c>
      <c r="O237" s="11">
        <v>15</v>
      </c>
      <c r="P237" s="11">
        <v>0</v>
      </c>
      <c r="Q237" s="11">
        <v>0</v>
      </c>
      <c r="R237" s="11">
        <v>0</v>
      </c>
      <c r="S237" s="11">
        <f t="shared" si="41"/>
        <v>11430</v>
      </c>
      <c r="T237" s="11">
        <f t="shared" si="41"/>
        <v>1360</v>
      </c>
      <c r="U237" s="11">
        <v>11430</v>
      </c>
      <c r="V237" s="11">
        <v>1360</v>
      </c>
    </row>
    <row r="238" spans="1:22" x14ac:dyDescent="0.2">
      <c r="A238" s="10">
        <v>1944</v>
      </c>
      <c r="B238" t="s">
        <v>15</v>
      </c>
      <c r="C238" s="11">
        <v>42449</v>
      </c>
      <c r="D238" s="16">
        <f t="shared" ca="1" si="50"/>
        <v>7.9885290148448043</v>
      </c>
      <c r="E238" s="11">
        <f t="shared" ca="1" si="43"/>
        <v>31.381186835967867</v>
      </c>
      <c r="F238" s="11">
        <f t="shared" ca="1" si="44"/>
        <v>13321</v>
      </c>
      <c r="G238" s="11">
        <f t="shared" ca="1" si="45"/>
        <v>11839</v>
      </c>
      <c r="H238" s="11">
        <f t="shared" ca="1" si="46"/>
        <v>1482</v>
      </c>
      <c r="I238" s="17">
        <f t="shared" ca="1" si="47"/>
        <v>3.047819232790331E-2</v>
      </c>
      <c r="J238" s="17">
        <f t="shared" ca="1" si="48"/>
        <v>0</v>
      </c>
      <c r="K238" s="17">
        <f t="shared" ca="1" si="49"/>
        <v>0.96952180767209672</v>
      </c>
      <c r="L238" s="15"/>
      <c r="M238" s="15"/>
      <c r="N238" s="18">
        <f t="shared" si="51"/>
        <v>8.2584192439862552</v>
      </c>
      <c r="O238" s="11">
        <v>9</v>
      </c>
      <c r="P238" s="11">
        <v>0</v>
      </c>
      <c r="Q238" s="11">
        <v>0</v>
      </c>
      <c r="R238" s="11">
        <v>0</v>
      </c>
      <c r="S238" s="11">
        <f t="shared" si="41"/>
        <v>11438</v>
      </c>
      <c r="T238" s="11">
        <f t="shared" si="41"/>
        <v>1477</v>
      </c>
      <c r="U238" s="11">
        <v>11438</v>
      </c>
      <c r="V238" s="11">
        <v>1477</v>
      </c>
    </row>
    <row r="239" spans="1:22" x14ac:dyDescent="0.2">
      <c r="A239" s="10">
        <v>1945</v>
      </c>
      <c r="B239" t="s">
        <v>15</v>
      </c>
      <c r="C239" s="11">
        <v>42636</v>
      </c>
      <c r="D239" s="16">
        <f t="shared" ca="1" si="50"/>
        <v>8.8604044357469007</v>
      </c>
      <c r="E239" s="11">
        <f t="shared" ca="1" si="43"/>
        <v>35.453607280232667</v>
      </c>
      <c r="F239" s="11">
        <f t="shared" ca="1" si="44"/>
        <v>15116</v>
      </c>
      <c r="G239" s="11">
        <f t="shared" ca="1" si="45"/>
        <v>13583</v>
      </c>
      <c r="H239" s="11">
        <f t="shared" ca="1" si="46"/>
        <v>1533</v>
      </c>
      <c r="I239" s="17">
        <f t="shared" ca="1" si="47"/>
        <v>2.6991267531092881E-2</v>
      </c>
      <c r="J239" s="17">
        <f t="shared" ca="1" si="48"/>
        <v>0</v>
      </c>
      <c r="K239" s="17">
        <f t="shared" ca="1" si="49"/>
        <v>0.97300873246890707</v>
      </c>
      <c r="L239" s="15"/>
      <c r="M239" s="15"/>
      <c r="N239" s="18">
        <f t="shared" si="51"/>
        <v>9.2435110901368578</v>
      </c>
      <c r="O239" s="11">
        <v>18</v>
      </c>
      <c r="P239" s="11">
        <v>0</v>
      </c>
      <c r="Q239" s="11">
        <v>0</v>
      </c>
      <c r="R239" s="11">
        <v>0</v>
      </c>
      <c r="S239" s="11">
        <f t="shared" si="41"/>
        <v>13180</v>
      </c>
      <c r="T239" s="11">
        <f t="shared" si="41"/>
        <v>1528</v>
      </c>
      <c r="U239" s="11">
        <v>13180</v>
      </c>
      <c r="V239" s="11">
        <v>1528</v>
      </c>
    </row>
    <row r="240" spans="1:22" x14ac:dyDescent="0.2">
      <c r="A240" s="10">
        <v>1946</v>
      </c>
      <c r="B240" t="s">
        <v>19</v>
      </c>
      <c r="C240" s="11">
        <v>42700</v>
      </c>
      <c r="D240" s="16">
        <f t="shared" ca="1" si="50"/>
        <v>12.08562197092084</v>
      </c>
      <c r="E240" s="11">
        <f t="shared" ca="1" si="43"/>
        <v>37.939110070257613</v>
      </c>
      <c r="F240" s="11">
        <f t="shared" ca="1" si="44"/>
        <v>16200</v>
      </c>
      <c r="G240" s="11">
        <f t="shared" ca="1" si="45"/>
        <v>14962</v>
      </c>
      <c r="H240" s="11">
        <f t="shared" ca="1" si="46"/>
        <v>1238</v>
      </c>
      <c r="I240" s="17">
        <f t="shared" ca="1" si="47"/>
        <v>2.537037037037037E-2</v>
      </c>
      <c r="J240" s="17">
        <f t="shared" ca="1" si="48"/>
        <v>0</v>
      </c>
      <c r="K240" s="17">
        <f t="shared" ca="1" si="49"/>
        <v>0.97462962962962962</v>
      </c>
      <c r="L240" s="15"/>
      <c r="M240" s="15"/>
      <c r="N240" s="18">
        <f t="shared" si="51"/>
        <v>11.380010411244143</v>
      </c>
      <c r="O240" s="11">
        <v>19</v>
      </c>
      <c r="P240" s="11">
        <v>0</v>
      </c>
      <c r="Q240" s="11">
        <v>0</v>
      </c>
      <c r="R240" s="11">
        <v>0</v>
      </c>
      <c r="S240" s="11">
        <f t="shared" si="41"/>
        <v>14556</v>
      </c>
      <c r="T240" s="11">
        <f t="shared" si="41"/>
        <v>1233</v>
      </c>
      <c r="U240" s="11">
        <v>14556</v>
      </c>
      <c r="V240" s="11">
        <v>1233</v>
      </c>
    </row>
    <row r="241" spans="1:22" x14ac:dyDescent="0.2">
      <c r="A241" s="10">
        <v>1947</v>
      </c>
      <c r="B241" t="s">
        <v>19</v>
      </c>
      <c r="C241" s="11">
        <v>43050</v>
      </c>
      <c r="D241" s="16">
        <f t="shared" ca="1" si="50"/>
        <v>15.095764272559853</v>
      </c>
      <c r="E241" s="11">
        <f t="shared" ca="1" si="43"/>
        <v>40.60394889663182</v>
      </c>
      <c r="F241" s="11">
        <f t="shared" ca="1" si="44"/>
        <v>17480</v>
      </c>
      <c r="G241" s="11">
        <f t="shared" ca="1" si="45"/>
        <v>16394</v>
      </c>
      <c r="H241" s="11">
        <f t="shared" ca="1" si="46"/>
        <v>1086</v>
      </c>
      <c r="I241" s="17">
        <f t="shared" ca="1" si="47"/>
        <v>2.3627002288329521E-2</v>
      </c>
      <c r="J241" s="17">
        <f t="shared" ca="1" si="48"/>
        <v>0</v>
      </c>
      <c r="K241" s="17">
        <f t="shared" ca="1" si="49"/>
        <v>0.97637299771167052</v>
      </c>
      <c r="L241" s="15"/>
      <c r="M241" s="15"/>
      <c r="N241" s="18">
        <f t="shared" si="51"/>
        <v>14.217177559282822</v>
      </c>
      <c r="O241" s="11">
        <v>12</v>
      </c>
      <c r="P241" s="11">
        <v>0</v>
      </c>
      <c r="Q241" s="11">
        <v>0</v>
      </c>
      <c r="R241" s="11">
        <v>0</v>
      </c>
      <c r="S241" s="11">
        <f t="shared" si="41"/>
        <v>15986</v>
      </c>
      <c r="T241" s="11">
        <f t="shared" si="41"/>
        <v>1081</v>
      </c>
      <c r="U241" s="11">
        <v>15986</v>
      </c>
      <c r="V241" s="11">
        <v>1081</v>
      </c>
    </row>
    <row r="242" spans="1:22" x14ac:dyDescent="0.2">
      <c r="A242" s="10">
        <v>1948</v>
      </c>
      <c r="B242" t="s">
        <v>19</v>
      </c>
      <c r="C242" s="11">
        <v>43502</v>
      </c>
      <c r="D242" s="16">
        <f t="shared" ca="1" si="50"/>
        <v>16.551784160139253</v>
      </c>
      <c r="E242" s="11">
        <f t="shared" ca="1" si="43"/>
        <v>46.358788101696476</v>
      </c>
      <c r="F242" s="11">
        <f t="shared" ca="1" si="44"/>
        <v>20167</v>
      </c>
      <c r="G242" s="11">
        <f t="shared" ca="1" si="45"/>
        <v>19018</v>
      </c>
      <c r="H242" s="11">
        <f t="shared" ca="1" si="46"/>
        <v>1149</v>
      </c>
      <c r="I242" s="17">
        <f t="shared" ca="1" si="47"/>
        <v>1.9933554817275746E-2</v>
      </c>
      <c r="J242" s="17">
        <f t="shared" ca="1" si="48"/>
        <v>0</v>
      </c>
      <c r="K242" s="17">
        <f t="shared" ca="1" si="49"/>
        <v>0.98006644518272423</v>
      </c>
      <c r="L242" s="15">
        <f>SUM(O241:O243)/SUM(P241:P243)</f>
        <v>35</v>
      </c>
      <c r="M242" s="15"/>
      <c r="N242" s="18">
        <f t="shared" si="51"/>
        <v>16.076482987052092</v>
      </c>
      <c r="O242" s="11">
        <v>8</v>
      </c>
      <c r="P242" s="11">
        <v>0</v>
      </c>
      <c r="Q242" s="11">
        <v>0</v>
      </c>
      <c r="R242" s="11">
        <v>0</v>
      </c>
      <c r="S242" s="11">
        <f t="shared" si="41"/>
        <v>18621</v>
      </c>
      <c r="T242" s="11">
        <f t="shared" si="41"/>
        <v>1144</v>
      </c>
      <c r="U242" s="11">
        <v>18621</v>
      </c>
      <c r="V242" s="11">
        <v>1144</v>
      </c>
    </row>
    <row r="243" spans="1:22" x14ac:dyDescent="0.2">
      <c r="A243" s="10">
        <v>1949</v>
      </c>
      <c r="B243" t="s">
        <v>19</v>
      </c>
      <c r="C243" s="11">
        <v>43785</v>
      </c>
      <c r="D243" s="16">
        <f t="shared" ca="1" si="50"/>
        <v>17.405626134301272</v>
      </c>
      <c r="E243" s="11">
        <f t="shared" ca="1" si="43"/>
        <v>46.324083590270639</v>
      </c>
      <c r="F243" s="11">
        <f t="shared" ca="1" si="44"/>
        <v>20283</v>
      </c>
      <c r="G243" s="11">
        <f t="shared" ca="1" si="45"/>
        <v>19181</v>
      </c>
      <c r="H243" s="11">
        <f t="shared" ca="1" si="46"/>
        <v>1102</v>
      </c>
      <c r="I243" s="17">
        <f t="shared" ca="1" si="47"/>
        <v>1.9918158063402851E-2</v>
      </c>
      <c r="J243" s="17">
        <f t="shared" ca="1" si="48"/>
        <v>0</v>
      </c>
      <c r="K243" s="17">
        <f t="shared" ca="1" si="49"/>
        <v>0.9800818419365972</v>
      </c>
      <c r="L243" s="15">
        <f>SUM(O242:O244)/SUM(P242:P244)</f>
        <v>41</v>
      </c>
      <c r="M243" s="15"/>
      <c r="N243" s="18">
        <f t="shared" si="51"/>
        <v>16.961756797131759</v>
      </c>
      <c r="O243" s="11">
        <v>15</v>
      </c>
      <c r="P243" s="11">
        <v>1</v>
      </c>
      <c r="Q243" s="11">
        <v>0</v>
      </c>
      <c r="R243" s="11">
        <v>0</v>
      </c>
      <c r="S243" s="11">
        <f t="shared" si="41"/>
        <v>18783</v>
      </c>
      <c r="T243" s="11">
        <f t="shared" si="41"/>
        <v>1096</v>
      </c>
      <c r="U243" s="11">
        <v>18783</v>
      </c>
      <c r="V243" s="11">
        <v>1096</v>
      </c>
    </row>
    <row r="244" spans="1:22" x14ac:dyDescent="0.2">
      <c r="A244" s="10">
        <v>1950</v>
      </c>
      <c r="B244" t="s">
        <v>19</v>
      </c>
      <c r="C244" s="11">
        <v>44020</v>
      </c>
      <c r="D244" s="16">
        <f t="shared" ca="1" si="50"/>
        <v>17.766397124887693</v>
      </c>
      <c r="E244" s="11">
        <f t="shared" ca="1" si="43"/>
        <v>47.448886869604728</v>
      </c>
      <c r="F244" s="11">
        <f t="shared" ca="1" si="44"/>
        <v>20887</v>
      </c>
      <c r="G244" s="11">
        <f t="shared" ca="1" si="45"/>
        <v>19774</v>
      </c>
      <c r="H244" s="11">
        <f t="shared" ca="1" si="46"/>
        <v>1113</v>
      </c>
      <c r="I244" s="17">
        <f t="shared" ca="1" si="47"/>
        <v>1.9773064585627425E-2</v>
      </c>
      <c r="J244" s="17">
        <f t="shared" ca="1" si="48"/>
        <v>0</v>
      </c>
      <c r="K244" s="17">
        <f t="shared" ca="1" si="49"/>
        <v>0.98022693541437256</v>
      </c>
      <c r="L244" s="15">
        <f>SUM(O243:O245)/SUM(P243:P245)</f>
        <v>47</v>
      </c>
      <c r="M244" s="15"/>
      <c r="N244" s="18">
        <f t="shared" si="51"/>
        <v>17.851031553398059</v>
      </c>
      <c r="O244" s="11">
        <v>18</v>
      </c>
      <c r="P244" s="11">
        <v>0</v>
      </c>
      <c r="Q244" s="11">
        <v>0</v>
      </c>
      <c r="R244" s="11">
        <v>0</v>
      </c>
      <c r="S244" s="11">
        <f t="shared" si="41"/>
        <v>19367</v>
      </c>
      <c r="T244" s="11">
        <f t="shared" si="41"/>
        <v>1107</v>
      </c>
      <c r="U244" s="11">
        <v>19367</v>
      </c>
      <c r="V244" s="11">
        <v>1107</v>
      </c>
    </row>
    <row r="245" spans="1:22" x14ac:dyDescent="0.2">
      <c r="A245" s="10">
        <v>1951</v>
      </c>
      <c r="B245" t="s">
        <v>19</v>
      </c>
      <c r="C245" s="11">
        <v>43815</v>
      </c>
      <c r="D245" s="16">
        <f t="shared" ca="1" si="50"/>
        <v>19.199272065514105</v>
      </c>
      <c r="E245" s="11">
        <f t="shared" ca="1" si="43"/>
        <v>50.665297272623533</v>
      </c>
      <c r="F245" s="11">
        <f t="shared" ca="1" si="44"/>
        <v>22199</v>
      </c>
      <c r="G245" s="11">
        <f t="shared" ca="1" si="45"/>
        <v>21100</v>
      </c>
      <c r="H245" s="11">
        <f t="shared" ca="1" si="46"/>
        <v>1099</v>
      </c>
      <c r="I245" s="17">
        <f t="shared" ca="1" si="47"/>
        <v>1.8874724086670572E-2</v>
      </c>
      <c r="J245" s="17">
        <f t="shared" ca="1" si="48"/>
        <v>0</v>
      </c>
      <c r="K245" s="17">
        <f t="shared" ca="1" si="49"/>
        <v>0.98112527591332943</v>
      </c>
      <c r="L245" s="15"/>
      <c r="M245" s="15"/>
      <c r="N245" s="18">
        <f t="shared" si="51"/>
        <v>18.907608695652176</v>
      </c>
      <c r="O245" s="11">
        <v>14</v>
      </c>
      <c r="P245" s="11">
        <v>0</v>
      </c>
      <c r="Q245" s="11">
        <v>0</v>
      </c>
      <c r="R245" s="11">
        <v>0</v>
      </c>
      <c r="S245" s="11">
        <f t="shared" si="41"/>
        <v>20687</v>
      </c>
      <c r="T245" s="11">
        <f t="shared" si="41"/>
        <v>1093</v>
      </c>
      <c r="U245" s="11">
        <v>20687</v>
      </c>
      <c r="V245" s="11">
        <v>1093</v>
      </c>
    </row>
    <row r="246" spans="1:22" x14ac:dyDescent="0.2">
      <c r="A246" s="10">
        <v>1952</v>
      </c>
      <c r="B246" t="s">
        <v>19</v>
      </c>
      <c r="C246" s="11">
        <v>43955</v>
      </c>
      <c r="D246" s="16">
        <f t="shared" ca="1" si="50"/>
        <v>20.567978533094813</v>
      </c>
      <c r="E246" s="11">
        <f t="shared" ca="1" si="43"/>
        <v>54.858377886474806</v>
      </c>
      <c r="F246" s="11">
        <f t="shared" ca="1" si="44"/>
        <v>24113</v>
      </c>
      <c r="G246" s="11">
        <f t="shared" ca="1" si="45"/>
        <v>22995</v>
      </c>
      <c r="H246" s="11">
        <f t="shared" ca="1" si="46"/>
        <v>1118</v>
      </c>
      <c r="I246" s="17">
        <f t="shared" ca="1" si="47"/>
        <v>1.7957118566748226E-2</v>
      </c>
      <c r="J246" s="17">
        <f t="shared" ca="1" si="48"/>
        <v>0</v>
      </c>
      <c r="K246" s="17">
        <f t="shared" ca="1" si="49"/>
        <v>0.9820428814332518</v>
      </c>
      <c r="L246" s="15">
        <f>SUM(O245:O247)/SUM(P245:P247)</f>
        <v>49</v>
      </c>
      <c r="M246" s="15"/>
      <c r="N246" s="18">
        <f t="shared" si="51"/>
        <v>19.667265110712147</v>
      </c>
      <c r="O246" s="11">
        <v>23</v>
      </c>
      <c r="P246" s="11">
        <v>0</v>
      </c>
      <c r="Q246" s="11">
        <v>0</v>
      </c>
      <c r="R246" s="11">
        <v>0</v>
      </c>
      <c r="S246" s="11">
        <f t="shared" si="41"/>
        <v>22568</v>
      </c>
      <c r="T246" s="11">
        <f t="shared" si="41"/>
        <v>1112</v>
      </c>
      <c r="U246" s="11">
        <v>22568</v>
      </c>
      <c r="V246" s="11">
        <v>1112</v>
      </c>
    </row>
    <row r="247" spans="1:22" x14ac:dyDescent="0.2">
      <c r="A247" s="10">
        <v>1953</v>
      </c>
      <c r="B247" t="s">
        <v>28</v>
      </c>
      <c r="C247" s="11">
        <v>44109</v>
      </c>
      <c r="D247" s="16">
        <f t="shared" ca="1" si="50"/>
        <v>20.021853146853147</v>
      </c>
      <c r="E247" s="11">
        <f t="shared" ca="1" si="43"/>
        <v>54.521752930240993</v>
      </c>
      <c r="F247" s="11">
        <f t="shared" ca="1" si="44"/>
        <v>24049</v>
      </c>
      <c r="G247" s="11">
        <f t="shared" ca="1" si="45"/>
        <v>22905</v>
      </c>
      <c r="H247" s="11">
        <f t="shared" ca="1" si="46"/>
        <v>1144</v>
      </c>
      <c r="I247" s="17">
        <f t="shared" ca="1" si="47"/>
        <v>1.8254397272235851E-2</v>
      </c>
      <c r="J247" s="17">
        <f t="shared" ca="1" si="48"/>
        <v>0</v>
      </c>
      <c r="K247" s="17">
        <f t="shared" ca="1" si="49"/>
        <v>0.98174560272776412</v>
      </c>
      <c r="L247" s="15">
        <f>SUM(O246:O248)/SUM(P246:P248)</f>
        <v>24.5</v>
      </c>
      <c r="M247" s="15"/>
      <c r="N247" s="18">
        <f t="shared" si="51"/>
        <v>19.915391539153916</v>
      </c>
      <c r="O247" s="11">
        <v>12</v>
      </c>
      <c r="P247" s="11">
        <v>1</v>
      </c>
      <c r="Q247" s="11">
        <v>0</v>
      </c>
      <c r="R247" s="11">
        <v>0</v>
      </c>
      <c r="S247" s="11">
        <f t="shared" si="41"/>
        <v>22473</v>
      </c>
      <c r="T247" s="11">
        <f t="shared" si="41"/>
        <v>1137</v>
      </c>
      <c r="U247" s="11">
        <v>22473</v>
      </c>
      <c r="V247" s="11">
        <v>1137</v>
      </c>
    </row>
    <row r="248" spans="1:22" x14ac:dyDescent="0.2">
      <c r="A248" s="10">
        <v>1954</v>
      </c>
      <c r="B248" t="s">
        <v>28</v>
      </c>
      <c r="C248" s="11">
        <v>44274</v>
      </c>
      <c r="D248" s="16">
        <f t="shared" ca="1" si="50"/>
        <v>19.936813186813186</v>
      </c>
      <c r="E248" s="11">
        <f t="shared" ca="1" si="43"/>
        <v>51.639788589239735</v>
      </c>
      <c r="F248" s="11">
        <f t="shared" ca="1" si="44"/>
        <v>22863</v>
      </c>
      <c r="G248" s="11">
        <f t="shared" ca="1" si="45"/>
        <v>21771</v>
      </c>
      <c r="H248" s="11">
        <f t="shared" ca="1" si="46"/>
        <v>1092</v>
      </c>
      <c r="I248" s="17">
        <f t="shared" ca="1" si="47"/>
        <v>1.9332546035078512E-2</v>
      </c>
      <c r="J248" s="17">
        <f t="shared" ca="1" si="48"/>
        <v>0</v>
      </c>
      <c r="K248" s="17">
        <f t="shared" ca="1" si="49"/>
        <v>0.9806674539649215</v>
      </c>
      <c r="L248" s="15">
        <f>SUM(O247:O249)/SUM(P247:P249)</f>
        <v>12.333333333333334</v>
      </c>
      <c r="M248" s="15"/>
      <c r="N248" s="18">
        <f t="shared" si="51"/>
        <v>19.995623632385119</v>
      </c>
      <c r="O248" s="11">
        <v>14</v>
      </c>
      <c r="P248" s="11">
        <v>1</v>
      </c>
      <c r="Q248" s="11">
        <v>0</v>
      </c>
      <c r="R248" s="11">
        <v>0</v>
      </c>
      <c r="S248" s="11">
        <f t="shared" si="41"/>
        <v>21337</v>
      </c>
      <c r="T248" s="11">
        <f t="shared" si="41"/>
        <v>1084</v>
      </c>
      <c r="U248" s="11">
        <v>21337</v>
      </c>
      <c r="V248" s="11">
        <v>1084</v>
      </c>
    </row>
    <row r="249" spans="1:22" x14ac:dyDescent="0.2">
      <c r="A249" s="10">
        <v>1955</v>
      </c>
      <c r="B249" t="s">
        <v>28</v>
      </c>
      <c r="C249" s="11">
        <v>44441</v>
      </c>
      <c r="D249" s="16">
        <f t="shared" ca="1" si="50"/>
        <v>20.851063829787233</v>
      </c>
      <c r="E249" s="11">
        <f t="shared" ca="1" si="43"/>
        <v>48.529511037105372</v>
      </c>
      <c r="F249" s="11">
        <f t="shared" ca="1" si="44"/>
        <v>21567</v>
      </c>
      <c r="G249" s="11">
        <f t="shared" ca="1" si="45"/>
        <v>20580</v>
      </c>
      <c r="H249" s="11">
        <f t="shared" ca="1" si="46"/>
        <v>987</v>
      </c>
      <c r="I249" s="17">
        <f t="shared" ca="1" si="47"/>
        <v>2.0076969444058051E-2</v>
      </c>
      <c r="J249" s="17">
        <f t="shared" ca="1" si="48"/>
        <v>0</v>
      </c>
      <c r="K249" s="17">
        <f t="shared" ca="1" si="49"/>
        <v>0.97992303055594199</v>
      </c>
      <c r="L249" s="15">
        <f>SUM(O248:O250)/SUM(P248:P250)</f>
        <v>12.5</v>
      </c>
      <c r="M249" s="15"/>
      <c r="N249" s="18">
        <f t="shared" si="51"/>
        <v>20.981557377049182</v>
      </c>
      <c r="O249" s="11">
        <v>11</v>
      </c>
      <c r="P249" s="11">
        <v>1</v>
      </c>
      <c r="Q249" s="11">
        <v>0</v>
      </c>
      <c r="R249" s="11">
        <v>0</v>
      </c>
      <c r="S249" s="11">
        <f t="shared" si="41"/>
        <v>20156</v>
      </c>
      <c r="T249" s="11">
        <f t="shared" si="41"/>
        <v>978</v>
      </c>
      <c r="U249" s="11">
        <v>20156</v>
      </c>
      <c r="V249" s="11">
        <v>978</v>
      </c>
    </row>
    <row r="250" spans="1:22" x14ac:dyDescent="0.2">
      <c r="A250" s="10">
        <v>1956</v>
      </c>
      <c r="B250" t="s">
        <v>28</v>
      </c>
      <c r="C250" s="11">
        <v>44667</v>
      </c>
      <c r="D250" s="16">
        <f t="shared" ca="1" si="50"/>
        <v>23.265142857142859</v>
      </c>
      <c r="E250" s="11">
        <f t="shared" ca="1" si="43"/>
        <v>47.533973627062487</v>
      </c>
      <c r="F250" s="11">
        <f t="shared" ca="1" si="44"/>
        <v>21232</v>
      </c>
      <c r="G250" s="11">
        <f t="shared" ca="1" si="45"/>
        <v>20357</v>
      </c>
      <c r="H250" s="11">
        <f t="shared" ca="1" si="46"/>
        <v>875</v>
      </c>
      <c r="I250" s="17">
        <f t="shared" ca="1" si="47"/>
        <v>2.0016955538809344E-2</v>
      </c>
      <c r="J250" s="17">
        <f t="shared" ca="1" si="48"/>
        <v>0</v>
      </c>
      <c r="K250" s="17">
        <f t="shared" ca="1" si="49"/>
        <v>0.97998304446119067</v>
      </c>
      <c r="L250" s="15">
        <f>SUM(O249:O251)/SUM(P249:P251)</f>
        <v>13</v>
      </c>
      <c r="M250" s="15"/>
      <c r="N250" s="18">
        <f t="shared" si="51"/>
        <v>22.869452662721894</v>
      </c>
      <c r="O250" s="11">
        <v>0</v>
      </c>
      <c r="P250" s="11">
        <v>0</v>
      </c>
      <c r="Q250" s="11">
        <v>0</v>
      </c>
      <c r="R250" s="11">
        <v>0</v>
      </c>
      <c r="S250" s="11">
        <f t="shared" si="41"/>
        <v>19941</v>
      </c>
      <c r="T250" s="11">
        <f t="shared" si="41"/>
        <v>866</v>
      </c>
      <c r="U250" s="11">
        <v>19941</v>
      </c>
      <c r="V250" s="11">
        <v>866</v>
      </c>
    </row>
    <row r="251" spans="1:22" x14ac:dyDescent="0.2">
      <c r="A251" s="10">
        <v>1957</v>
      </c>
      <c r="B251" t="s">
        <v>28</v>
      </c>
      <c r="C251" s="11">
        <v>44907</v>
      </c>
      <c r="D251" s="16">
        <f t="shared" ca="1" si="50"/>
        <v>25.481012658227847</v>
      </c>
      <c r="E251" s="11">
        <f t="shared" ca="1" si="43"/>
        <v>51.243681385975464</v>
      </c>
      <c r="F251" s="11">
        <f t="shared" ca="1" si="44"/>
        <v>23012</v>
      </c>
      <c r="G251" s="11">
        <f t="shared" ca="1" si="45"/>
        <v>22143</v>
      </c>
      <c r="H251" s="11">
        <f t="shared" ca="1" si="46"/>
        <v>869</v>
      </c>
      <c r="I251" s="17">
        <f t="shared" ca="1" si="47"/>
        <v>1.7816791239353379E-2</v>
      </c>
      <c r="J251" s="17">
        <f t="shared" ca="1" si="48"/>
        <v>0</v>
      </c>
      <c r="K251" s="17">
        <f t="shared" ca="1" si="49"/>
        <v>0.98218320876064658</v>
      </c>
      <c r="L251" s="15"/>
      <c r="M251" s="15"/>
      <c r="N251" s="18">
        <f t="shared" si="51"/>
        <v>24.996976568405138</v>
      </c>
      <c r="O251" s="11">
        <v>2</v>
      </c>
      <c r="P251" s="11">
        <v>0</v>
      </c>
      <c r="Q251" s="11">
        <v>0</v>
      </c>
      <c r="R251" s="11">
        <v>0</v>
      </c>
      <c r="S251" s="11">
        <f t="shared" si="41"/>
        <v>21742</v>
      </c>
      <c r="T251" s="11">
        <f t="shared" si="41"/>
        <v>860</v>
      </c>
      <c r="U251" s="11">
        <v>21742</v>
      </c>
      <c r="V251" s="11">
        <v>860</v>
      </c>
    </row>
    <row r="252" spans="1:22" x14ac:dyDescent="0.2">
      <c r="A252" s="10">
        <v>1958</v>
      </c>
      <c r="B252" t="s">
        <v>28</v>
      </c>
      <c r="C252" s="11">
        <v>45109</v>
      </c>
      <c r="D252" s="16">
        <f t="shared" ca="1" si="50"/>
        <v>26.779094827586206</v>
      </c>
      <c r="E252" s="11">
        <f t="shared" ca="1" si="43"/>
        <v>57.148240927531091</v>
      </c>
      <c r="F252" s="11">
        <f t="shared" ca="1" si="44"/>
        <v>25779</v>
      </c>
      <c r="G252" s="11">
        <f t="shared" ca="1" si="45"/>
        <v>24851</v>
      </c>
      <c r="H252" s="11">
        <f t="shared" ca="1" si="46"/>
        <v>928</v>
      </c>
      <c r="I252" s="17">
        <f t="shared" ca="1" si="47"/>
        <v>1.5516505682920206E-2</v>
      </c>
      <c r="J252" s="17">
        <f t="shared" ca="1" si="48"/>
        <v>0</v>
      </c>
      <c r="K252" s="17">
        <f t="shared" ca="1" si="49"/>
        <v>0.98448349431707982</v>
      </c>
      <c r="L252" s="15"/>
      <c r="M252" s="15"/>
      <c r="N252" s="18">
        <f t="shared" si="51"/>
        <v>26.878923766816143</v>
      </c>
      <c r="O252" s="11">
        <v>4</v>
      </c>
      <c r="P252" s="11">
        <v>0</v>
      </c>
      <c r="Q252" s="11">
        <v>0</v>
      </c>
      <c r="R252" s="11">
        <v>0</v>
      </c>
      <c r="S252" s="11">
        <f t="shared" si="41"/>
        <v>24459</v>
      </c>
      <c r="T252" s="11">
        <f t="shared" si="41"/>
        <v>920</v>
      </c>
      <c r="U252" s="11">
        <v>24459</v>
      </c>
      <c r="V252" s="11">
        <v>920</v>
      </c>
    </row>
    <row r="253" spans="1:22" x14ac:dyDescent="0.2">
      <c r="A253" s="10">
        <v>1959</v>
      </c>
      <c r="B253" t="s">
        <v>28</v>
      </c>
      <c r="C253" s="11">
        <v>45386</v>
      </c>
      <c r="D253" s="16">
        <f t="shared" ca="1" si="50"/>
        <v>28.888274336283185</v>
      </c>
      <c r="E253" s="11">
        <f t="shared" ca="1" si="43"/>
        <v>59.531573613008419</v>
      </c>
      <c r="F253" s="11">
        <f t="shared" ca="1" si="44"/>
        <v>27019</v>
      </c>
      <c r="G253" s="11">
        <f t="shared" ca="1" si="45"/>
        <v>26115</v>
      </c>
      <c r="H253" s="11">
        <f t="shared" ca="1" si="46"/>
        <v>904</v>
      </c>
      <c r="I253" s="17">
        <f t="shared" ca="1" si="47"/>
        <v>1.4656352936822237E-2</v>
      </c>
      <c r="J253" s="17">
        <f t="shared" ca="1" si="48"/>
        <v>0</v>
      </c>
      <c r="K253" s="17">
        <f t="shared" ca="1" si="49"/>
        <v>0.98534364706317779</v>
      </c>
      <c r="L253" s="15"/>
      <c r="M253" s="15"/>
      <c r="N253" s="18">
        <f t="shared" si="51"/>
        <v>28.113360323886639</v>
      </c>
      <c r="O253" s="11">
        <v>6</v>
      </c>
      <c r="P253" s="11">
        <v>0</v>
      </c>
      <c r="Q253" s="11">
        <v>0</v>
      </c>
      <c r="R253" s="11">
        <v>0</v>
      </c>
      <c r="S253" s="11">
        <f t="shared" si="41"/>
        <v>25727</v>
      </c>
      <c r="T253" s="11">
        <f t="shared" si="41"/>
        <v>896</v>
      </c>
      <c r="U253" s="11">
        <v>25727</v>
      </c>
      <c r="V253" s="11">
        <v>896</v>
      </c>
    </row>
    <row r="254" spans="1:22" x14ac:dyDescent="0.2">
      <c r="A254" s="10">
        <v>1960</v>
      </c>
      <c r="B254" t="s">
        <v>28</v>
      </c>
      <c r="C254" s="11">
        <v>45775</v>
      </c>
      <c r="D254" s="16">
        <f t="shared" ca="1" si="50"/>
        <v>29.23212321232123</v>
      </c>
      <c r="E254" s="11">
        <f t="shared" ca="1" si="43"/>
        <v>60.034953577280177</v>
      </c>
      <c r="F254" s="11">
        <f t="shared" ca="1" si="44"/>
        <v>27481</v>
      </c>
      <c r="G254" s="11">
        <f t="shared" ca="1" si="45"/>
        <v>26572</v>
      </c>
      <c r="H254" s="11">
        <f t="shared" ca="1" si="46"/>
        <v>909</v>
      </c>
      <c r="I254" s="17">
        <f t="shared" ca="1" si="47"/>
        <v>1.3900513081765584E-2</v>
      </c>
      <c r="J254" s="17">
        <f t="shared" ca="1" si="48"/>
        <v>0</v>
      </c>
      <c r="K254" s="17">
        <f t="shared" ca="1" si="49"/>
        <v>0.98609948691823446</v>
      </c>
      <c r="L254" s="15"/>
      <c r="M254" s="15"/>
      <c r="N254" s="18">
        <f t="shared" si="51"/>
        <v>29.332478005865102</v>
      </c>
      <c r="O254" s="11">
        <v>3</v>
      </c>
      <c r="P254" s="11">
        <v>0</v>
      </c>
      <c r="Q254" s="11">
        <v>0</v>
      </c>
      <c r="R254" s="11">
        <v>0</v>
      </c>
      <c r="S254" s="11">
        <f t="shared" si="41"/>
        <v>26198</v>
      </c>
      <c r="T254" s="11">
        <f t="shared" si="41"/>
        <v>901</v>
      </c>
      <c r="U254" s="11">
        <v>26198</v>
      </c>
      <c r="V254" s="11">
        <v>901</v>
      </c>
    </row>
    <row r="255" spans="1:22" x14ac:dyDescent="0.2">
      <c r="A255" s="10">
        <v>1961</v>
      </c>
      <c r="B255" t="s">
        <v>28</v>
      </c>
      <c r="C255" s="11">
        <v>46196</v>
      </c>
      <c r="D255" s="16">
        <f t="shared" ca="1" si="50"/>
        <v>30.340085287846481</v>
      </c>
      <c r="E255" s="11">
        <f t="shared" ca="1" si="43"/>
        <v>63.635379686552952</v>
      </c>
      <c r="F255" s="11">
        <f t="shared" ca="1" si="44"/>
        <v>29397</v>
      </c>
      <c r="G255" s="11">
        <f t="shared" ca="1" si="45"/>
        <v>28459</v>
      </c>
      <c r="H255" s="11">
        <f t="shared" ca="1" si="46"/>
        <v>938</v>
      </c>
      <c r="I255" s="17">
        <f t="shared" ca="1" si="47"/>
        <v>1.2654352484947444E-2</v>
      </c>
      <c r="J255" s="17">
        <f t="shared" ca="1" si="48"/>
        <v>0</v>
      </c>
      <c r="K255" s="17">
        <f t="shared" ca="1" si="49"/>
        <v>0.9873456475150526</v>
      </c>
      <c r="L255" s="15"/>
      <c r="M255" s="15"/>
      <c r="N255" s="18">
        <f t="shared" si="51"/>
        <v>29.819017320607987</v>
      </c>
      <c r="O255" s="11">
        <v>7</v>
      </c>
      <c r="P255" s="11">
        <v>0</v>
      </c>
      <c r="Q255" s="11">
        <v>0</v>
      </c>
      <c r="R255" s="11">
        <v>0</v>
      </c>
      <c r="S255" s="11">
        <f t="shared" si="41"/>
        <v>28094</v>
      </c>
      <c r="T255" s="11">
        <f t="shared" si="41"/>
        <v>931</v>
      </c>
      <c r="U255" s="11">
        <v>28094</v>
      </c>
      <c r="V255" s="11">
        <v>931</v>
      </c>
    </row>
    <row r="256" spans="1:22" x14ac:dyDescent="0.2">
      <c r="A256" s="10">
        <v>1962</v>
      </c>
      <c r="B256" t="s">
        <v>28</v>
      </c>
      <c r="C256" s="11">
        <v>46657</v>
      </c>
      <c r="D256" s="16">
        <f t="shared" ca="1" si="50"/>
        <v>30.304780876494025</v>
      </c>
      <c r="E256" s="11">
        <f t="shared" ca="1" si="43"/>
        <v>67.363953961892108</v>
      </c>
      <c r="F256" s="11">
        <f t="shared" ca="1" si="44"/>
        <v>31430</v>
      </c>
      <c r="G256" s="11">
        <f t="shared" ca="1" si="45"/>
        <v>30426</v>
      </c>
      <c r="H256" s="11">
        <f t="shared" ca="1" si="46"/>
        <v>1004</v>
      </c>
      <c r="I256" s="17">
        <f t="shared" ca="1" si="47"/>
        <v>1.1676741966274259E-2</v>
      </c>
      <c r="J256" s="17">
        <f t="shared" ca="1" si="48"/>
        <v>0</v>
      </c>
      <c r="K256" s="17">
        <f t="shared" ca="1" si="49"/>
        <v>0.98832325803372578</v>
      </c>
      <c r="L256" s="15"/>
      <c r="M256" s="15"/>
      <c r="N256" s="18">
        <f t="shared" si="51"/>
        <v>30.384615384615383</v>
      </c>
      <c r="O256" s="11">
        <v>3</v>
      </c>
      <c r="P256" s="11">
        <v>0</v>
      </c>
      <c r="Q256" s="11">
        <v>0</v>
      </c>
      <c r="R256" s="11">
        <v>0</v>
      </c>
      <c r="S256" s="11">
        <f t="shared" si="41"/>
        <v>30066</v>
      </c>
      <c r="T256" s="11">
        <f t="shared" si="41"/>
        <v>997</v>
      </c>
      <c r="U256" s="11">
        <v>30066</v>
      </c>
      <c r="V256" s="11">
        <v>997</v>
      </c>
    </row>
    <row r="257" spans="1:22" x14ac:dyDescent="0.2">
      <c r="A257" s="10">
        <v>1963</v>
      </c>
      <c r="B257" t="s">
        <v>28</v>
      </c>
      <c r="C257" s="11">
        <v>46973</v>
      </c>
      <c r="D257" s="16">
        <f t="shared" ca="1" si="50"/>
        <v>30.946830265848671</v>
      </c>
      <c r="E257" s="11">
        <f t="shared" ca="1" si="43"/>
        <v>66.514806378132121</v>
      </c>
      <c r="F257" s="11">
        <f t="shared" ca="1" si="44"/>
        <v>31244</v>
      </c>
      <c r="G257" s="11">
        <f t="shared" ca="1" si="45"/>
        <v>30266</v>
      </c>
      <c r="H257" s="11">
        <f t="shared" ca="1" si="46"/>
        <v>978</v>
      </c>
      <c r="I257" s="17">
        <f t="shared" ca="1" si="47"/>
        <v>1.1138138522596338E-2</v>
      </c>
      <c r="J257" s="17">
        <f t="shared" ca="1" si="48"/>
        <v>0</v>
      </c>
      <c r="K257" s="17">
        <f t="shared" ca="1" si="49"/>
        <v>0.98886186147740363</v>
      </c>
      <c r="L257" s="15"/>
      <c r="M257" s="15"/>
      <c r="N257" s="18">
        <f t="shared" si="51"/>
        <v>31.125964912280701</v>
      </c>
      <c r="O257" s="11">
        <v>2</v>
      </c>
      <c r="P257" s="11">
        <v>0</v>
      </c>
      <c r="Q257" s="11">
        <v>0</v>
      </c>
      <c r="R257" s="11">
        <v>0</v>
      </c>
      <c r="S257" s="11">
        <f t="shared" si="41"/>
        <v>29925</v>
      </c>
      <c r="T257" s="11">
        <f t="shared" si="41"/>
        <v>971</v>
      </c>
      <c r="U257" s="11">
        <v>29925</v>
      </c>
      <c r="V257" s="11">
        <v>971</v>
      </c>
    </row>
    <row r="258" spans="1:22" x14ac:dyDescent="0.2">
      <c r="A258" s="10">
        <v>1964</v>
      </c>
      <c r="B258" t="s">
        <v>28</v>
      </c>
      <c r="C258" s="11">
        <v>47324</v>
      </c>
      <c r="D258" s="16">
        <f t="shared" ca="1" si="50"/>
        <v>32.680539932508438</v>
      </c>
      <c r="E258" s="11">
        <f t="shared" ca="1" si="43"/>
        <v>63.270222297354408</v>
      </c>
      <c r="F258" s="11">
        <f t="shared" ca="1" si="44"/>
        <v>29942</v>
      </c>
      <c r="G258" s="11">
        <f t="shared" ca="1" si="45"/>
        <v>29053</v>
      </c>
      <c r="H258" s="11">
        <f t="shared" ca="1" si="46"/>
        <v>889</v>
      </c>
      <c r="I258" s="17">
        <f t="shared" ca="1" si="47"/>
        <v>1.1422082693206867E-2</v>
      </c>
      <c r="J258" s="17">
        <f t="shared" ca="1" si="48"/>
        <v>0</v>
      </c>
      <c r="K258" s="17">
        <f t="shared" ca="1" si="49"/>
        <v>0.98857791730679312</v>
      </c>
      <c r="L258" s="15"/>
      <c r="M258" s="15"/>
      <c r="N258" s="18">
        <f t="shared" si="51"/>
        <v>32.747958426132143</v>
      </c>
      <c r="O258" s="11">
        <v>2</v>
      </c>
      <c r="P258" s="11">
        <v>0</v>
      </c>
      <c r="Q258" s="11">
        <v>0</v>
      </c>
      <c r="R258" s="11">
        <v>0</v>
      </c>
      <c r="S258" s="11">
        <f t="shared" si="41"/>
        <v>28718</v>
      </c>
      <c r="T258" s="11">
        <f t="shared" si="41"/>
        <v>882</v>
      </c>
      <c r="U258" s="11">
        <v>28718</v>
      </c>
      <c r="V258" s="11">
        <v>882</v>
      </c>
    </row>
    <row r="259" spans="1:22" x14ac:dyDescent="0.2">
      <c r="A259" s="10">
        <v>1965</v>
      </c>
      <c r="B259" t="s">
        <v>28</v>
      </c>
      <c r="C259" s="11">
        <v>47671</v>
      </c>
      <c r="D259" s="16">
        <f t="shared" ca="1" si="50"/>
        <v>35.273584905660378</v>
      </c>
      <c r="E259" s="11">
        <f t="shared" ca="1" si="43"/>
        <v>64.525602567598753</v>
      </c>
      <c r="F259" s="11">
        <f t="shared" ca="1" si="44"/>
        <v>30760</v>
      </c>
      <c r="G259" s="11">
        <f t="shared" ca="1" si="45"/>
        <v>29912</v>
      </c>
      <c r="H259" s="11">
        <f t="shared" ca="1" si="46"/>
        <v>848</v>
      </c>
      <c r="I259" s="17">
        <f t="shared" ca="1" si="47"/>
        <v>1.1020806241872561E-2</v>
      </c>
      <c r="J259" s="17">
        <f t="shared" ca="1" si="48"/>
        <v>0</v>
      </c>
      <c r="K259" s="17">
        <f t="shared" ca="1" si="49"/>
        <v>0.98897919375812748</v>
      </c>
      <c r="L259" s="15"/>
      <c r="M259" s="15"/>
      <c r="N259" s="18">
        <f t="shared" si="51"/>
        <v>33.715510812826253</v>
      </c>
      <c r="O259" s="11">
        <v>0</v>
      </c>
      <c r="P259" s="11">
        <v>0</v>
      </c>
      <c r="Q259" s="11">
        <v>0</v>
      </c>
      <c r="R259" s="11">
        <v>0</v>
      </c>
      <c r="S259" s="11">
        <f t="shared" ref="S259:T303" si="52">U259</f>
        <v>29580</v>
      </c>
      <c r="T259" s="11">
        <f t="shared" si="52"/>
        <v>841</v>
      </c>
      <c r="U259" s="11">
        <v>29580</v>
      </c>
      <c r="V259" s="11">
        <v>841</v>
      </c>
    </row>
    <row r="260" spans="1:22" x14ac:dyDescent="0.2">
      <c r="A260" s="10">
        <v>1966</v>
      </c>
      <c r="B260" t="s">
        <v>28</v>
      </c>
      <c r="C260" s="11">
        <v>47966</v>
      </c>
      <c r="D260" s="16">
        <f t="shared" ca="1" si="50"/>
        <v>33.591097308488614</v>
      </c>
      <c r="E260" s="11">
        <f t="shared" ca="1" si="43"/>
        <v>69.663928616103078</v>
      </c>
      <c r="F260" s="11">
        <f t="shared" ca="1" si="44"/>
        <v>33415</v>
      </c>
      <c r="G260" s="11">
        <f t="shared" ca="1" si="45"/>
        <v>32449</v>
      </c>
      <c r="H260" s="11">
        <f t="shared" ca="1" si="46"/>
        <v>966</v>
      </c>
      <c r="I260" s="17">
        <f t="shared" ca="1" si="47"/>
        <v>9.8458775998802924E-3</v>
      </c>
      <c r="J260" s="17">
        <f t="shared" ca="1" si="48"/>
        <v>0</v>
      </c>
      <c r="K260" s="17">
        <f t="shared" ca="1" si="49"/>
        <v>0.99015412240011969</v>
      </c>
      <c r="L260" s="15"/>
      <c r="M260" s="15"/>
      <c r="N260" s="18">
        <f t="shared" si="51"/>
        <v>34.78496185978932</v>
      </c>
      <c r="O260" s="11">
        <v>0</v>
      </c>
      <c r="P260" s="11">
        <v>0</v>
      </c>
      <c r="Q260" s="11">
        <v>0</v>
      </c>
      <c r="R260" s="11">
        <v>0</v>
      </c>
      <c r="S260" s="11">
        <f t="shared" si="52"/>
        <v>32127</v>
      </c>
      <c r="T260" s="11">
        <f t="shared" si="52"/>
        <v>959</v>
      </c>
      <c r="U260" s="11">
        <v>32127</v>
      </c>
      <c r="V260" s="11">
        <v>959</v>
      </c>
    </row>
    <row r="261" spans="1:22" x14ac:dyDescent="0.2">
      <c r="A261" s="10">
        <v>1967</v>
      </c>
      <c r="B261" t="s">
        <v>28</v>
      </c>
      <c r="C261" s="11">
        <v>48272</v>
      </c>
      <c r="D261" s="16">
        <f t="shared" ca="1" si="50"/>
        <v>35.80104166666667</v>
      </c>
      <c r="E261" s="11">
        <f t="shared" ca="1" si="43"/>
        <v>73.187354988399065</v>
      </c>
      <c r="F261" s="11">
        <f t="shared" ca="1" si="44"/>
        <v>35329</v>
      </c>
      <c r="G261" s="11">
        <f t="shared" ca="1" si="45"/>
        <v>34369</v>
      </c>
      <c r="H261" s="11">
        <f t="shared" ca="1" si="46"/>
        <v>960</v>
      </c>
      <c r="I261" s="17">
        <f t="shared" ca="1" si="47"/>
        <v>9.0577146253785837E-3</v>
      </c>
      <c r="J261" s="17">
        <f t="shared" ca="1" si="48"/>
        <v>0</v>
      </c>
      <c r="K261" s="17">
        <f t="shared" ca="1" si="49"/>
        <v>0.99094228537462137</v>
      </c>
      <c r="L261" s="15"/>
      <c r="M261" s="15"/>
      <c r="N261" s="18">
        <f t="shared" si="51"/>
        <v>36.009937430990064</v>
      </c>
      <c r="O261" s="11">
        <v>0</v>
      </c>
      <c r="P261" s="11">
        <v>0</v>
      </c>
      <c r="Q261" s="11">
        <v>0</v>
      </c>
      <c r="R261" s="11">
        <v>0</v>
      </c>
      <c r="S261" s="11">
        <f t="shared" si="52"/>
        <v>34056</v>
      </c>
      <c r="T261" s="11">
        <f t="shared" si="52"/>
        <v>953</v>
      </c>
      <c r="U261" s="11">
        <v>34056</v>
      </c>
      <c r="V261" s="11">
        <v>953</v>
      </c>
    </row>
    <row r="262" spans="1:22" x14ac:dyDescent="0.2">
      <c r="A262" s="10">
        <v>1968</v>
      </c>
      <c r="B262" t="s">
        <v>28</v>
      </c>
      <c r="C262" s="11">
        <v>48511</v>
      </c>
      <c r="D262" s="16">
        <f t="shared" ca="1" si="50"/>
        <v>39.35960591133005</v>
      </c>
      <c r="E262" s="11">
        <f t="shared" ca="1" si="43"/>
        <v>67.555812083857276</v>
      </c>
      <c r="F262" s="11">
        <f t="shared" ca="1" si="44"/>
        <v>32772</v>
      </c>
      <c r="G262" s="11">
        <f t="shared" ca="1" si="45"/>
        <v>31960</v>
      </c>
      <c r="H262" s="11">
        <f t="shared" ca="1" si="46"/>
        <v>812</v>
      </c>
      <c r="I262" s="17">
        <f t="shared" ca="1" si="47"/>
        <v>9.4898083730013422E-3</v>
      </c>
      <c r="J262" s="17">
        <f t="shared" ca="1" si="48"/>
        <v>0</v>
      </c>
      <c r="K262" s="17">
        <f t="shared" ca="1" si="49"/>
        <v>0.9905101916269986</v>
      </c>
      <c r="L262" s="15"/>
      <c r="M262" s="15"/>
      <c r="N262" s="18">
        <f t="shared" si="51"/>
        <v>38.117962466487938</v>
      </c>
      <c r="O262" s="11">
        <v>0</v>
      </c>
      <c r="P262" s="11">
        <v>0</v>
      </c>
      <c r="Q262" s="11">
        <v>0</v>
      </c>
      <c r="R262" s="11">
        <v>0</v>
      </c>
      <c r="S262" s="11">
        <f t="shared" si="52"/>
        <v>31656</v>
      </c>
      <c r="T262" s="11">
        <f t="shared" si="52"/>
        <v>805</v>
      </c>
      <c r="U262" s="11">
        <v>31656</v>
      </c>
      <c r="V262" s="11">
        <v>805</v>
      </c>
    </row>
    <row r="263" spans="1:22" x14ac:dyDescent="0.2">
      <c r="A263" s="10">
        <v>1969</v>
      </c>
      <c r="B263" t="s">
        <v>28</v>
      </c>
      <c r="C263" s="11">
        <v>48738</v>
      </c>
      <c r="D263" s="16">
        <f t="shared" ca="1" si="50"/>
        <v>39.708963911525032</v>
      </c>
      <c r="E263" s="11">
        <f t="shared" ca="1" si="43"/>
        <v>71.748943329640113</v>
      </c>
      <c r="F263" s="11">
        <f t="shared" ca="1" si="44"/>
        <v>34969</v>
      </c>
      <c r="G263" s="11">
        <f t="shared" ca="1" si="45"/>
        <v>34110</v>
      </c>
      <c r="H263" s="11">
        <f t="shared" ca="1" si="46"/>
        <v>859</v>
      </c>
      <c r="I263" s="17">
        <f t="shared" ca="1" si="47"/>
        <v>8.6362206525779969E-3</v>
      </c>
      <c r="J263" s="17">
        <f t="shared" ca="1" si="48"/>
        <v>0</v>
      </c>
      <c r="K263" s="17">
        <f t="shared" ca="1" si="49"/>
        <v>0.99136377934742204</v>
      </c>
      <c r="L263" s="15"/>
      <c r="M263" s="15"/>
      <c r="N263" s="18">
        <f t="shared" si="51"/>
        <v>39.119425547996975</v>
      </c>
      <c r="O263" s="11">
        <v>0</v>
      </c>
      <c r="P263" s="11">
        <v>0</v>
      </c>
      <c r="Q263" s="11">
        <v>0</v>
      </c>
      <c r="R263" s="11">
        <v>0</v>
      </c>
      <c r="S263" s="11">
        <f t="shared" si="52"/>
        <v>33814</v>
      </c>
      <c r="T263" s="11">
        <f t="shared" si="52"/>
        <v>853</v>
      </c>
      <c r="U263" s="11">
        <v>33814</v>
      </c>
      <c r="V263" s="11">
        <v>853</v>
      </c>
    </row>
    <row r="264" spans="1:22" x14ac:dyDescent="0.2">
      <c r="A264" s="10">
        <v>1970</v>
      </c>
      <c r="B264" t="s">
        <v>28</v>
      </c>
      <c r="C264" s="11">
        <v>48891</v>
      </c>
      <c r="D264" s="16">
        <f t="shared" ca="1" si="50"/>
        <v>38.555331991951711</v>
      </c>
      <c r="E264" s="11">
        <f t="shared" ca="1" si="43"/>
        <v>80.419709148923118</v>
      </c>
      <c r="F264" s="11">
        <f t="shared" ca="1" si="44"/>
        <v>39318</v>
      </c>
      <c r="G264" s="11">
        <f t="shared" ca="1" si="45"/>
        <v>38324</v>
      </c>
      <c r="H264" s="11">
        <f t="shared" ca="1" si="46"/>
        <v>994</v>
      </c>
      <c r="I264" s="17">
        <f t="shared" ca="1" si="47"/>
        <v>7.3757566508978077E-3</v>
      </c>
      <c r="J264" s="17">
        <f t="shared" ca="1" si="48"/>
        <v>0</v>
      </c>
      <c r="K264" s="17">
        <f t="shared" ca="1" si="49"/>
        <v>0.99262424334910215</v>
      </c>
      <c r="L264" s="15"/>
      <c r="M264" s="15"/>
      <c r="N264" s="18">
        <f t="shared" si="51"/>
        <v>38.430806675938804</v>
      </c>
      <c r="O264" s="11">
        <v>0</v>
      </c>
      <c r="P264" s="11">
        <v>0</v>
      </c>
      <c r="Q264" s="11">
        <v>0</v>
      </c>
      <c r="R264" s="11">
        <v>0</v>
      </c>
      <c r="S264" s="11">
        <f t="shared" si="52"/>
        <v>38040</v>
      </c>
      <c r="T264" s="11">
        <f t="shared" si="52"/>
        <v>988</v>
      </c>
      <c r="U264" s="11">
        <v>38040</v>
      </c>
      <c r="V264" s="11">
        <v>988</v>
      </c>
    </row>
    <row r="265" spans="1:22" x14ac:dyDescent="0.2">
      <c r="A265" s="10">
        <v>1971</v>
      </c>
      <c r="B265" t="s">
        <v>28</v>
      </c>
      <c r="C265" s="11">
        <v>49152</v>
      </c>
      <c r="D265" s="16">
        <f t="shared" ca="1" si="50"/>
        <v>37.489894128970164</v>
      </c>
      <c r="E265" s="11">
        <f t="shared" ca="1" si="43"/>
        <v>81.361897786458329</v>
      </c>
      <c r="F265" s="11">
        <f t="shared" ca="1" si="44"/>
        <v>39991</v>
      </c>
      <c r="G265" s="11">
        <f t="shared" ca="1" si="45"/>
        <v>38952</v>
      </c>
      <c r="H265" s="11">
        <f t="shared" ca="1" si="46"/>
        <v>1039</v>
      </c>
      <c r="I265" s="17">
        <f t="shared" ca="1" si="47"/>
        <v>7.076592233252482E-3</v>
      </c>
      <c r="J265" s="17">
        <f t="shared" ca="1" si="48"/>
        <v>0</v>
      </c>
      <c r="K265" s="17">
        <f t="shared" ca="1" si="49"/>
        <v>0.99292340776674748</v>
      </c>
      <c r="L265" s="15"/>
      <c r="M265" s="15"/>
      <c r="N265" s="18">
        <f t="shared" si="51"/>
        <v>37.98235098235098</v>
      </c>
      <c r="O265" s="11">
        <v>0</v>
      </c>
      <c r="P265" s="11">
        <v>0</v>
      </c>
      <c r="Q265" s="11">
        <v>0</v>
      </c>
      <c r="R265" s="11">
        <v>0</v>
      </c>
      <c r="S265" s="11">
        <f t="shared" si="52"/>
        <v>38673</v>
      </c>
      <c r="T265" s="11">
        <f t="shared" si="52"/>
        <v>1035</v>
      </c>
      <c r="U265" s="11">
        <v>38673</v>
      </c>
      <c r="V265" s="11">
        <v>1035</v>
      </c>
    </row>
    <row r="266" spans="1:22" x14ac:dyDescent="0.2">
      <c r="A266" s="10">
        <v>1972</v>
      </c>
      <c r="B266" t="s">
        <v>28</v>
      </c>
      <c r="C266" s="11">
        <v>49327</v>
      </c>
      <c r="D266" s="16">
        <f t="shared" ca="1" si="50"/>
        <v>38.229674796747965</v>
      </c>
      <c r="E266" s="11">
        <f t="shared" ca="1" si="43"/>
        <v>78.257343848196726</v>
      </c>
      <c r="F266" s="11">
        <f t="shared" ca="1" si="44"/>
        <v>38602</v>
      </c>
      <c r="G266" s="11">
        <f t="shared" ca="1" si="45"/>
        <v>37618</v>
      </c>
      <c r="H266" s="11">
        <f t="shared" ca="1" si="46"/>
        <v>984</v>
      </c>
      <c r="I266" s="17">
        <f t="shared" ca="1" si="47"/>
        <v>7.0980778198020825E-3</v>
      </c>
      <c r="J266" s="17">
        <f t="shared" ca="1" si="48"/>
        <v>0</v>
      </c>
      <c r="K266" s="17">
        <f t="shared" ca="1" si="49"/>
        <v>0.9929019221801979</v>
      </c>
      <c r="L266" s="15"/>
      <c r="M266" s="15"/>
      <c r="N266" s="18">
        <f t="shared" si="51"/>
        <v>36.741617357001971</v>
      </c>
      <c r="O266" s="11">
        <v>0</v>
      </c>
      <c r="P266" s="11">
        <v>0</v>
      </c>
      <c r="Q266" s="11">
        <v>0</v>
      </c>
      <c r="R266" s="11">
        <v>0</v>
      </c>
      <c r="S266" s="11">
        <f t="shared" si="52"/>
        <v>37348</v>
      </c>
      <c r="T266" s="11">
        <f t="shared" si="52"/>
        <v>980</v>
      </c>
      <c r="U266" s="11">
        <v>37348</v>
      </c>
      <c r="V266" s="11">
        <v>980</v>
      </c>
    </row>
    <row r="267" spans="1:22" x14ac:dyDescent="0.2">
      <c r="A267" s="10">
        <v>1973</v>
      </c>
      <c r="B267" t="s">
        <v>28</v>
      </c>
      <c r="C267" s="11">
        <v>49459</v>
      </c>
      <c r="D267" s="16">
        <f t="shared" ca="1" si="50"/>
        <v>34.926285160038795</v>
      </c>
      <c r="E267" s="11">
        <f t="shared" ca="1" si="43"/>
        <v>74.890313188701754</v>
      </c>
      <c r="F267" s="11">
        <f t="shared" ca="1" si="44"/>
        <v>37040</v>
      </c>
      <c r="G267" s="11">
        <f t="shared" ca="1" si="45"/>
        <v>36009</v>
      </c>
      <c r="H267" s="11">
        <f t="shared" ca="1" si="46"/>
        <v>1031</v>
      </c>
      <c r="I267" s="17">
        <f t="shared" ca="1" si="47"/>
        <v>7.1814254859611229E-3</v>
      </c>
      <c r="J267" s="17">
        <f t="shared" ca="1" si="48"/>
        <v>0</v>
      </c>
      <c r="K267" s="17">
        <f t="shared" ca="1" si="49"/>
        <v>0.99281857451403888</v>
      </c>
      <c r="L267" s="15"/>
      <c r="M267" s="15"/>
      <c r="N267" s="18">
        <f t="shared" si="51"/>
        <v>35.69911504424779</v>
      </c>
      <c r="O267" s="11">
        <v>0</v>
      </c>
      <c r="P267" s="11">
        <v>0</v>
      </c>
      <c r="Q267" s="11">
        <v>0</v>
      </c>
      <c r="R267" s="11">
        <v>0</v>
      </c>
      <c r="S267" s="11">
        <f t="shared" si="52"/>
        <v>35747</v>
      </c>
      <c r="T267" s="11">
        <f t="shared" si="52"/>
        <v>1027</v>
      </c>
      <c r="U267" s="11">
        <v>35747</v>
      </c>
      <c r="V267" s="11">
        <v>1027</v>
      </c>
    </row>
    <row r="268" spans="1:22" x14ac:dyDescent="0.2">
      <c r="A268" s="10">
        <v>1974</v>
      </c>
      <c r="B268" t="s">
        <v>28</v>
      </c>
      <c r="C268" s="11">
        <v>49468</v>
      </c>
      <c r="D268" s="16">
        <f t="shared" ca="1" si="50"/>
        <v>34.425572519083971</v>
      </c>
      <c r="E268" s="11">
        <f t="shared" ca="1" si="43"/>
        <v>75.050537721355226</v>
      </c>
      <c r="F268" s="11">
        <f t="shared" ca="1" si="44"/>
        <v>37126</v>
      </c>
      <c r="G268" s="11">
        <f t="shared" ca="1" si="45"/>
        <v>36078</v>
      </c>
      <c r="H268" s="11">
        <f t="shared" ca="1" si="46"/>
        <v>1048</v>
      </c>
      <c r="I268" s="17">
        <f t="shared" ca="1" si="47"/>
        <v>6.9762430641598884E-3</v>
      </c>
      <c r="J268" s="17">
        <f t="shared" ca="1" si="48"/>
        <v>0</v>
      </c>
      <c r="K268" s="17">
        <f t="shared" ca="1" si="49"/>
        <v>0.99302375693584011</v>
      </c>
      <c r="L268" s="15"/>
      <c r="M268" s="15"/>
      <c r="N268" s="18">
        <f t="shared" si="51"/>
        <v>33.486626139817631</v>
      </c>
      <c r="O268" s="11">
        <v>0</v>
      </c>
      <c r="P268" s="11">
        <v>0</v>
      </c>
      <c r="Q268" s="11">
        <v>0</v>
      </c>
      <c r="R268" s="11">
        <v>0</v>
      </c>
      <c r="S268" s="11">
        <f t="shared" si="52"/>
        <v>35823</v>
      </c>
      <c r="T268" s="11">
        <f t="shared" si="52"/>
        <v>1044</v>
      </c>
      <c r="U268" s="11">
        <v>35823</v>
      </c>
      <c r="V268" s="11">
        <v>1044</v>
      </c>
    </row>
    <row r="269" spans="1:22" x14ac:dyDescent="0.2">
      <c r="A269" s="10">
        <v>1975</v>
      </c>
      <c r="B269" t="s">
        <v>28</v>
      </c>
      <c r="C269" s="11">
        <v>49470</v>
      </c>
      <c r="D269" s="16">
        <f t="shared" ca="1" si="50"/>
        <v>31.761242845461979</v>
      </c>
      <c r="E269" s="11">
        <f t="shared" ca="1" si="43"/>
        <v>80.992520719628061</v>
      </c>
      <c r="F269" s="11">
        <f t="shared" ca="1" si="44"/>
        <v>40067</v>
      </c>
      <c r="G269" s="11">
        <f t="shared" ca="1" si="45"/>
        <v>38844</v>
      </c>
      <c r="H269" s="11">
        <f t="shared" ca="1" si="46"/>
        <v>1223</v>
      </c>
      <c r="I269" s="17">
        <f t="shared" ca="1" si="47"/>
        <v>6.16467417076397E-3</v>
      </c>
      <c r="J269" s="17">
        <f t="shared" ca="1" si="48"/>
        <v>0</v>
      </c>
      <c r="K269" s="17">
        <f t="shared" ca="1" si="49"/>
        <v>0.99383532582923606</v>
      </c>
      <c r="L269" s="15"/>
      <c r="M269" s="15"/>
      <c r="N269" s="18">
        <f t="shared" si="51"/>
        <v>32.322990126939352</v>
      </c>
      <c r="O269" s="11">
        <v>0</v>
      </c>
      <c r="P269" s="11">
        <v>0</v>
      </c>
      <c r="Q269" s="11">
        <v>0</v>
      </c>
      <c r="R269" s="11">
        <v>0</v>
      </c>
      <c r="S269" s="11">
        <f t="shared" si="52"/>
        <v>38601</v>
      </c>
      <c r="T269" s="11">
        <f t="shared" si="52"/>
        <v>1219</v>
      </c>
      <c r="U269" s="11">
        <v>38601</v>
      </c>
      <c r="V269" s="11">
        <v>1219</v>
      </c>
    </row>
    <row r="270" spans="1:22" x14ac:dyDescent="0.2">
      <c r="A270" s="10">
        <v>1976</v>
      </c>
      <c r="B270" t="s">
        <v>28</v>
      </c>
      <c r="C270" s="11">
        <v>49459</v>
      </c>
      <c r="D270" s="16">
        <f t="shared" ca="1" si="50"/>
        <v>31.409797822706064</v>
      </c>
      <c r="E270" s="11">
        <f t="shared" ca="1" si="43"/>
        <v>84.269799227643105</v>
      </c>
      <c r="F270" s="11">
        <f t="shared" ca="1" si="44"/>
        <v>41679</v>
      </c>
      <c r="G270" s="11">
        <f t="shared" ca="1" si="45"/>
        <v>40393</v>
      </c>
      <c r="H270" s="11">
        <f t="shared" ca="1" si="46"/>
        <v>1286</v>
      </c>
      <c r="I270" s="17">
        <f t="shared" ca="1" si="47"/>
        <v>5.6623239521101758E-3</v>
      </c>
      <c r="J270" s="17">
        <f t="shared" ca="1" si="48"/>
        <v>0</v>
      </c>
      <c r="K270" s="17">
        <f t="shared" ca="1" si="49"/>
        <v>0.99433767604788981</v>
      </c>
      <c r="L270" s="15"/>
      <c r="M270" s="15"/>
      <c r="N270" s="18">
        <f t="shared" si="51"/>
        <v>30.830266908525523</v>
      </c>
      <c r="O270" s="11">
        <v>0</v>
      </c>
      <c r="P270" s="11">
        <v>0</v>
      </c>
      <c r="Q270" s="11">
        <v>0</v>
      </c>
      <c r="R270" s="11">
        <v>0</v>
      </c>
      <c r="S270" s="11">
        <f t="shared" si="52"/>
        <v>40161</v>
      </c>
      <c r="T270" s="11">
        <f t="shared" si="52"/>
        <v>1282</v>
      </c>
      <c r="U270" s="11">
        <v>40161</v>
      </c>
      <c r="V270" s="11">
        <v>1282</v>
      </c>
    </row>
    <row r="271" spans="1:22" x14ac:dyDescent="0.2">
      <c r="A271" s="10">
        <v>1977</v>
      </c>
      <c r="B271" t="s">
        <v>28</v>
      </c>
      <c r="C271" s="11">
        <v>49440</v>
      </c>
      <c r="D271" s="16">
        <f t="shared" ca="1" si="50"/>
        <v>29.683553597650516</v>
      </c>
      <c r="E271" s="11">
        <f t="shared" ca="1" si="43"/>
        <v>84.528721682847902</v>
      </c>
      <c r="F271" s="11">
        <f t="shared" ca="1" si="44"/>
        <v>41791</v>
      </c>
      <c r="G271" s="11">
        <f t="shared" ca="1" si="45"/>
        <v>40429</v>
      </c>
      <c r="H271" s="11">
        <f t="shared" ca="1" si="46"/>
        <v>1362</v>
      </c>
      <c r="I271" s="17">
        <f t="shared" ca="1" si="47"/>
        <v>5.2882199516642338E-3</v>
      </c>
      <c r="J271" s="17">
        <f t="shared" ca="1" si="48"/>
        <v>0</v>
      </c>
      <c r="K271" s="17">
        <f t="shared" ca="1" si="49"/>
        <v>0.99471178004833571</v>
      </c>
      <c r="L271" s="15"/>
      <c r="M271" s="15"/>
      <c r="N271" s="18">
        <f t="shared" si="51"/>
        <v>29.993046933200894</v>
      </c>
      <c r="O271" s="11">
        <v>0</v>
      </c>
      <c r="P271" s="11">
        <v>0</v>
      </c>
      <c r="Q271" s="11">
        <v>0</v>
      </c>
      <c r="R271" s="11">
        <v>0</v>
      </c>
      <c r="S271" s="11">
        <f t="shared" si="52"/>
        <v>40212</v>
      </c>
      <c r="T271" s="11">
        <f t="shared" si="52"/>
        <v>1358</v>
      </c>
      <c r="U271" s="11">
        <v>40212</v>
      </c>
      <c r="V271" s="11">
        <v>1358</v>
      </c>
    </row>
    <row r="272" spans="1:22" x14ac:dyDescent="0.2">
      <c r="A272" s="10">
        <v>1978</v>
      </c>
      <c r="B272" t="s">
        <v>28</v>
      </c>
      <c r="C272" s="11">
        <v>49442</v>
      </c>
      <c r="D272" s="16">
        <f t="shared" ca="1" si="50"/>
        <v>29.195542774982027</v>
      </c>
      <c r="E272" s="11">
        <f t="shared" ca="1" si="43"/>
        <v>84.952065045912377</v>
      </c>
      <c r="F272" s="11">
        <f t="shared" ca="1" si="44"/>
        <v>42002</v>
      </c>
      <c r="G272" s="11">
        <f t="shared" ca="1" si="45"/>
        <v>40611</v>
      </c>
      <c r="H272" s="11">
        <f t="shared" ca="1" si="46"/>
        <v>1391</v>
      </c>
      <c r="I272" s="17">
        <f t="shared" ca="1" si="47"/>
        <v>4.9045283557925812E-3</v>
      </c>
      <c r="J272" s="17">
        <f t="shared" ca="1" si="48"/>
        <v>0</v>
      </c>
      <c r="K272" s="17">
        <f t="shared" ca="1" si="49"/>
        <v>0.99509547164420742</v>
      </c>
      <c r="L272" s="15"/>
      <c r="M272" s="15"/>
      <c r="N272" s="18">
        <f t="shared" si="51"/>
        <v>28.880085653104924</v>
      </c>
      <c r="O272" s="11">
        <v>0</v>
      </c>
      <c r="P272" s="11">
        <v>0</v>
      </c>
      <c r="Q272" s="11">
        <v>0</v>
      </c>
      <c r="R272" s="11">
        <v>0</v>
      </c>
      <c r="S272" s="11">
        <f t="shared" si="52"/>
        <v>40409</v>
      </c>
      <c r="T272" s="11">
        <f t="shared" si="52"/>
        <v>1387</v>
      </c>
      <c r="U272" s="11">
        <v>40409</v>
      </c>
      <c r="V272" s="11">
        <v>1387</v>
      </c>
    </row>
    <row r="273" spans="1:22" x14ac:dyDescent="0.2">
      <c r="A273" s="10">
        <v>1979</v>
      </c>
      <c r="B273" t="s">
        <v>28</v>
      </c>
      <c r="C273" s="11">
        <v>49508</v>
      </c>
      <c r="D273" s="16">
        <f t="shared" ca="1" si="50"/>
        <v>28.01299589603283</v>
      </c>
      <c r="E273" s="11">
        <f t="shared" ca="1" si="43"/>
        <v>85.677062292962759</v>
      </c>
      <c r="F273" s="11">
        <f t="shared" ca="1" si="44"/>
        <v>42417</v>
      </c>
      <c r="G273" s="11">
        <f t="shared" ca="1" si="45"/>
        <v>40955</v>
      </c>
      <c r="H273" s="11">
        <f t="shared" ca="1" si="46"/>
        <v>1462</v>
      </c>
      <c r="I273" s="17">
        <f t="shared" ca="1" si="47"/>
        <v>4.6443642879034353E-3</v>
      </c>
      <c r="J273" s="17">
        <f t="shared" ca="1" si="48"/>
        <v>0</v>
      </c>
      <c r="K273" s="17">
        <f t="shared" ca="1" si="49"/>
        <v>0.99535563571209662</v>
      </c>
      <c r="L273" s="15"/>
      <c r="M273" s="15"/>
      <c r="N273" s="18">
        <f t="shared" si="51"/>
        <v>27.956661316211878</v>
      </c>
      <c r="O273" s="11">
        <v>0</v>
      </c>
      <c r="P273" s="11">
        <v>0</v>
      </c>
      <c r="Q273" s="11">
        <v>0</v>
      </c>
      <c r="R273" s="11">
        <v>0</v>
      </c>
      <c r="S273" s="11">
        <f t="shared" si="52"/>
        <v>40762</v>
      </c>
      <c r="T273" s="11">
        <f t="shared" si="52"/>
        <v>1458</v>
      </c>
      <c r="U273" s="11">
        <v>40762</v>
      </c>
      <c r="V273" s="11">
        <v>1458</v>
      </c>
    </row>
    <row r="274" spans="1:22" x14ac:dyDescent="0.2">
      <c r="A274" s="10">
        <v>1980</v>
      </c>
      <c r="B274" t="s">
        <v>28</v>
      </c>
      <c r="C274" s="11">
        <v>49603</v>
      </c>
      <c r="D274" s="16">
        <f t="shared" ca="1" si="50"/>
        <v>26.923026315789475</v>
      </c>
      <c r="E274" s="11">
        <f t="shared" ca="1" si="43"/>
        <v>85.565389190169952</v>
      </c>
      <c r="F274" s="11">
        <f t="shared" ca="1" si="44"/>
        <v>42443</v>
      </c>
      <c r="G274" s="11">
        <f t="shared" ca="1" si="45"/>
        <v>40923</v>
      </c>
      <c r="H274" s="11">
        <f t="shared" ca="1" si="46"/>
        <v>1520</v>
      </c>
      <c r="I274" s="17">
        <f t="shared" ca="1" si="47"/>
        <v>4.2174210117098222E-3</v>
      </c>
      <c r="J274" s="17">
        <f t="shared" ca="1" si="48"/>
        <v>0</v>
      </c>
      <c r="K274" s="17">
        <f t="shared" ca="1" si="49"/>
        <v>0.99578257898829015</v>
      </c>
      <c r="L274" s="15"/>
      <c r="M274" s="15"/>
      <c r="N274" s="18">
        <f t="shared" si="51"/>
        <v>28.170280757817849</v>
      </c>
      <c r="O274" s="11">
        <v>0</v>
      </c>
      <c r="P274" s="11">
        <v>0</v>
      </c>
      <c r="Q274" s="11">
        <v>0</v>
      </c>
      <c r="R274" s="11">
        <v>0</v>
      </c>
      <c r="S274" s="11">
        <f t="shared" si="52"/>
        <v>40748</v>
      </c>
      <c r="T274" s="11">
        <f t="shared" si="52"/>
        <v>1516</v>
      </c>
      <c r="U274" s="11">
        <v>40748</v>
      </c>
      <c r="V274" s="11">
        <v>1516</v>
      </c>
    </row>
    <row r="275" spans="1:22" x14ac:dyDescent="0.2">
      <c r="A275" s="10">
        <v>1981</v>
      </c>
      <c r="B275" t="s">
        <v>28</v>
      </c>
      <c r="C275" s="11">
        <v>49634.3</v>
      </c>
      <c r="D275" s="16">
        <f t="shared" ca="1" si="50"/>
        <v>29.808646350106308</v>
      </c>
      <c r="E275" s="11">
        <f t="shared" ca="1" si="43"/>
        <v>87.582578982679308</v>
      </c>
      <c r="F275" s="11">
        <f t="shared" ca="1" si="44"/>
        <v>43471</v>
      </c>
      <c r="G275" s="11">
        <f t="shared" ca="1" si="45"/>
        <v>42060</v>
      </c>
      <c r="H275" s="11">
        <f t="shared" ca="1" si="46"/>
        <v>1411</v>
      </c>
      <c r="I275" s="17">
        <f t="shared" ca="1" si="47"/>
        <v>3.6806146626486625E-3</v>
      </c>
      <c r="J275" s="17">
        <f t="shared" ca="1" si="48"/>
        <v>0</v>
      </c>
      <c r="K275" s="17">
        <f t="shared" ca="1" si="49"/>
        <v>0.99631938533735132</v>
      </c>
      <c r="L275" s="15"/>
      <c r="M275" s="15"/>
      <c r="N275" s="18">
        <f t="shared" si="51"/>
        <v>29.42645328312544</v>
      </c>
      <c r="O275" s="11">
        <v>0</v>
      </c>
      <c r="P275" s="11">
        <v>0</v>
      </c>
      <c r="Q275" s="11">
        <v>0</v>
      </c>
      <c r="R275" s="11">
        <v>0</v>
      </c>
      <c r="S275" s="11">
        <f t="shared" si="52"/>
        <v>41904</v>
      </c>
      <c r="T275" s="11">
        <f t="shared" si="52"/>
        <v>1407</v>
      </c>
      <c r="U275" s="11">
        <v>41904</v>
      </c>
      <c r="V275" s="11">
        <v>1407</v>
      </c>
    </row>
    <row r="276" spans="1:22" x14ac:dyDescent="0.2">
      <c r="A276" s="10">
        <v>1982</v>
      </c>
      <c r="B276" t="s">
        <v>28</v>
      </c>
      <c r="C276" s="11">
        <v>49581.599999999999</v>
      </c>
      <c r="D276" s="16">
        <f t="shared" ca="1" si="50"/>
        <v>31.973684210526315</v>
      </c>
      <c r="E276" s="11">
        <f t="shared" ca="1" si="43"/>
        <v>88.450150862416706</v>
      </c>
      <c r="F276" s="11">
        <f t="shared" ca="1" si="44"/>
        <v>43855</v>
      </c>
      <c r="G276" s="11">
        <f t="shared" ca="1" si="45"/>
        <v>42525</v>
      </c>
      <c r="H276" s="11">
        <f t="shared" ca="1" si="46"/>
        <v>1330</v>
      </c>
      <c r="I276" s="17">
        <f t="shared" ca="1" si="47"/>
        <v>3.3747577243187776E-3</v>
      </c>
      <c r="J276" s="17">
        <f t="shared" ca="1" si="48"/>
        <v>0</v>
      </c>
      <c r="K276" s="17">
        <f t="shared" ca="1" si="49"/>
        <v>0.99662524227568117</v>
      </c>
      <c r="L276" s="15"/>
      <c r="M276" s="15"/>
      <c r="N276" s="18">
        <f t="shared" si="51"/>
        <v>30.646859083191849</v>
      </c>
      <c r="O276" s="11">
        <v>0</v>
      </c>
      <c r="P276" s="11">
        <v>0</v>
      </c>
      <c r="Q276" s="11">
        <v>0</v>
      </c>
      <c r="R276" s="11">
        <v>0</v>
      </c>
      <c r="S276" s="11">
        <f t="shared" si="52"/>
        <v>42381</v>
      </c>
      <c r="T276" s="11">
        <f t="shared" si="52"/>
        <v>1326</v>
      </c>
      <c r="U276" s="11">
        <v>42381</v>
      </c>
      <c r="V276" s="11">
        <v>1326</v>
      </c>
    </row>
    <row r="277" spans="1:22" x14ac:dyDescent="0.2">
      <c r="A277" s="10">
        <v>1983</v>
      </c>
      <c r="B277" t="s">
        <v>28</v>
      </c>
      <c r="C277" s="11">
        <v>49617</v>
      </c>
      <c r="D277" s="16">
        <f t="shared" ca="1" si="50"/>
        <v>30.278335724533715</v>
      </c>
      <c r="E277" s="11">
        <f t="shared" ca="1" si="43"/>
        <v>87.877138883850293</v>
      </c>
      <c r="F277" s="11">
        <f t="shared" ca="1" si="44"/>
        <v>43602</v>
      </c>
      <c r="G277" s="11">
        <f t="shared" ca="1" si="45"/>
        <v>42208</v>
      </c>
      <c r="H277" s="11">
        <f t="shared" ca="1" si="46"/>
        <v>1394</v>
      </c>
      <c r="I277" s="17">
        <f t="shared" ca="1" si="47"/>
        <v>3.2108618870694003E-3</v>
      </c>
      <c r="J277" s="17">
        <f t="shared" ca="1" si="48"/>
        <v>0</v>
      </c>
      <c r="K277" s="17">
        <f t="shared" ca="1" si="49"/>
        <v>0.99678913811293057</v>
      </c>
      <c r="L277" s="15"/>
      <c r="M277" s="15"/>
      <c r="N277" s="18">
        <f t="shared" si="51"/>
        <v>30.144425877297685</v>
      </c>
      <c r="O277" s="11">
        <v>0</v>
      </c>
      <c r="P277" s="11">
        <v>0</v>
      </c>
      <c r="Q277" s="11">
        <v>0</v>
      </c>
      <c r="R277" s="11">
        <v>0</v>
      </c>
      <c r="S277" s="11">
        <f t="shared" si="52"/>
        <v>42072</v>
      </c>
      <c r="T277" s="11">
        <f t="shared" si="52"/>
        <v>1390</v>
      </c>
      <c r="U277" s="11">
        <v>42072</v>
      </c>
      <c r="V277" s="11">
        <v>1390</v>
      </c>
    </row>
    <row r="278" spans="1:22" x14ac:dyDescent="0.2">
      <c r="A278" s="10">
        <v>1984</v>
      </c>
      <c r="B278" t="s">
        <v>28</v>
      </c>
      <c r="C278" s="11">
        <v>49713.1</v>
      </c>
      <c r="D278" s="16">
        <f t="shared" ca="1" si="50"/>
        <v>28.416666666666668</v>
      </c>
      <c r="E278" s="11">
        <f t="shared" ca="1" si="43"/>
        <v>87.339152054488665</v>
      </c>
      <c r="F278" s="11">
        <f t="shared" ca="1" si="44"/>
        <v>43419</v>
      </c>
      <c r="G278" s="11">
        <f t="shared" ca="1" si="45"/>
        <v>41943</v>
      </c>
      <c r="H278" s="11">
        <f t="shared" ca="1" si="46"/>
        <v>1476</v>
      </c>
      <c r="I278" s="17">
        <f t="shared" ca="1" si="47"/>
        <v>2.8558925815887052E-3</v>
      </c>
      <c r="J278" s="17">
        <f t="shared" ca="1" si="48"/>
        <v>0</v>
      </c>
      <c r="K278" s="17">
        <f t="shared" ca="1" si="49"/>
        <v>0.99714410741841131</v>
      </c>
      <c r="L278" s="15"/>
      <c r="M278" s="15"/>
      <c r="N278" s="18">
        <f t="shared" si="51"/>
        <v>29.25938566552901</v>
      </c>
      <c r="O278" s="11">
        <v>0</v>
      </c>
      <c r="P278" s="11">
        <v>0</v>
      </c>
      <c r="Q278" s="11">
        <v>0</v>
      </c>
      <c r="R278" s="11">
        <v>0</v>
      </c>
      <c r="S278" s="11">
        <f t="shared" si="52"/>
        <v>41822</v>
      </c>
      <c r="T278" s="11">
        <f t="shared" si="52"/>
        <v>1473</v>
      </c>
      <c r="U278" s="11">
        <v>41822</v>
      </c>
      <c r="V278" s="11">
        <v>1473</v>
      </c>
    </row>
    <row r="279" spans="1:22" x14ac:dyDescent="0.2">
      <c r="A279" s="10">
        <v>1985</v>
      </c>
      <c r="B279" t="s">
        <v>28</v>
      </c>
      <c r="C279" s="11">
        <v>49860.7</v>
      </c>
      <c r="D279" s="16">
        <f t="shared" ca="1" si="50"/>
        <v>29.188273615635179</v>
      </c>
      <c r="E279" s="11">
        <f t="shared" ca="1" si="43"/>
        <v>92.936922265431491</v>
      </c>
      <c r="F279" s="11">
        <f t="shared" ca="1" si="44"/>
        <v>46339</v>
      </c>
      <c r="G279" s="11">
        <f t="shared" ca="1" si="45"/>
        <v>44804</v>
      </c>
      <c r="H279" s="11">
        <f t="shared" ca="1" si="46"/>
        <v>1535</v>
      </c>
      <c r="I279" s="17">
        <f t="shared" ca="1" si="47"/>
        <v>2.2874900192062842E-3</v>
      </c>
      <c r="J279" s="17">
        <f t="shared" ca="1" si="48"/>
        <v>0</v>
      </c>
      <c r="K279" s="17">
        <f t="shared" ca="1" si="49"/>
        <v>0.99771250998079375</v>
      </c>
      <c r="L279" s="15"/>
      <c r="M279" s="15"/>
      <c r="N279" s="18">
        <f t="shared" si="51"/>
        <v>28.552905464006937</v>
      </c>
      <c r="O279" s="11">
        <v>0</v>
      </c>
      <c r="P279" s="11">
        <v>0</v>
      </c>
      <c r="Q279" s="11">
        <v>0</v>
      </c>
      <c r="R279" s="11">
        <v>0</v>
      </c>
      <c r="S279" s="11">
        <f t="shared" si="52"/>
        <v>44701</v>
      </c>
      <c r="T279" s="11">
        <f t="shared" si="52"/>
        <v>1532</v>
      </c>
      <c r="U279" s="11">
        <v>44701</v>
      </c>
      <c r="V279" s="11">
        <v>1532</v>
      </c>
    </row>
    <row r="280" spans="1:22" x14ac:dyDescent="0.2">
      <c r="A280" s="10">
        <v>1986</v>
      </c>
      <c r="B280" t="s">
        <v>28</v>
      </c>
      <c r="C280" s="11">
        <v>49998.6</v>
      </c>
      <c r="D280" s="16">
        <f t="shared" ca="1" si="50"/>
        <v>28.106832298136645</v>
      </c>
      <c r="E280" s="11">
        <f t="shared" ca="1" si="43"/>
        <v>93.726624345481682</v>
      </c>
      <c r="F280" s="11">
        <f t="shared" ca="1" si="44"/>
        <v>46862</v>
      </c>
      <c r="G280" s="11">
        <f t="shared" ca="1" si="45"/>
        <v>45252</v>
      </c>
      <c r="H280" s="11">
        <f t="shared" ca="1" si="46"/>
        <v>1610</v>
      </c>
      <c r="I280" s="17">
        <f t="shared" ca="1" si="47"/>
        <v>1.9632111305535401E-3</v>
      </c>
      <c r="J280" s="17">
        <f t="shared" ca="1" si="48"/>
        <v>0</v>
      </c>
      <c r="K280" s="17">
        <f t="shared" ca="1" si="49"/>
        <v>0.99803678886944647</v>
      </c>
      <c r="L280" s="15"/>
      <c r="M280" s="15"/>
      <c r="N280" s="18">
        <f t="shared" si="51"/>
        <v>28.202766880033039</v>
      </c>
      <c r="O280" s="11">
        <v>0</v>
      </c>
      <c r="P280" s="11">
        <v>0</v>
      </c>
      <c r="Q280" s="11">
        <v>0</v>
      </c>
      <c r="R280" s="11">
        <v>0</v>
      </c>
      <c r="S280" s="11">
        <f t="shared" si="52"/>
        <v>45163</v>
      </c>
      <c r="T280" s="11">
        <f t="shared" si="52"/>
        <v>1607</v>
      </c>
      <c r="U280" s="11">
        <v>45163</v>
      </c>
      <c r="V280" s="11">
        <v>1607</v>
      </c>
    </row>
    <row r="281" spans="1:22" x14ac:dyDescent="0.2">
      <c r="A281" s="10">
        <v>1987</v>
      </c>
      <c r="B281" t="s">
        <v>28</v>
      </c>
      <c r="C281" s="11">
        <v>50123</v>
      </c>
      <c r="D281" s="16">
        <f t="shared" ca="1" si="50"/>
        <v>27.409490333919155</v>
      </c>
      <c r="E281" s="11">
        <f t="shared" ca="1" si="43"/>
        <v>96.751990104343321</v>
      </c>
      <c r="F281" s="11">
        <f t="shared" ca="1" si="44"/>
        <v>48495</v>
      </c>
      <c r="G281" s="11">
        <f t="shared" ca="1" si="45"/>
        <v>46788</v>
      </c>
      <c r="H281" s="11">
        <f t="shared" ca="1" si="46"/>
        <v>1707</v>
      </c>
      <c r="I281" s="17">
        <f t="shared" ca="1" si="47"/>
        <v>1.4228270955768637E-3</v>
      </c>
      <c r="J281" s="17">
        <f t="shared" ca="1" si="48"/>
        <v>0</v>
      </c>
      <c r="K281" s="17">
        <f t="shared" ca="1" si="49"/>
        <v>0.99857717290442316</v>
      </c>
      <c r="L281" s="15"/>
      <c r="M281" s="15"/>
      <c r="N281" s="18">
        <f t="shared" si="51"/>
        <v>27.41577909270217</v>
      </c>
      <c r="O281" s="11">
        <v>0</v>
      </c>
      <c r="P281" s="11">
        <v>0</v>
      </c>
      <c r="Q281" s="11">
        <v>0</v>
      </c>
      <c r="R281" s="11">
        <v>0</v>
      </c>
      <c r="S281" s="11">
        <f t="shared" si="52"/>
        <v>46722</v>
      </c>
      <c r="T281" s="11">
        <f t="shared" si="52"/>
        <v>1704</v>
      </c>
      <c r="U281" s="11">
        <v>46722</v>
      </c>
      <c r="V281" s="11">
        <v>1704</v>
      </c>
    </row>
    <row r="282" spans="1:22" x14ac:dyDescent="0.2">
      <c r="A282" s="10">
        <v>1988</v>
      </c>
      <c r="B282" t="s">
        <v>28</v>
      </c>
      <c r="C282" s="11">
        <v>50253.599999999999</v>
      </c>
      <c r="D282" s="16">
        <f t="shared" ca="1" si="50"/>
        <v>26.784213515048268</v>
      </c>
      <c r="E282" s="11">
        <f t="shared" ca="1" si="43"/>
        <v>97.362179027970143</v>
      </c>
      <c r="F282" s="11">
        <f t="shared" ca="1" si="44"/>
        <v>48928</v>
      </c>
      <c r="G282" s="11">
        <f t="shared" ca="1" si="45"/>
        <v>47167</v>
      </c>
      <c r="H282" s="11">
        <f t="shared" ca="1" si="46"/>
        <v>1761</v>
      </c>
      <c r="I282" s="17">
        <f t="shared" ca="1" si="47"/>
        <v>1.1445389143230869E-3</v>
      </c>
      <c r="J282" s="17">
        <f t="shared" ca="1" si="48"/>
        <v>0</v>
      </c>
      <c r="K282" s="17">
        <f t="shared" ca="1" si="49"/>
        <v>0.99885546108567691</v>
      </c>
      <c r="L282" s="15"/>
      <c r="M282" s="15"/>
      <c r="N282" s="18">
        <f t="shared" si="51"/>
        <v>26.893246604170653</v>
      </c>
      <c r="O282" s="11">
        <v>0</v>
      </c>
      <c r="P282" s="11">
        <v>0</v>
      </c>
      <c r="Q282" s="11">
        <v>0</v>
      </c>
      <c r="R282" s="11">
        <v>0</v>
      </c>
      <c r="S282" s="11">
        <f t="shared" si="52"/>
        <v>47113</v>
      </c>
      <c r="T282" s="11">
        <f t="shared" si="52"/>
        <v>1759</v>
      </c>
      <c r="U282" s="11">
        <v>47113</v>
      </c>
      <c r="V282" s="11">
        <v>1759</v>
      </c>
    </row>
    <row r="283" spans="1:22" x14ac:dyDescent="0.2">
      <c r="A283" s="10">
        <v>1989</v>
      </c>
      <c r="B283" t="s">
        <v>28</v>
      </c>
      <c r="C283" s="11">
        <v>50407.8</v>
      </c>
      <c r="D283" s="16">
        <f t="shared" ca="1" si="50"/>
        <v>26.501983002832862</v>
      </c>
      <c r="E283" s="11">
        <f t="shared" ca="1" si="43"/>
        <v>96.296604890512967</v>
      </c>
      <c r="F283" s="11">
        <f t="shared" ca="1" si="44"/>
        <v>48541</v>
      </c>
      <c r="G283" s="11">
        <f t="shared" ca="1" si="45"/>
        <v>46776</v>
      </c>
      <c r="H283" s="11">
        <f t="shared" ca="1" si="46"/>
        <v>1765</v>
      </c>
      <c r="I283" s="17">
        <f t="shared" ca="1" si="47"/>
        <v>8.4464679343235617E-4</v>
      </c>
      <c r="J283" s="17">
        <f t="shared" ca="1" si="48"/>
        <v>0</v>
      </c>
      <c r="K283" s="17">
        <f t="shared" ca="1" si="49"/>
        <v>0.99915535320656768</v>
      </c>
      <c r="L283" s="15"/>
      <c r="M283" s="15"/>
      <c r="N283" s="18">
        <f t="shared" si="51"/>
        <v>26.802148437500001</v>
      </c>
      <c r="O283" s="11">
        <v>0</v>
      </c>
      <c r="P283" s="11">
        <v>0</v>
      </c>
      <c r="Q283" s="11">
        <v>0</v>
      </c>
      <c r="R283" s="11">
        <v>0</v>
      </c>
      <c r="S283" s="11">
        <f t="shared" si="52"/>
        <v>46736</v>
      </c>
      <c r="T283" s="11">
        <f t="shared" si="52"/>
        <v>1764</v>
      </c>
      <c r="U283" s="11">
        <v>46736</v>
      </c>
      <c r="V283" s="11">
        <v>1764</v>
      </c>
    </row>
    <row r="284" spans="1:22" x14ac:dyDescent="0.2">
      <c r="A284" s="10">
        <v>1990</v>
      </c>
      <c r="B284" t="s">
        <v>28</v>
      </c>
      <c r="C284" s="11">
        <v>50560.6</v>
      </c>
      <c r="D284" s="16">
        <f t="shared" ca="1" si="50"/>
        <v>27.180338134001254</v>
      </c>
      <c r="E284" s="11">
        <f t="shared" ca="1" si="43"/>
        <v>89.010019659576827</v>
      </c>
      <c r="F284" s="11">
        <f t="shared" ca="1" si="44"/>
        <v>45004</v>
      </c>
      <c r="G284" s="11">
        <f t="shared" ca="1" si="45"/>
        <v>43407</v>
      </c>
      <c r="H284" s="11">
        <f t="shared" ca="1" si="46"/>
        <v>1597</v>
      </c>
      <c r="I284" s="17">
        <f t="shared" ca="1" si="47"/>
        <v>6.4438716558528134E-4</v>
      </c>
      <c r="J284" s="17">
        <f t="shared" ca="1" si="48"/>
        <v>0</v>
      </c>
      <c r="K284" s="17">
        <f t="shared" ca="1" si="49"/>
        <v>0.99935561283441476</v>
      </c>
      <c r="L284" s="15"/>
      <c r="M284" s="15"/>
      <c r="N284" s="18">
        <f t="shared" si="51"/>
        <v>27.106504065040649</v>
      </c>
      <c r="O284" s="11">
        <v>0</v>
      </c>
      <c r="P284" s="11">
        <v>0</v>
      </c>
      <c r="Q284" s="11">
        <v>0</v>
      </c>
      <c r="R284" s="11">
        <v>0</v>
      </c>
      <c r="S284" s="11">
        <f t="shared" si="52"/>
        <v>43378</v>
      </c>
      <c r="T284" s="11">
        <f t="shared" si="52"/>
        <v>1597</v>
      </c>
      <c r="U284" s="11">
        <v>43378</v>
      </c>
      <c r="V284" s="11">
        <v>1597</v>
      </c>
    </row>
    <row r="285" spans="1:22" x14ac:dyDescent="0.2">
      <c r="A285" s="10">
        <v>1991</v>
      </c>
      <c r="B285" t="s">
        <v>28</v>
      </c>
      <c r="C285" s="11">
        <v>50748</v>
      </c>
      <c r="D285" s="16">
        <f t="shared" ca="1" si="50"/>
        <v>27.760744066709428</v>
      </c>
      <c r="E285" s="11">
        <f t="shared" ca="1" si="43"/>
        <v>88.354220855994328</v>
      </c>
      <c r="F285" s="11">
        <f t="shared" ca="1" si="44"/>
        <v>44838</v>
      </c>
      <c r="G285" s="11">
        <f t="shared" ca="1" si="45"/>
        <v>43279</v>
      </c>
      <c r="H285" s="11">
        <f t="shared" ca="1" si="46"/>
        <v>1559</v>
      </c>
      <c r="I285" s="17">
        <f t="shared" ca="1" si="47"/>
        <v>6.4677282662027743E-4</v>
      </c>
      <c r="J285" s="17">
        <f t="shared" ca="1" si="48"/>
        <v>0</v>
      </c>
      <c r="K285" s="17">
        <f t="shared" ca="1" si="49"/>
        <v>0.99935322717337971</v>
      </c>
      <c r="L285" s="15"/>
      <c r="M285" s="15"/>
      <c r="N285" s="18">
        <f t="shared" si="51"/>
        <v>27.508478168715559</v>
      </c>
      <c r="O285" s="11">
        <v>0</v>
      </c>
      <c r="P285" s="11">
        <v>0</v>
      </c>
      <c r="Q285" s="11">
        <v>0</v>
      </c>
      <c r="R285" s="11">
        <v>0</v>
      </c>
      <c r="S285" s="11">
        <f t="shared" si="52"/>
        <v>43250</v>
      </c>
      <c r="T285" s="11">
        <f t="shared" si="52"/>
        <v>1559</v>
      </c>
      <c r="U285" s="11">
        <v>43250</v>
      </c>
      <c r="V285" s="11">
        <v>1559</v>
      </c>
    </row>
    <row r="286" spans="1:22" x14ac:dyDescent="0.2">
      <c r="A286" s="10">
        <v>1992</v>
      </c>
      <c r="B286" t="s">
        <v>28</v>
      </c>
      <c r="C286" s="11">
        <v>50875.6</v>
      </c>
      <c r="D286" s="16">
        <f t="shared" ca="1" si="50"/>
        <v>27.646606914212548</v>
      </c>
      <c r="E286" s="11">
        <f t="shared" ca="1" si="43"/>
        <v>87.951788283577983</v>
      </c>
      <c r="F286" s="11">
        <f t="shared" ca="1" si="44"/>
        <v>44746</v>
      </c>
      <c r="G286" s="11">
        <f t="shared" ca="1" si="45"/>
        <v>43184</v>
      </c>
      <c r="H286" s="11">
        <f t="shared" ca="1" si="46"/>
        <v>1562</v>
      </c>
      <c r="I286" s="17">
        <f t="shared" ca="1" si="47"/>
        <v>6.0340589102936574E-4</v>
      </c>
      <c r="J286" s="17">
        <f t="shared" ca="1" si="48"/>
        <v>0</v>
      </c>
      <c r="K286" s="17">
        <f t="shared" ca="1" si="49"/>
        <v>0.99939659410897064</v>
      </c>
      <c r="L286" s="15"/>
      <c r="M286" s="15"/>
      <c r="N286" s="18">
        <f t="shared" si="51"/>
        <v>27.637334472447673</v>
      </c>
      <c r="O286" s="11">
        <v>0</v>
      </c>
      <c r="P286" s="11">
        <v>0</v>
      </c>
      <c r="Q286" s="11">
        <v>0</v>
      </c>
      <c r="R286" s="11">
        <v>0</v>
      </c>
      <c r="S286" s="11">
        <f t="shared" si="52"/>
        <v>43157</v>
      </c>
      <c r="T286" s="11">
        <f t="shared" si="52"/>
        <v>1562</v>
      </c>
      <c r="U286" s="11">
        <v>43157</v>
      </c>
      <c r="V286" s="11">
        <v>1562</v>
      </c>
    </row>
    <row r="287" spans="1:22" x14ac:dyDescent="0.2">
      <c r="A287" s="10">
        <v>1993</v>
      </c>
      <c r="B287" t="s">
        <v>28</v>
      </c>
      <c r="C287" s="11">
        <v>50985.9</v>
      </c>
      <c r="D287" s="16">
        <f t="shared" ca="1" si="50"/>
        <v>27.555413196668802</v>
      </c>
      <c r="E287" s="11">
        <f t="shared" ca="1" si="43"/>
        <v>87.426131538327255</v>
      </c>
      <c r="F287" s="11">
        <f t="shared" ca="1" si="44"/>
        <v>44575</v>
      </c>
      <c r="G287" s="11">
        <f t="shared" ca="1" si="45"/>
        <v>43014</v>
      </c>
      <c r="H287" s="11">
        <f t="shared" ca="1" si="46"/>
        <v>1561</v>
      </c>
      <c r="I287" s="17">
        <f t="shared" ca="1" si="47"/>
        <v>5.1598429613011775E-4</v>
      </c>
      <c r="J287" s="17">
        <f t="shared" ca="1" si="48"/>
        <v>0</v>
      </c>
      <c r="K287" s="17">
        <f t="shared" ca="1" si="49"/>
        <v>0.99948401570386991</v>
      </c>
      <c r="L287" s="15"/>
      <c r="M287" s="15"/>
      <c r="N287" s="18">
        <f t="shared" si="51"/>
        <v>26.947304418321849</v>
      </c>
      <c r="O287" s="11">
        <v>0</v>
      </c>
      <c r="P287" s="11">
        <v>0</v>
      </c>
      <c r="Q287" s="11">
        <v>0</v>
      </c>
      <c r="R287" s="11">
        <v>0</v>
      </c>
      <c r="S287" s="11">
        <f t="shared" si="52"/>
        <v>42991</v>
      </c>
      <c r="T287" s="11">
        <f t="shared" si="52"/>
        <v>1561</v>
      </c>
      <c r="U287" s="11">
        <v>42991</v>
      </c>
      <c r="V287" s="11">
        <v>1561</v>
      </c>
    </row>
    <row r="288" spans="1:22" x14ac:dyDescent="0.2">
      <c r="A288" s="10">
        <v>1994</v>
      </c>
      <c r="B288" t="s">
        <v>28</v>
      </c>
      <c r="C288" s="11">
        <v>51116.2</v>
      </c>
      <c r="D288" s="16">
        <f t="shared" ca="1" si="50"/>
        <v>25.856985091109884</v>
      </c>
      <c r="E288" s="11">
        <f t="shared" ca="1" si="43"/>
        <v>95.151830535133683</v>
      </c>
      <c r="F288" s="11">
        <f t="shared" ca="1" si="44"/>
        <v>48638</v>
      </c>
      <c r="G288" s="11">
        <f t="shared" ca="1" si="45"/>
        <v>46827</v>
      </c>
      <c r="H288" s="11">
        <f t="shared" ca="1" si="46"/>
        <v>1811</v>
      </c>
      <c r="I288" s="17">
        <f t="shared" ca="1" si="47"/>
        <v>3.495209506969859E-4</v>
      </c>
      <c r="J288" s="17">
        <f t="shared" ca="1" si="48"/>
        <v>0</v>
      </c>
      <c r="K288" s="17">
        <f t="shared" ca="1" si="49"/>
        <v>0.99965047904930304</v>
      </c>
      <c r="L288" s="15"/>
      <c r="M288" s="15"/>
      <c r="N288" s="18">
        <f t="shared" si="51"/>
        <v>25.93608671276397</v>
      </c>
      <c r="O288" s="11">
        <v>0</v>
      </c>
      <c r="P288" s="11">
        <v>0</v>
      </c>
      <c r="Q288" s="11">
        <v>0</v>
      </c>
      <c r="R288" s="11">
        <v>0</v>
      </c>
      <c r="S288" s="11">
        <f t="shared" si="52"/>
        <v>46810</v>
      </c>
      <c r="T288" s="11">
        <f t="shared" si="52"/>
        <v>1811</v>
      </c>
      <c r="U288" s="11">
        <v>46810</v>
      </c>
      <c r="V288" s="11">
        <v>1811</v>
      </c>
    </row>
    <row r="289" spans="1:22" x14ac:dyDescent="0.2">
      <c r="A289" s="10">
        <v>1995</v>
      </c>
      <c r="B289" t="s">
        <v>28</v>
      </c>
      <c r="C289" s="11">
        <v>51272</v>
      </c>
      <c r="D289" s="16">
        <f t="shared" ca="1" si="50"/>
        <v>24.758463870641737</v>
      </c>
      <c r="E289" s="11">
        <f t="shared" ca="1" si="43"/>
        <v>99.422686846621943</v>
      </c>
      <c r="F289" s="11">
        <f t="shared" ca="1" si="44"/>
        <v>50976</v>
      </c>
      <c r="G289" s="11">
        <f t="shared" ca="1" si="45"/>
        <v>48997</v>
      </c>
      <c r="H289" s="11">
        <f t="shared" ca="1" si="46"/>
        <v>1979</v>
      </c>
      <c r="I289" s="17">
        <f t="shared" ca="1" si="47"/>
        <v>2.746390458254865E-4</v>
      </c>
      <c r="J289" s="17">
        <f t="shared" ca="1" si="48"/>
        <v>0</v>
      </c>
      <c r="K289" s="17">
        <f t="shared" ca="1" si="49"/>
        <v>0.99972536095417452</v>
      </c>
      <c r="L289" s="15"/>
      <c r="M289" s="15"/>
      <c r="N289" s="18">
        <f t="shared" si="51"/>
        <v>24.588896232650363</v>
      </c>
      <c r="O289" s="11">
        <v>0</v>
      </c>
      <c r="P289" s="11">
        <v>0</v>
      </c>
      <c r="Q289" s="11">
        <v>0</v>
      </c>
      <c r="R289" s="11">
        <v>0</v>
      </c>
      <c r="S289" s="11">
        <f t="shared" si="52"/>
        <v>48983</v>
      </c>
      <c r="T289" s="11">
        <f t="shared" si="52"/>
        <v>1979</v>
      </c>
      <c r="U289" s="11">
        <v>48983</v>
      </c>
      <c r="V289" s="11">
        <v>1979</v>
      </c>
    </row>
    <row r="290" spans="1:22" x14ac:dyDescent="0.2">
      <c r="A290" s="10">
        <v>1996</v>
      </c>
      <c r="B290" t="s">
        <v>28</v>
      </c>
      <c r="C290" s="11">
        <v>51410.400000000001</v>
      </c>
      <c r="D290" s="16">
        <f t="shared" ca="1" si="50"/>
        <v>23.442086648983199</v>
      </c>
      <c r="E290" s="11">
        <f t="shared" ca="1" si="43"/>
        <v>107.54244277422467</v>
      </c>
      <c r="F290" s="11">
        <f t="shared" ca="1" si="44"/>
        <v>55288</v>
      </c>
      <c r="G290" s="11">
        <f t="shared" ca="1" si="45"/>
        <v>53026</v>
      </c>
      <c r="H290" s="11">
        <f t="shared" ca="1" si="46"/>
        <v>2262</v>
      </c>
      <c r="I290" s="17">
        <f t="shared" ca="1" si="47"/>
        <v>1.2660975256836927E-4</v>
      </c>
      <c r="J290" s="17">
        <f t="shared" ca="1" si="48"/>
        <v>0</v>
      </c>
      <c r="K290" s="17">
        <f t="shared" ca="1" si="49"/>
        <v>0.9998733902474316</v>
      </c>
      <c r="L290" s="15"/>
      <c r="M290" s="15"/>
      <c r="N290" s="18">
        <f t="shared" si="51"/>
        <v>23.198525159051474</v>
      </c>
      <c r="O290" s="11">
        <v>0</v>
      </c>
      <c r="P290" s="11">
        <v>0</v>
      </c>
      <c r="Q290" s="11">
        <v>0</v>
      </c>
      <c r="R290" s="11">
        <v>0</v>
      </c>
      <c r="S290" s="11">
        <f t="shared" si="52"/>
        <v>53019</v>
      </c>
      <c r="T290" s="11">
        <f t="shared" si="52"/>
        <v>2262</v>
      </c>
      <c r="U290" s="11">
        <v>53019</v>
      </c>
      <c r="V290" s="11">
        <v>2262</v>
      </c>
    </row>
    <row r="291" spans="1:22" x14ac:dyDescent="0.2">
      <c r="A291" s="10">
        <v>1997</v>
      </c>
      <c r="B291" t="s">
        <v>28</v>
      </c>
      <c r="C291" s="11">
        <v>51559.6</v>
      </c>
      <c r="D291" s="16">
        <f t="shared" ca="1" si="50"/>
        <v>21.847850467289721</v>
      </c>
      <c r="E291" s="11">
        <f t="shared" ca="1" si="43"/>
        <v>118.53854568305418</v>
      </c>
      <c r="F291" s="11">
        <f t="shared" ca="1" si="44"/>
        <v>61118</v>
      </c>
      <c r="G291" s="11">
        <f t="shared" ca="1" si="45"/>
        <v>58443</v>
      </c>
      <c r="H291" s="11">
        <f t="shared" ca="1" si="46"/>
        <v>2675</v>
      </c>
      <c r="I291" s="17">
        <f t="shared" ca="1" si="47"/>
        <v>6.5447167773814588E-5</v>
      </c>
      <c r="J291" s="17">
        <f t="shared" ca="1" si="48"/>
        <v>0</v>
      </c>
      <c r="K291" s="17">
        <f t="shared" ca="1" si="49"/>
        <v>0.99993455283222621</v>
      </c>
      <c r="L291" s="15"/>
      <c r="M291" s="15"/>
      <c r="N291" s="18">
        <f t="shared" si="51"/>
        <v>21.593136035811987</v>
      </c>
      <c r="O291" s="11">
        <v>0</v>
      </c>
      <c r="P291" s="11">
        <v>0</v>
      </c>
      <c r="Q291" s="11">
        <v>0</v>
      </c>
      <c r="R291" s="11">
        <v>0</v>
      </c>
      <c r="S291" s="11">
        <f t="shared" si="52"/>
        <v>58439</v>
      </c>
      <c r="T291" s="11">
        <f t="shared" si="52"/>
        <v>2675</v>
      </c>
      <c r="U291" s="11">
        <v>58439</v>
      </c>
      <c r="V291" s="11">
        <v>2675</v>
      </c>
    </row>
    <row r="292" spans="1:22" x14ac:dyDescent="0.2">
      <c r="A292" s="10">
        <v>1998</v>
      </c>
      <c r="B292" t="s">
        <v>28</v>
      </c>
      <c r="C292" s="11">
        <v>51720.1</v>
      </c>
      <c r="D292" s="16">
        <f t="shared" ca="1" si="50"/>
        <v>20.030917874396135</v>
      </c>
      <c r="E292" s="11">
        <f t="shared" ca="1" si="43"/>
        <v>126.25845657684343</v>
      </c>
      <c r="F292" s="11">
        <f t="shared" ca="1" si="44"/>
        <v>65301</v>
      </c>
      <c r="G292" s="11">
        <f t="shared" ca="1" si="45"/>
        <v>62196</v>
      </c>
      <c r="H292" s="11">
        <f t="shared" ca="1" si="46"/>
        <v>3105</v>
      </c>
      <c r="I292" s="17">
        <f t="shared" ca="1" si="47"/>
        <v>3.06274023368708E-5</v>
      </c>
      <c r="J292" s="17">
        <f t="shared" ca="1" si="48"/>
        <v>0</v>
      </c>
      <c r="K292" s="17">
        <f t="shared" ca="1" si="49"/>
        <v>0.99996937259766316</v>
      </c>
      <c r="L292" s="15"/>
      <c r="M292" s="15"/>
      <c r="N292" s="18">
        <f t="shared" si="51"/>
        <v>20.179018500055388</v>
      </c>
      <c r="O292" s="11">
        <v>0</v>
      </c>
      <c r="P292" s="11">
        <v>0</v>
      </c>
      <c r="Q292" s="11">
        <v>0</v>
      </c>
      <c r="R292" s="11">
        <v>0</v>
      </c>
      <c r="S292" s="11">
        <f t="shared" si="52"/>
        <v>62194</v>
      </c>
      <c r="T292" s="11">
        <f t="shared" si="52"/>
        <v>3105</v>
      </c>
      <c r="U292" s="11">
        <v>62194</v>
      </c>
      <c r="V292" s="11">
        <v>3105</v>
      </c>
    </row>
    <row r="293" spans="1:22" x14ac:dyDescent="0.2">
      <c r="A293" s="10">
        <v>1999</v>
      </c>
      <c r="B293" t="s">
        <v>28</v>
      </c>
      <c r="C293" s="11">
        <v>51933.5</v>
      </c>
      <c r="D293" s="16">
        <f t="shared" ca="1" si="50"/>
        <v>18.947643979057592</v>
      </c>
      <c r="E293" s="11">
        <f t="shared" ca="1" si="43"/>
        <v>124.71718640184082</v>
      </c>
      <c r="F293" s="11">
        <f t="shared" ca="1" si="44"/>
        <v>64770</v>
      </c>
      <c r="G293" s="11">
        <f t="shared" ca="1" si="45"/>
        <v>61523</v>
      </c>
      <c r="H293" s="11">
        <f t="shared" ca="1" si="46"/>
        <v>3247</v>
      </c>
      <c r="I293" s="17">
        <f t="shared" ca="1" si="47"/>
        <v>0</v>
      </c>
      <c r="J293" s="17">
        <f t="shared" ca="1" si="48"/>
        <v>0</v>
      </c>
      <c r="K293" s="17">
        <f t="shared" ca="1" si="49"/>
        <v>1</v>
      </c>
      <c r="L293" s="15"/>
      <c r="M293" s="15"/>
      <c r="N293" s="18">
        <f t="shared" si="51"/>
        <v>19.065038136466708</v>
      </c>
      <c r="O293" s="11">
        <v>0</v>
      </c>
      <c r="P293" s="11">
        <v>0</v>
      </c>
      <c r="Q293" s="11">
        <v>0</v>
      </c>
      <c r="R293" s="11">
        <v>0</v>
      </c>
      <c r="S293" s="11">
        <f t="shared" si="52"/>
        <v>61523</v>
      </c>
      <c r="T293" s="11">
        <f t="shared" si="52"/>
        <v>3247</v>
      </c>
      <c r="U293" s="11">
        <v>61523</v>
      </c>
      <c r="V293" s="11">
        <v>3247</v>
      </c>
    </row>
    <row r="294" spans="1:22" x14ac:dyDescent="0.2">
      <c r="A294" s="10">
        <v>2000</v>
      </c>
      <c r="B294" t="s">
        <v>28</v>
      </c>
      <c r="C294" s="11">
        <v>52140.2</v>
      </c>
      <c r="D294" s="16">
        <f t="shared" ca="1" si="50"/>
        <v>18.284179104477612</v>
      </c>
      <c r="E294" s="11">
        <f t="shared" ca="1" si="43"/>
        <v>123.90056041211963</v>
      </c>
      <c r="F294" s="11">
        <f t="shared" ca="1" si="44"/>
        <v>64602</v>
      </c>
      <c r="G294" s="11">
        <f t="shared" ca="1" si="45"/>
        <v>61252</v>
      </c>
      <c r="H294" s="11">
        <f t="shared" ca="1" si="46"/>
        <v>3350</v>
      </c>
      <c r="I294" s="17">
        <f t="shared" ca="1" si="47"/>
        <v>0</v>
      </c>
      <c r="J294" s="17">
        <f t="shared" ca="1" si="48"/>
        <v>0</v>
      </c>
      <c r="K294" s="17">
        <f t="shared" ca="1" si="49"/>
        <v>1</v>
      </c>
      <c r="L294" s="15"/>
      <c r="M294" s="15"/>
      <c r="N294" s="18">
        <f t="shared" si="51"/>
        <v>17.929283157589243</v>
      </c>
      <c r="O294" s="11">
        <v>0</v>
      </c>
      <c r="P294" s="11">
        <v>0</v>
      </c>
      <c r="Q294" s="11">
        <v>0</v>
      </c>
      <c r="R294" s="11">
        <v>0</v>
      </c>
      <c r="S294" s="11">
        <f t="shared" si="52"/>
        <v>61252</v>
      </c>
      <c r="T294" s="11">
        <f t="shared" si="52"/>
        <v>3350</v>
      </c>
      <c r="U294" s="11">
        <v>61252</v>
      </c>
      <c r="V294" s="11">
        <v>3350</v>
      </c>
    </row>
    <row r="295" spans="1:22" x14ac:dyDescent="0.2">
      <c r="A295" s="10">
        <v>2001</v>
      </c>
      <c r="B295" t="s">
        <v>28</v>
      </c>
      <c r="C295" s="11">
        <v>52360</v>
      </c>
      <c r="D295" s="16">
        <f t="shared" ca="1" si="50"/>
        <v>16.727272727272727</v>
      </c>
      <c r="E295" s="11">
        <f t="shared" ca="1" si="43"/>
        <v>126.62337662337663</v>
      </c>
      <c r="F295" s="11">
        <f t="shared" ca="1" si="44"/>
        <v>66300</v>
      </c>
      <c r="G295" s="11">
        <f t="shared" ca="1" si="45"/>
        <v>62560</v>
      </c>
      <c r="H295" s="11">
        <f t="shared" ca="1" si="46"/>
        <v>3740</v>
      </c>
      <c r="I295" s="17">
        <f t="shared" ca="1" si="47"/>
        <v>0</v>
      </c>
      <c r="J295" s="17">
        <f t="shared" ca="1" si="48"/>
        <v>0</v>
      </c>
      <c r="K295" s="17">
        <f t="shared" ca="1" si="49"/>
        <v>1</v>
      </c>
      <c r="L295" s="15"/>
      <c r="M295" s="15"/>
      <c r="N295" s="18">
        <f t="shared" si="51"/>
        <v>16.708315040828872</v>
      </c>
      <c r="O295" s="11">
        <v>0</v>
      </c>
      <c r="P295" s="11">
        <v>0</v>
      </c>
      <c r="Q295" s="11">
        <v>0</v>
      </c>
      <c r="R295" s="11">
        <v>0</v>
      </c>
      <c r="S295" s="11">
        <f t="shared" si="52"/>
        <v>62560</v>
      </c>
      <c r="T295" s="11">
        <f t="shared" si="52"/>
        <v>3740</v>
      </c>
      <c r="U295" s="11">
        <v>62560</v>
      </c>
      <c r="V295" s="11">
        <v>3740</v>
      </c>
    </row>
    <row r="296" spans="1:22" x14ac:dyDescent="0.2">
      <c r="A296" s="10">
        <v>2002</v>
      </c>
      <c r="B296" t="s">
        <v>28</v>
      </c>
      <c r="C296" s="11">
        <v>52567.3</v>
      </c>
      <c r="D296" s="16">
        <f t="shared" ca="1" si="50"/>
        <v>15.463828797394743</v>
      </c>
      <c r="E296" s="11">
        <f t="shared" ca="1" si="43"/>
        <v>134.64263905507795</v>
      </c>
      <c r="F296" s="11">
        <f t="shared" ca="1" si="44"/>
        <v>70778</v>
      </c>
      <c r="G296" s="11">
        <f t="shared" ca="1" si="45"/>
        <v>66479</v>
      </c>
      <c r="H296" s="11">
        <f t="shared" ca="1" si="46"/>
        <v>4299</v>
      </c>
      <c r="I296" s="17">
        <f t="shared" ca="1" si="47"/>
        <v>0</v>
      </c>
      <c r="J296" s="17">
        <f t="shared" ca="1" si="48"/>
        <v>0</v>
      </c>
      <c r="K296" s="17">
        <f t="shared" ca="1" si="49"/>
        <v>1</v>
      </c>
      <c r="L296" s="15"/>
      <c r="M296" s="15"/>
      <c r="N296" s="18">
        <f t="shared" si="51"/>
        <v>15.857750320924263</v>
      </c>
      <c r="O296" s="11">
        <v>0</v>
      </c>
      <c r="P296" s="11">
        <v>0</v>
      </c>
      <c r="Q296" s="11">
        <v>0</v>
      </c>
      <c r="R296" s="11">
        <v>0</v>
      </c>
      <c r="S296" s="11">
        <f t="shared" si="52"/>
        <v>66479</v>
      </c>
      <c r="T296" s="11">
        <f t="shared" si="52"/>
        <v>4299</v>
      </c>
      <c r="U296" s="11">
        <v>66479</v>
      </c>
      <c r="V296" s="11">
        <v>4299</v>
      </c>
    </row>
    <row r="297" spans="1:22" x14ac:dyDescent="0.2">
      <c r="A297" s="10">
        <v>2003</v>
      </c>
      <c r="B297" t="s">
        <v>28</v>
      </c>
      <c r="C297" s="11">
        <v>52792.2</v>
      </c>
      <c r="D297" s="16">
        <f t="shared" ca="1" si="50"/>
        <v>15.505536723163841</v>
      </c>
      <c r="E297" s="11">
        <f t="shared" ca="1" si="43"/>
        <v>138.34808930107101</v>
      </c>
      <c r="F297" s="11">
        <f t="shared" ca="1" si="44"/>
        <v>73037</v>
      </c>
      <c r="G297" s="11">
        <f t="shared" ca="1" si="45"/>
        <v>68612</v>
      </c>
      <c r="H297" s="11">
        <f t="shared" ca="1" si="46"/>
        <v>4425</v>
      </c>
      <c r="I297" s="17">
        <f t="shared" ca="1" si="47"/>
        <v>0</v>
      </c>
      <c r="J297" s="17">
        <f t="shared" ca="1" si="48"/>
        <v>0</v>
      </c>
      <c r="K297" s="17">
        <f t="shared" ca="1" si="49"/>
        <v>1</v>
      </c>
      <c r="L297" s="15"/>
      <c r="M297" s="15"/>
      <c r="N297" s="18">
        <f t="shared" si="51"/>
        <v>15.58601579107197</v>
      </c>
      <c r="O297" s="11">
        <v>0</v>
      </c>
      <c r="P297" s="11">
        <v>0</v>
      </c>
      <c r="Q297" s="11">
        <v>0</v>
      </c>
      <c r="R297" s="11">
        <v>0</v>
      </c>
      <c r="S297" s="11">
        <f t="shared" si="52"/>
        <v>68612</v>
      </c>
      <c r="T297" s="11">
        <f t="shared" si="52"/>
        <v>4425</v>
      </c>
      <c r="U297" s="11">
        <v>68612</v>
      </c>
      <c r="V297" s="11">
        <v>4425</v>
      </c>
    </row>
    <row r="298" spans="1:22" x14ac:dyDescent="0.2">
      <c r="A298" s="10">
        <v>2004</v>
      </c>
      <c r="B298" t="s">
        <v>28</v>
      </c>
      <c r="C298" s="11">
        <v>53053.2</v>
      </c>
      <c r="D298" s="16">
        <f t="shared" ca="1" si="50"/>
        <v>15.784172661870503</v>
      </c>
      <c r="E298" s="11">
        <f t="shared" ca="1" si="43"/>
        <v>140.71912721570047</v>
      </c>
      <c r="F298" s="11">
        <f t="shared" ca="1" si="44"/>
        <v>74656</v>
      </c>
      <c r="G298" s="11">
        <f t="shared" ca="1" si="45"/>
        <v>70208</v>
      </c>
      <c r="H298" s="11">
        <f t="shared" ca="1" si="46"/>
        <v>4448</v>
      </c>
      <c r="I298" s="17">
        <f t="shared" ca="1" si="47"/>
        <v>0</v>
      </c>
      <c r="J298" s="17">
        <f t="shared" ca="1" si="48"/>
        <v>0</v>
      </c>
      <c r="K298" s="17">
        <f t="shared" ca="1" si="49"/>
        <v>1</v>
      </c>
      <c r="L298" s="15"/>
      <c r="M298" s="15"/>
      <c r="N298" s="18">
        <f t="shared" si="51"/>
        <v>15.767016491754124</v>
      </c>
      <c r="O298" s="11">
        <v>0</v>
      </c>
      <c r="P298" s="11">
        <v>0</v>
      </c>
      <c r="Q298" s="11">
        <v>0</v>
      </c>
      <c r="R298" s="11">
        <v>0</v>
      </c>
      <c r="S298" s="11">
        <f t="shared" si="52"/>
        <v>70208</v>
      </c>
      <c r="T298" s="11">
        <f t="shared" si="52"/>
        <v>4448</v>
      </c>
      <c r="U298" s="11">
        <v>70208</v>
      </c>
      <c r="V298" s="11">
        <v>4448</v>
      </c>
    </row>
    <row r="299" spans="1:22" x14ac:dyDescent="0.2">
      <c r="A299" s="10">
        <v>2005</v>
      </c>
      <c r="B299" t="s">
        <v>28</v>
      </c>
      <c r="C299" s="11">
        <v>53416.3</v>
      </c>
      <c r="D299" s="16">
        <f t="shared" ca="1" si="50"/>
        <v>16.008954555630176</v>
      </c>
      <c r="E299" s="11">
        <f t="shared" ca="1" si="43"/>
        <v>142.2393539050814</v>
      </c>
      <c r="F299" s="11">
        <f t="shared" ca="1" si="44"/>
        <v>75979</v>
      </c>
      <c r="G299" s="11">
        <f t="shared" ca="1" si="45"/>
        <v>71512</v>
      </c>
      <c r="H299" s="11">
        <f t="shared" ca="1" si="46"/>
        <v>4467</v>
      </c>
      <c r="I299" s="17">
        <f t="shared" ca="1" si="47"/>
        <v>0</v>
      </c>
      <c r="J299" s="17">
        <f t="shared" ca="1" si="48"/>
        <v>0</v>
      </c>
      <c r="K299" s="17">
        <f t="shared" ca="1" si="49"/>
        <v>1</v>
      </c>
      <c r="L299" s="15"/>
      <c r="M299" s="15"/>
      <c r="N299" s="18">
        <f t="shared" si="51"/>
        <v>16.120341266277503</v>
      </c>
      <c r="O299" s="11">
        <v>0</v>
      </c>
      <c r="P299" s="11">
        <v>0</v>
      </c>
      <c r="Q299" s="11">
        <v>0</v>
      </c>
      <c r="R299" s="11">
        <v>0</v>
      </c>
      <c r="S299" s="11">
        <f t="shared" si="52"/>
        <v>71512</v>
      </c>
      <c r="T299" s="11">
        <f t="shared" si="52"/>
        <v>4467</v>
      </c>
      <c r="U299" s="11">
        <v>71512</v>
      </c>
      <c r="V299" s="11">
        <v>4467</v>
      </c>
    </row>
    <row r="300" spans="1:22" x14ac:dyDescent="0.2">
      <c r="A300" s="10">
        <v>2006</v>
      </c>
      <c r="B300" t="s">
        <v>28</v>
      </c>
      <c r="C300" s="11">
        <v>53725.8</v>
      </c>
      <c r="D300" s="16">
        <f t="shared" ca="1" si="50"/>
        <v>16.568473127951428</v>
      </c>
      <c r="E300" s="11">
        <f t="shared" ref="E300:E363" ca="1" si="53">F300*100/C300</f>
        <v>145.41803007121345</v>
      </c>
      <c r="F300" s="11">
        <f t="shared" ref="F300:F363" ca="1" si="54">G300+H300</f>
        <v>78127</v>
      </c>
      <c r="G300" s="11">
        <f t="shared" ca="1" si="45"/>
        <v>73680</v>
      </c>
      <c r="H300" s="11">
        <f t="shared" ca="1" si="46"/>
        <v>4447</v>
      </c>
      <c r="I300" s="17">
        <f t="shared" ca="1" si="47"/>
        <v>0</v>
      </c>
      <c r="J300" s="17">
        <f t="shared" ca="1" si="48"/>
        <v>0</v>
      </c>
      <c r="K300" s="17">
        <f t="shared" ca="1" si="49"/>
        <v>1</v>
      </c>
      <c r="L300" s="15"/>
      <c r="M300" s="15"/>
      <c r="N300" s="18">
        <f t="shared" si="51"/>
        <v>16.641481035520769</v>
      </c>
      <c r="O300" s="11">
        <v>0</v>
      </c>
      <c r="P300" s="11">
        <v>0</v>
      </c>
      <c r="Q300" s="11">
        <v>0</v>
      </c>
      <c r="R300" s="11">
        <v>0</v>
      </c>
      <c r="S300" s="11">
        <f t="shared" si="52"/>
        <v>73680</v>
      </c>
      <c r="T300" s="11">
        <f t="shared" si="52"/>
        <v>4447</v>
      </c>
      <c r="U300" s="11">
        <v>73680</v>
      </c>
      <c r="V300" s="11">
        <v>4447</v>
      </c>
    </row>
    <row r="301" spans="1:22" x14ac:dyDescent="0.2">
      <c r="A301" s="10">
        <v>2007</v>
      </c>
      <c r="B301" t="s">
        <v>28</v>
      </c>
      <c r="C301" s="11">
        <v>54082.3</v>
      </c>
      <c r="D301" s="16">
        <f ca="1">G301/H301</f>
        <v>17.361682670324647</v>
      </c>
      <c r="E301" s="11">
        <f t="shared" ca="1" si="53"/>
        <v>148.50329960079361</v>
      </c>
      <c r="F301" s="11">
        <f t="shared" ca="1" si="54"/>
        <v>80314</v>
      </c>
      <c r="G301" s="11">
        <f t="shared" ca="1" si="45"/>
        <v>75940</v>
      </c>
      <c r="H301" s="11">
        <f t="shared" ca="1" si="46"/>
        <v>4374</v>
      </c>
      <c r="I301" s="17">
        <f t="shared" ca="1" si="47"/>
        <v>0</v>
      </c>
      <c r="J301" s="17">
        <f t="shared" ca="1" si="48"/>
        <v>0</v>
      </c>
      <c r="K301" s="17">
        <f t="shared" ca="1" si="49"/>
        <v>1</v>
      </c>
      <c r="L301" s="15"/>
      <c r="M301" s="15"/>
      <c r="N301" s="18">
        <f>SUM(S300:S302)/SUM(T300:T302)</f>
        <v>17.210275783906308</v>
      </c>
      <c r="O301" s="11">
        <v>0</v>
      </c>
      <c r="P301" s="11">
        <v>0</v>
      </c>
      <c r="Q301" s="11">
        <v>0</v>
      </c>
      <c r="R301" s="11">
        <v>0</v>
      </c>
      <c r="S301" s="11">
        <f t="shared" si="52"/>
        <v>75940</v>
      </c>
      <c r="T301" s="11">
        <f t="shared" si="52"/>
        <v>4374</v>
      </c>
      <c r="U301" s="11">
        <v>75940</v>
      </c>
      <c r="V301" s="11">
        <v>4374</v>
      </c>
    </row>
    <row r="302" spans="1:22" x14ac:dyDescent="0.2">
      <c r="A302" s="10">
        <v>2008</v>
      </c>
      <c r="B302" t="s">
        <v>28</v>
      </c>
      <c r="C302" s="11">
        <v>54454.7</v>
      </c>
      <c r="D302" s="16">
        <f ca="1">G302/H302</f>
        <v>17.706841866787496</v>
      </c>
      <c r="E302" s="11">
        <f t="shared" ca="1" si="53"/>
        <v>151.63429419315506</v>
      </c>
      <c r="F302" s="11">
        <f t="shared" ca="1" si="54"/>
        <v>82572</v>
      </c>
      <c r="G302" s="11">
        <f t="shared" ca="1" si="45"/>
        <v>78158</v>
      </c>
      <c r="H302" s="11">
        <f t="shared" ca="1" si="46"/>
        <v>4414</v>
      </c>
      <c r="I302" s="17">
        <f t="shared" ca="1" si="47"/>
        <v>0</v>
      </c>
      <c r="J302" s="17">
        <f t="shared" ca="1" si="48"/>
        <v>0</v>
      </c>
      <c r="K302" s="17">
        <f t="shared" ca="1" si="49"/>
        <v>1</v>
      </c>
      <c r="L302" s="15"/>
      <c r="M302" s="15"/>
      <c r="N302" s="18">
        <f>SUM(S301:S303)/SUM(T301:T303)</f>
        <v>17.857525441885379</v>
      </c>
      <c r="O302" s="11">
        <v>0</v>
      </c>
      <c r="P302" s="11">
        <v>0</v>
      </c>
      <c r="Q302" s="11">
        <v>0</v>
      </c>
      <c r="R302" s="11">
        <v>0</v>
      </c>
      <c r="S302" s="11">
        <f t="shared" si="52"/>
        <v>78158</v>
      </c>
      <c r="T302" s="11">
        <f t="shared" si="52"/>
        <v>4414</v>
      </c>
      <c r="U302" s="11">
        <v>78158</v>
      </c>
      <c r="V302" s="11">
        <v>4414</v>
      </c>
    </row>
    <row r="303" spans="1:22" x14ac:dyDescent="0.2">
      <c r="A303" s="10">
        <v>2009</v>
      </c>
      <c r="B303" t="s">
        <v>28</v>
      </c>
      <c r="C303" s="11">
        <v>54809.1</v>
      </c>
      <c r="D303" s="16">
        <f ca="1">G303/H303</f>
        <v>18.519504788600795</v>
      </c>
      <c r="E303" s="11">
        <f t="shared" ca="1" si="53"/>
        <v>152.46190869764328</v>
      </c>
      <c r="F303" s="11">
        <f t="shared" ca="1" si="54"/>
        <v>83563</v>
      </c>
      <c r="G303" s="11">
        <f t="shared" ca="1" si="45"/>
        <v>79282</v>
      </c>
      <c r="H303" s="11">
        <f t="shared" ca="1" si="46"/>
        <v>4281</v>
      </c>
      <c r="I303" s="17">
        <f t="shared" ca="1" si="47"/>
        <v>0</v>
      </c>
      <c r="J303" s="17">
        <f t="shared" ca="1" si="48"/>
        <v>0</v>
      </c>
      <c r="K303" s="17">
        <f t="shared" ca="1" si="49"/>
        <v>1</v>
      </c>
      <c r="L303" s="15"/>
      <c r="M303" s="15"/>
      <c r="N303" s="18">
        <f>SUM(S302:S304)/SUM(T302:T304)</f>
        <v>18.399891733044623</v>
      </c>
      <c r="O303" s="11">
        <v>0</v>
      </c>
      <c r="P303" s="11">
        <v>0</v>
      </c>
      <c r="Q303" s="11">
        <v>0</v>
      </c>
      <c r="R303" s="11">
        <v>0</v>
      </c>
      <c r="S303" s="11">
        <f t="shared" si="52"/>
        <v>79282</v>
      </c>
      <c r="T303" s="11">
        <f t="shared" si="52"/>
        <v>4281</v>
      </c>
      <c r="U303" s="11">
        <v>79282</v>
      </c>
      <c r="V303" s="11">
        <v>4281</v>
      </c>
    </row>
    <row r="304" spans="1:22" x14ac:dyDescent="0.2">
      <c r="A304" s="10">
        <v>2010</v>
      </c>
      <c r="B304" t="s">
        <v>28</v>
      </c>
      <c r="C304" s="11">
        <v>55240.5</v>
      </c>
      <c r="D304" s="16">
        <f ca="1">G304/H304</f>
        <v>19.001180358829085</v>
      </c>
      <c r="E304" s="11">
        <f t="shared" ca="1" si="53"/>
        <v>153.37478842515907</v>
      </c>
      <c r="F304" s="11">
        <f t="shared" ca="1" si="54"/>
        <v>84725</v>
      </c>
      <c r="G304" s="11">
        <f t="shared" ca="1" si="45"/>
        <v>80489</v>
      </c>
      <c r="H304" s="11">
        <f t="shared" ca="1" si="46"/>
        <v>4236</v>
      </c>
      <c r="I304" s="17">
        <f t="shared" ca="1" si="47"/>
        <v>0</v>
      </c>
      <c r="J304" s="17">
        <f t="shared" ca="1" si="48"/>
        <v>0</v>
      </c>
      <c r="K304" s="17">
        <f t="shared" ca="1" si="49"/>
        <v>1</v>
      </c>
      <c r="L304" s="15"/>
      <c r="M304" s="15"/>
      <c r="N304" s="18">
        <f>SUM(S303:S305)/SUM(T303:T305)</f>
        <v>18.759070095103908</v>
      </c>
      <c r="O304" s="11">
        <v>0</v>
      </c>
      <c r="P304" s="11">
        <v>0</v>
      </c>
      <c r="Q304" s="11">
        <v>0</v>
      </c>
      <c r="R304" s="11">
        <v>0</v>
      </c>
      <c r="S304" s="11">
        <f>U304</f>
        <v>80489</v>
      </c>
      <c r="T304" s="11">
        <f>V304</f>
        <v>4236</v>
      </c>
      <c r="U304" s="11">
        <v>80489</v>
      </c>
      <c r="V304" s="11">
        <v>4236</v>
      </c>
    </row>
  </sheetData>
  <mergeCells count="11">
    <mergeCell ref="A6:B6"/>
    <mergeCell ref="D7:H7"/>
    <mergeCell ref="A1:E1"/>
    <mergeCell ref="S7:T7"/>
    <mergeCell ref="U7:V7"/>
    <mergeCell ref="O7:P7"/>
    <mergeCell ref="Q7:R7"/>
    <mergeCell ref="S6:V6"/>
    <mergeCell ref="I7:K7"/>
    <mergeCell ref="L7:N7"/>
    <mergeCell ref="A5:B5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sqref="A1:E1"/>
    </sheetView>
  </sheetViews>
  <sheetFormatPr defaultRowHeight="12.75" x14ac:dyDescent="0.2"/>
  <cols>
    <col min="1" max="1" width="12.5703125" customWidth="1"/>
    <col min="11" max="11" width="2.42578125" customWidth="1"/>
    <col min="12" max="12" width="40.7109375" customWidth="1"/>
  </cols>
  <sheetData>
    <row r="1" spans="1:12" x14ac:dyDescent="0.2">
      <c r="A1" s="27" t="s">
        <v>66</v>
      </c>
      <c r="B1" s="27"/>
      <c r="C1" s="27"/>
      <c r="D1" s="27"/>
      <c r="E1" s="27"/>
      <c r="L1" t="s">
        <v>99</v>
      </c>
    </row>
    <row r="2" spans="1:12" x14ac:dyDescent="0.2">
      <c r="A2" s="27" t="s">
        <v>67</v>
      </c>
      <c r="B2" s="27"/>
      <c r="C2" s="27"/>
      <c r="D2" s="27"/>
      <c r="L2" t="s">
        <v>100</v>
      </c>
    </row>
    <row r="3" spans="1:12" x14ac:dyDescent="0.2">
      <c r="L3" t="s">
        <v>101</v>
      </c>
    </row>
    <row r="6" spans="1:12" x14ac:dyDescent="0.2">
      <c r="A6" s="27" t="s">
        <v>98</v>
      </c>
      <c r="B6" s="27"/>
      <c r="C6" s="27"/>
      <c r="D6" s="27"/>
      <c r="E6" s="27"/>
    </row>
    <row r="7" spans="1:12" x14ac:dyDescent="0.2">
      <c r="A7" t="s">
        <v>68</v>
      </c>
      <c r="B7" s="4">
        <f>MAX('punishment yearly'!N74:N214)</f>
        <v>8.0327979644615652</v>
      </c>
    </row>
    <row r="8" spans="1:12" x14ac:dyDescent="0.2">
      <c r="A8" t="s">
        <v>69</v>
      </c>
      <c r="B8" s="4">
        <f>MEDIAN('punishment yearly'!N74:N214)</f>
        <v>6.0740534521158125</v>
      </c>
    </row>
    <row r="9" spans="1:12" x14ac:dyDescent="0.2">
      <c r="A9" t="s">
        <v>70</v>
      </c>
      <c r="B9" s="4">
        <f>AVERAGE('punishment yearly'!N74:N214)</f>
        <v>5.9666593741780147</v>
      </c>
    </row>
  </sheetData>
  <mergeCells count="3">
    <mergeCell ref="A6:E6"/>
    <mergeCell ref="A1:E1"/>
    <mergeCell ref="A2:D2"/>
  </mergeCells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8"/>
  <sheetViews>
    <sheetView topLeftCell="A13" workbookViewId="0">
      <selection sqref="A1:F1"/>
    </sheetView>
  </sheetViews>
  <sheetFormatPr defaultRowHeight="12.75" x14ac:dyDescent="0.2"/>
  <cols>
    <col min="2" max="3" width="11.7109375" customWidth="1"/>
    <col min="4" max="6" width="10.85546875" customWidth="1"/>
    <col min="7" max="7" width="2.42578125" customWidth="1"/>
    <col min="8" max="8" width="35.7109375" customWidth="1"/>
  </cols>
  <sheetData>
    <row r="1" spans="1:8" x14ac:dyDescent="0.2">
      <c r="A1" s="40" t="s">
        <v>95</v>
      </c>
      <c r="B1" s="40"/>
      <c r="C1" s="40"/>
      <c r="D1" s="40"/>
      <c r="E1" s="40"/>
      <c r="F1" s="40"/>
      <c r="H1" t="s">
        <v>99</v>
      </c>
    </row>
    <row r="2" spans="1:8" x14ac:dyDescent="0.2">
      <c r="H2" t="s">
        <v>100</v>
      </c>
    </row>
    <row r="3" spans="1:8" x14ac:dyDescent="0.2">
      <c r="H3" t="s">
        <v>101</v>
      </c>
    </row>
    <row r="5" spans="1:8" x14ac:dyDescent="0.2">
      <c r="C5" s="8"/>
      <c r="D5" s="41" t="s">
        <v>94</v>
      </c>
      <c r="E5" s="41"/>
      <c r="F5" s="41"/>
    </row>
    <row r="6" spans="1:8" ht="38.25" x14ac:dyDescent="0.2">
      <c r="A6" s="12" t="s">
        <v>2</v>
      </c>
      <c r="B6" s="22" t="s">
        <v>93</v>
      </c>
      <c r="C6" s="22" t="s">
        <v>110</v>
      </c>
      <c r="D6" s="13" t="s">
        <v>63</v>
      </c>
      <c r="E6" s="13" t="s">
        <v>64</v>
      </c>
      <c r="F6" s="13" t="s">
        <v>65</v>
      </c>
      <c r="H6" s="9" t="s">
        <v>96</v>
      </c>
    </row>
    <row r="7" spans="1:8" x14ac:dyDescent="0.2">
      <c r="A7" s="10">
        <f>'punishment yearly'!A44</f>
        <v>1750</v>
      </c>
      <c r="B7" s="11">
        <f>'punishment yearly'!C44</f>
        <v>6209.4885394010371</v>
      </c>
      <c r="C7" s="11">
        <f ca="1">'punishment yearly'!E44</f>
        <v>279.34158821314901</v>
      </c>
      <c r="D7" s="11">
        <f ca="1">$C7*'punishment yearly'!I44</f>
        <v>60.649117493391266</v>
      </c>
      <c r="E7" s="11">
        <f ca="1">$C7*'punishment yearly'!J44</f>
        <v>114.01396203493482</v>
      </c>
      <c r="F7" s="11">
        <f ca="1">$C7*'punishment yearly'!K44</f>
        <v>104.67850868482294</v>
      </c>
      <c r="H7" s="8" t="s">
        <v>97</v>
      </c>
    </row>
    <row r="8" spans="1:8" x14ac:dyDescent="0.2">
      <c r="A8" s="10">
        <f>'punishment yearly'!A45</f>
        <v>1751</v>
      </c>
      <c r="B8" s="11">
        <f>'punishment yearly'!C45</f>
        <v>6243.8325128796332</v>
      </c>
      <c r="C8" s="11">
        <f ca="1">'punishment yearly'!E45</f>
        <v>271.06240926081563</v>
      </c>
      <c r="D8" s="11">
        <f ca="1">$C8*'punishment yearly'!I45</f>
        <v>59.082302294150523</v>
      </c>
      <c r="E8" s="11">
        <f ca="1">$C8*'punishment yearly'!J45</f>
        <v>109.3024895977579</v>
      </c>
      <c r="F8" s="11">
        <f ca="1">$C8*'punishment yearly'!K45</f>
        <v>102.67761736890721</v>
      </c>
    </row>
    <row r="9" spans="1:8" x14ac:dyDescent="0.2">
      <c r="A9" s="10">
        <f>'punishment yearly'!A46</f>
        <v>1752</v>
      </c>
      <c r="B9" s="11">
        <f>'punishment yearly'!C46</f>
        <v>6284.6539179180627</v>
      </c>
      <c r="C9" s="11">
        <f ca="1">'punishment yearly'!E46</f>
        <v>273.80614682728651</v>
      </c>
      <c r="D9" s="11">
        <f ca="1">$C9*'punishment yearly'!I46</f>
        <v>58.162842076501285</v>
      </c>
      <c r="E9" s="11">
        <f ca="1">$C9*'punishment yearly'!J46</f>
        <v>115.02797029135817</v>
      </c>
      <c r="F9" s="11">
        <f ca="1">$C9*'punishment yearly'!K46</f>
        <v>100.61533445942705</v>
      </c>
    </row>
    <row r="10" spans="1:8" x14ac:dyDescent="0.2">
      <c r="A10" s="10">
        <f>'punishment yearly'!A47</f>
        <v>1753</v>
      </c>
      <c r="B10" s="11">
        <f>'punishment yearly'!C47</f>
        <v>6331.9485891713975</v>
      </c>
      <c r="C10" s="11">
        <f ca="1">'punishment yearly'!E47</f>
        <v>272.08009866556193</v>
      </c>
      <c r="D10" s="11">
        <f ca="1">$C10*'punishment yearly'!I47</f>
        <v>58.17587769057856</v>
      </c>
      <c r="E10" s="11">
        <f ca="1">$C10*'punishment yearly'!J47</f>
        <v>115.40527732220734</v>
      </c>
      <c r="F10" s="11">
        <f ca="1">$C10*'punishment yearly'!K47</f>
        <v>98.498943652776063</v>
      </c>
    </row>
    <row r="11" spans="1:8" x14ac:dyDescent="0.2">
      <c r="A11" s="10">
        <f>'punishment yearly'!A48</f>
        <v>1754</v>
      </c>
      <c r="B11" s="11">
        <f>'punishment yearly'!C48</f>
        <v>6378.145094568511</v>
      </c>
      <c r="C11" s="11">
        <f ca="1">'punishment yearly'!E48</f>
        <v>271.76489372263791</v>
      </c>
      <c r="D11" s="11">
        <f ca="1">$C11*'punishment yearly'!I48</f>
        <v>58.360750314432181</v>
      </c>
      <c r="E11" s="11">
        <f ca="1">$C11*'punishment yearly'!J48</f>
        <v>116.95399138948217</v>
      </c>
      <c r="F11" s="11">
        <f ca="1">$C11*'punishment yearly'!K48</f>
        <v>96.450152018723543</v>
      </c>
    </row>
    <row r="12" spans="1:8" x14ac:dyDescent="0.2">
      <c r="A12" s="10">
        <f>'punishment yearly'!A49</f>
        <v>1755</v>
      </c>
      <c r="B12" s="11">
        <f>'punishment yearly'!C49</f>
        <v>6423.2442131291409</v>
      </c>
      <c r="C12" s="11">
        <f ca="1">'punishment yearly'!E49</f>
        <v>270.0418959702011</v>
      </c>
      <c r="D12" s="11">
        <f ca="1">$C12*'punishment yearly'!I49</f>
        <v>57.437226593258259</v>
      </c>
      <c r="E12" s="11">
        <f ca="1">$C12*'punishment yearly'!J49</f>
        <v>118.13851534308465</v>
      </c>
      <c r="F12" s="11">
        <f ca="1">$C12*'punishment yearly'!K49</f>
        <v>94.466154033858174</v>
      </c>
    </row>
    <row r="13" spans="1:8" x14ac:dyDescent="0.2">
      <c r="A13" s="10">
        <f>'punishment yearly'!A50</f>
        <v>1756</v>
      </c>
      <c r="B13" s="11">
        <f>'punishment yearly'!C50</f>
        <v>6475.8913266761319</v>
      </c>
      <c r="C13" s="11">
        <f ca="1">'punishment yearly'!E50</f>
        <v>263.56236319510947</v>
      </c>
      <c r="D13" s="11">
        <f ca="1">$C13*'punishment yearly'!I50</f>
        <v>56.033470662472418</v>
      </c>
      <c r="E13" s="11">
        <f ca="1">$C13*'punishment yearly'!J50</f>
        <v>115.10813452796579</v>
      </c>
      <c r="F13" s="11">
        <f ca="1">$C13*'punishment yearly'!K50</f>
        <v>92.420758004671271</v>
      </c>
    </row>
    <row r="14" spans="1:8" x14ac:dyDescent="0.2">
      <c r="A14" s="10">
        <f>'punishment yearly'!A51</f>
        <v>1757</v>
      </c>
      <c r="B14" s="11">
        <f>'punishment yearly'!C51</f>
        <v>6504.7516637711851</v>
      </c>
      <c r="C14" s="11">
        <f ca="1">'punishment yearly'!E51</f>
        <v>260.65255470479872</v>
      </c>
      <c r="D14" s="11">
        <f ca="1">$C14*'punishment yearly'!I51</f>
        <v>54.929076230537028</v>
      </c>
      <c r="E14" s="11">
        <f ca="1">$C14*'punishment yearly'!J51</f>
        <v>114.96611482255216</v>
      </c>
      <c r="F14" s="11">
        <f ca="1">$C14*'punishment yearly'!K51</f>
        <v>90.757363651709497</v>
      </c>
    </row>
    <row r="15" spans="1:8" x14ac:dyDescent="0.2">
      <c r="A15" s="10">
        <f>'punishment yearly'!A52</f>
        <v>1758</v>
      </c>
      <c r="B15" s="11">
        <f>'punishment yearly'!C52</f>
        <v>6522.8019241589955</v>
      </c>
      <c r="C15" s="11">
        <f ca="1">'punishment yearly'!E52</f>
        <v>261.64245108023692</v>
      </c>
      <c r="D15" s="11">
        <f ca="1">$C15*'punishment yearly'!I52</f>
        <v>55.155234031279051</v>
      </c>
      <c r="E15" s="11">
        <f ca="1">$C15*'punishment yearly'!J52</f>
        <v>117.21278934504895</v>
      </c>
      <c r="F15" s="11">
        <f ca="1">$C15*'punishment yearly'!K52</f>
        <v>89.274427703908898</v>
      </c>
    </row>
    <row r="16" spans="1:8" x14ac:dyDescent="0.2">
      <c r="A16" s="10">
        <f>'punishment yearly'!A53</f>
        <v>1759</v>
      </c>
      <c r="B16" s="11">
        <f>'punishment yearly'!C53</f>
        <v>6547.3271857550353</v>
      </c>
      <c r="C16" s="11">
        <f ca="1">'punishment yearly'!E53</f>
        <v>259.44928857481324</v>
      </c>
      <c r="D16" s="11">
        <f ca="1">$C16*'punishment yearly'!I53</f>
        <v>55.060636160712548</v>
      </c>
      <c r="E16" s="11">
        <f ca="1">$C16*'punishment yearly'!J53</f>
        <v>116.65805110326292</v>
      </c>
      <c r="F16" s="11">
        <f ca="1">$C16*'punishment yearly'!K53</f>
        <v>87.730601310837756</v>
      </c>
    </row>
    <row r="17" spans="1:6" x14ac:dyDescent="0.2">
      <c r="A17" s="10">
        <f>'punishment yearly'!A54</f>
        <v>1760</v>
      </c>
      <c r="B17" s="11">
        <f>'punishment yearly'!C54</f>
        <v>6588.0402094660139</v>
      </c>
      <c r="C17" s="11">
        <f ca="1">'punishment yearly'!E54</f>
        <v>255.51759906720775</v>
      </c>
      <c r="D17" s="11">
        <f ca="1">$C17*'punishment yearly'!I54</f>
        <v>53.55664539302073</v>
      </c>
      <c r="E17" s="11">
        <f ca="1">$C17*'punishment yearly'!J54</f>
        <v>115.95707057531249</v>
      </c>
      <c r="F17" s="11">
        <f ca="1">$C17*'punishment yearly'!K54</f>
        <v>86.003883098874525</v>
      </c>
    </row>
    <row r="18" spans="1:6" x14ac:dyDescent="0.2">
      <c r="A18" s="10">
        <f>'punishment yearly'!A55</f>
        <v>1761</v>
      </c>
      <c r="B18" s="11">
        <f>'punishment yearly'!C55</f>
        <v>6635.2159080224237</v>
      </c>
      <c r="C18" s="11">
        <f ca="1">'punishment yearly'!E55</f>
        <v>251.21699481330322</v>
      </c>
      <c r="D18" s="11">
        <f ca="1">$C18*'punishment yearly'!I55</f>
        <v>52.562971800960426</v>
      </c>
      <c r="E18" s="11">
        <f ca="1">$C18*'punishment yearly'!J55</f>
        <v>114.42074261719064</v>
      </c>
      <c r="F18" s="11">
        <f ca="1">$C18*'punishment yearly'!K55</f>
        <v>84.233280395152136</v>
      </c>
    </row>
    <row r="19" spans="1:6" x14ac:dyDescent="0.2">
      <c r="A19" s="10">
        <f>'punishment yearly'!A56</f>
        <v>1762</v>
      </c>
      <c r="B19" s="11">
        <f>'punishment yearly'!C56</f>
        <v>6661.8703604692264</v>
      </c>
      <c r="C19" s="11">
        <f ca="1">'punishment yearly'!E56</f>
        <v>248.36245172323831</v>
      </c>
      <c r="D19" s="11">
        <f ca="1">$C19*'punishment yearly'!I56</f>
        <v>52.182542517811456</v>
      </c>
      <c r="E19" s="11">
        <f ca="1">$C19*'punishment yearly'!J56</f>
        <v>113.42144080244016</v>
      </c>
      <c r="F19" s="11">
        <f ca="1">$C19*'punishment yearly'!K56</f>
        <v>82.758468402986679</v>
      </c>
    </row>
    <row r="20" spans="1:6" x14ac:dyDescent="0.2">
      <c r="A20" s="10">
        <f>'punishment yearly'!A57</f>
        <v>1763</v>
      </c>
      <c r="B20" s="11">
        <f>'punishment yearly'!C57</f>
        <v>6648.5952235918103</v>
      </c>
      <c r="C20" s="11">
        <f ca="1">'punishment yearly'!E57</f>
        <v>247.79101229510354</v>
      </c>
      <c r="D20" s="11">
        <f ca="1">$C20*'punishment yearly'!I57</f>
        <v>50.968160230936533</v>
      </c>
      <c r="E20" s="11">
        <f ca="1">$C20*'punishment yearly'!J57</f>
        <v>115.02271932672529</v>
      </c>
      <c r="F20" s="11">
        <f ca="1">$C20*'punishment yearly'!K57</f>
        <v>81.800132737441743</v>
      </c>
    </row>
    <row r="21" spans="1:6" x14ac:dyDescent="0.2">
      <c r="A21" s="10">
        <f>'punishment yearly'!A58</f>
        <v>1764</v>
      </c>
      <c r="B21" s="11">
        <f>'punishment yearly'!C58</f>
        <v>6682.7936871229167</v>
      </c>
      <c r="C21" s="11">
        <f ca="1">'punishment yearly'!E58</f>
        <v>246.64491470893472</v>
      </c>
      <c r="D21" s="11">
        <f ca="1">$C21*'punishment yearly'!I58</f>
        <v>50.413048161156468</v>
      </c>
      <c r="E21" s="11">
        <f ca="1">$C21*'punishment yearly'!J58</f>
        <v>115.95200486575234</v>
      </c>
      <c r="F21" s="11">
        <f ca="1">$C21*'punishment yearly'!K58</f>
        <v>80.27986168202591</v>
      </c>
    </row>
    <row r="22" spans="1:6" x14ac:dyDescent="0.2">
      <c r="A22" s="10">
        <f>'punishment yearly'!A59</f>
        <v>1765</v>
      </c>
      <c r="B22" s="11">
        <f>'punishment yearly'!C59</f>
        <v>6736.3944674233499</v>
      </c>
      <c r="C22" s="11">
        <f ca="1">'punishment yearly'!E59</f>
        <v>242.14815079290926</v>
      </c>
      <c r="D22" s="11">
        <f ca="1">$C22*'punishment yearly'!I59</f>
        <v>49.175663371354673</v>
      </c>
      <c r="E22" s="11">
        <f ca="1">$C22*'punishment yearly'!J59</f>
        <v>114.40850851193939</v>
      </c>
      <c r="F22" s="11">
        <f ca="1">$C22*'punishment yearly'!K59</f>
        <v>78.563978909615216</v>
      </c>
    </row>
    <row r="23" spans="1:6" x14ac:dyDescent="0.2">
      <c r="A23" s="10">
        <f>'punishment yearly'!A60</f>
        <v>1766</v>
      </c>
      <c r="B23" s="11">
        <f>'punishment yearly'!C60</f>
        <v>6768.4104954467548</v>
      </c>
      <c r="C23" s="11">
        <f ca="1">'punishment yearly'!E60</f>
        <v>242.88760801273165</v>
      </c>
      <c r="D23" s="11">
        <f ca="1">$C23*'punishment yearly'!I60</f>
        <v>48.48996676853254</v>
      </c>
      <c r="E23" s="11">
        <f ca="1">$C23*'punishment yearly'!J60</f>
        <v>117.26180302991796</v>
      </c>
      <c r="F23" s="11">
        <f ca="1">$C23*'punishment yearly'!K60</f>
        <v>77.135838214281179</v>
      </c>
    </row>
    <row r="24" spans="1:6" x14ac:dyDescent="0.2">
      <c r="A24" s="10">
        <f>'punishment yearly'!A61</f>
        <v>1767</v>
      </c>
      <c r="B24" s="11">
        <f>'punishment yearly'!C61</f>
        <v>6786.4018088630055</v>
      </c>
      <c r="C24" s="11">
        <f ca="1">'punishment yearly'!E61</f>
        <v>242.66846602167513</v>
      </c>
      <c r="D24" s="11">
        <f ca="1">$C24*'punishment yearly'!I61</f>
        <v>47.585354128543365</v>
      </c>
      <c r="E24" s="11">
        <f ca="1">$C24*'punishment yearly'!J61</f>
        <v>119.19025623140736</v>
      </c>
      <c r="F24" s="11">
        <f ca="1">$C24*'punishment yearly'!K61</f>
        <v>75.892855661724411</v>
      </c>
    </row>
    <row r="25" spans="1:6" x14ac:dyDescent="0.2">
      <c r="A25" s="10">
        <f>'punishment yearly'!A62</f>
        <v>1768</v>
      </c>
      <c r="B25" s="11">
        <f>'punishment yearly'!C62</f>
        <v>6805.4669423387377</v>
      </c>
      <c r="C25" s="11">
        <f ca="1">'punishment yearly'!E62</f>
        <v>244.14641615905271</v>
      </c>
      <c r="D25" s="11">
        <f ca="1">$C25*'punishment yearly'!I62</f>
        <v>46.090396048397125</v>
      </c>
      <c r="E25" s="11">
        <f ca="1">$C25*'punishment yearly'!J62</f>
        <v>123.39639198496209</v>
      </c>
      <c r="F25" s="11">
        <f ca="1">$C25*'punishment yearly'!K62</f>
        <v>74.659628125693473</v>
      </c>
    </row>
    <row r="26" spans="1:6" x14ac:dyDescent="0.2">
      <c r="A26" s="10">
        <f>'punishment yearly'!A63</f>
        <v>1769</v>
      </c>
      <c r="B26" s="11">
        <f>'punishment yearly'!C63</f>
        <v>6851.4679763082995</v>
      </c>
      <c r="C26" s="11">
        <f ca="1">'punishment yearly'!E63</f>
        <v>242.07320927310334</v>
      </c>
      <c r="D26" s="11">
        <f ca="1">$C26*'punishment yearly'!I63</f>
        <v>45.450113913805112</v>
      </c>
      <c r="E26" s="11">
        <f ca="1">$C26*'punishment yearly'!J63</f>
        <v>123.46385625404699</v>
      </c>
      <c r="F26" s="11">
        <f ca="1">$C26*'punishment yearly'!K63</f>
        <v>73.159239105251274</v>
      </c>
    </row>
    <row r="27" spans="1:6" x14ac:dyDescent="0.2">
      <c r="A27" s="10">
        <f>'punishment yearly'!A64</f>
        <v>1770</v>
      </c>
      <c r="B27" s="11">
        <f>'punishment yearly'!C64</f>
        <v>6900.6855993709223</v>
      </c>
      <c r="C27" s="11">
        <f ca="1">'punishment yearly'!E64</f>
        <v>247.34865944605247</v>
      </c>
      <c r="D27" s="11">
        <f ca="1">$C27*'punishment yearly'!I64</f>
        <v>45.082477026392908</v>
      </c>
      <c r="E27" s="11">
        <f ca="1">$C27*'punishment yearly'!J64</f>
        <v>130.60640336444723</v>
      </c>
      <c r="F27" s="11">
        <f ca="1">$C27*'punishment yearly'!K64</f>
        <v>71.659779055212283</v>
      </c>
    </row>
    <row r="28" spans="1:6" x14ac:dyDescent="0.2">
      <c r="A28" s="10">
        <f>'punishment yearly'!A65</f>
        <v>1771</v>
      </c>
      <c r="B28" s="11">
        <f>'punishment yearly'!C65</f>
        <v>6945.5777064183303</v>
      </c>
      <c r="C28" s="11">
        <f ca="1">'punishment yearly'!E65</f>
        <v>244.96169974470351</v>
      </c>
      <c r="D28" s="11">
        <f ca="1">$C28*'punishment yearly'!I65</f>
        <v>44.517535195707595</v>
      </c>
      <c r="E28" s="11">
        <f ca="1">$C28*'punishment yearly'!J65</f>
        <v>130.20487391021152</v>
      </c>
      <c r="F28" s="11">
        <f ca="1">$C28*'punishment yearly'!K65</f>
        <v>70.239290638784396</v>
      </c>
    </row>
    <row r="29" spans="1:6" x14ac:dyDescent="0.2">
      <c r="A29" s="10">
        <f>'punishment yearly'!A66</f>
        <v>1772</v>
      </c>
      <c r="B29" s="11">
        <f>'punishment yearly'!C66</f>
        <v>6999.0703891230796</v>
      </c>
      <c r="C29" s="11">
        <f ca="1">'punishment yearly'!E66</f>
        <v>252.72299434402728</v>
      </c>
      <c r="D29" s="11">
        <f ca="1">$C29*'punishment yearly'!I66</f>
        <v>44.04870687957564</v>
      </c>
      <c r="E29" s="11">
        <f ca="1">$C29*'punishment yearly'!J66</f>
        <v>139.90811263460725</v>
      </c>
      <c r="F29" s="11">
        <f ca="1">$C29*'punishment yearly'!K66</f>
        <v>68.766174829844388</v>
      </c>
    </row>
    <row r="30" spans="1:6" x14ac:dyDescent="0.2">
      <c r="A30" s="10">
        <f>'punishment yearly'!A67</f>
        <v>1773</v>
      </c>
      <c r="B30" s="11">
        <f>'punishment yearly'!C67</f>
        <v>7054.6980588502374</v>
      </c>
      <c r="C30" s="11">
        <f ca="1">'punishment yearly'!E67</f>
        <v>253.53365586460055</v>
      </c>
      <c r="D30" s="11">
        <f ca="1">$C30*'punishment yearly'!I67</f>
        <v>43.276125704203032</v>
      </c>
      <c r="E30" s="11">
        <f ca="1">$C30*'punishment yearly'!J67</f>
        <v>142.94908697304152</v>
      </c>
      <c r="F30" s="11">
        <f ca="1">$C30*'punishment yearly'!K67</f>
        <v>67.308443187356033</v>
      </c>
    </row>
    <row r="31" spans="1:6" x14ac:dyDescent="0.2">
      <c r="A31" s="10">
        <f>'punishment yearly'!A68</f>
        <v>1774</v>
      </c>
      <c r="B31" s="11">
        <f>'punishment yearly'!C68</f>
        <v>7107.0769586183687</v>
      </c>
      <c r="C31" s="11">
        <f ca="1">'punishment yearly'!E68</f>
        <v>254.08111157013516</v>
      </c>
      <c r="D31" s="11">
        <f ca="1">$C31*'punishment yearly'!I68</f>
        <v>42.732054509655953</v>
      </c>
      <c r="E31" s="11">
        <f ca="1">$C31*'punishment yearly'!J68</f>
        <v>145.43230838625217</v>
      </c>
      <c r="F31" s="11">
        <f ca="1">$C31*'punishment yearly'!K68</f>
        <v>65.916748674227051</v>
      </c>
    </row>
    <row r="32" spans="1:6" x14ac:dyDescent="0.2">
      <c r="A32" s="10">
        <f>'punishment yearly'!A69</f>
        <v>1775</v>
      </c>
      <c r="B32" s="11">
        <f>'punishment yearly'!C69</f>
        <v>7183.1162465581638</v>
      </c>
      <c r="C32" s="11">
        <f ca="1">'punishment yearly'!E69</f>
        <v>252.27719301664268</v>
      </c>
      <c r="D32" s="11">
        <f ca="1">$C32*'punishment yearly'!I69</f>
        <v>42.043033919255478</v>
      </c>
      <c r="E32" s="11">
        <f ca="1">$C32*'punishment yearly'!J69</f>
        <v>145.88855935295746</v>
      </c>
      <c r="F32" s="11">
        <f ca="1">$C32*'punishment yearly'!K69</f>
        <v>64.34559974442972</v>
      </c>
    </row>
    <row r="33" spans="1:6" x14ac:dyDescent="0.2">
      <c r="A33" s="10">
        <f>'punishment yearly'!A70</f>
        <v>1776</v>
      </c>
      <c r="B33" s="11">
        <f>'punishment yearly'!C70</f>
        <v>7252.6717270980316</v>
      </c>
      <c r="C33" s="11">
        <f ca="1">'punishment yearly'!E70</f>
        <v>242.50908576697768</v>
      </c>
      <c r="D33" s="11">
        <f ca="1">$C33*'punishment yearly'!I70</f>
        <v>41.157246768073016</v>
      </c>
      <c r="E33" s="11">
        <f ca="1">$C33*'punishment yearly'!J70</f>
        <v>138.47584369783257</v>
      </c>
      <c r="F33" s="11">
        <f ca="1">$C33*'punishment yearly'!K70</f>
        <v>62.875995301072066</v>
      </c>
    </row>
    <row r="34" spans="1:6" x14ac:dyDescent="0.2">
      <c r="A34" s="10">
        <f>'punishment yearly'!A71</f>
        <v>1777</v>
      </c>
      <c r="B34" s="11">
        <f>'punishment yearly'!C71</f>
        <v>7324.35422542572</v>
      </c>
      <c r="C34" s="11">
        <f ca="1">'punishment yearly'!E71</f>
        <v>231.65287226719025</v>
      </c>
      <c r="D34" s="11">
        <f ca="1">$C34*'punishment yearly'!I71</f>
        <v>39.839689755452731</v>
      </c>
      <c r="E34" s="11">
        <f ca="1">$C34*'punishment yearly'!J71</f>
        <v>130.38453484257255</v>
      </c>
      <c r="F34" s="11">
        <f ca="1">$C34*'punishment yearly'!K71</f>
        <v>61.428647669164988</v>
      </c>
    </row>
    <row r="35" spans="1:6" x14ac:dyDescent="0.2">
      <c r="A35" s="10">
        <f>'punishment yearly'!A72</f>
        <v>1778</v>
      </c>
      <c r="B35" s="11">
        <f>'punishment yearly'!C72</f>
        <v>7402.4650528445009</v>
      </c>
      <c r="C35" s="11">
        <f ca="1">'punishment yearly'!E72</f>
        <v>218.73012634218645</v>
      </c>
      <c r="D35" s="11">
        <f ca="1">$C35*'punishment yearly'!I72</f>
        <v>39.527373369708023</v>
      </c>
      <c r="E35" s="11">
        <f ca="1">$C35*'punishment yearly'!J72</f>
        <v>119.23363700399568</v>
      </c>
      <c r="F35" s="11">
        <f ca="1">$C35*'punishment yearly'!K72</f>
        <v>59.969115968482775</v>
      </c>
    </row>
    <row r="36" spans="1:6" x14ac:dyDescent="0.2">
      <c r="A36" s="10">
        <f>'punishment yearly'!A73</f>
        <v>1779</v>
      </c>
      <c r="B36" s="11">
        <f>'punishment yearly'!C73</f>
        <v>7473.0200862337324</v>
      </c>
      <c r="C36" s="11">
        <f ca="1">'punishment yearly'!E73</f>
        <v>203.90476195264554</v>
      </c>
      <c r="D36" s="11">
        <f ca="1">$C36*'punishment yearly'!I73</f>
        <v>38.873172646108429</v>
      </c>
      <c r="E36" s="11">
        <f ca="1">$C36*'punishment yearly'!J73</f>
        <v>106.42074724459047</v>
      </c>
      <c r="F36" s="11">
        <f ca="1">$C36*'punishment yearly'!K73</f>
        <v>58.61084206194662</v>
      </c>
    </row>
    <row r="37" spans="1:6" x14ac:dyDescent="0.2">
      <c r="A37" s="10">
        <f>'punishment yearly'!A74</f>
        <v>1780</v>
      </c>
      <c r="B37" s="11">
        <f>'punishment yearly'!C74</f>
        <v>7514.5201589786857</v>
      </c>
      <c r="C37" s="11">
        <f ca="1">'punishment yearly'!E74</f>
        <v>192.01119110424023</v>
      </c>
      <c r="D37" s="11">
        <f ca="1">$C37*'punishment yearly'!I74</f>
        <v>39.110947044148276</v>
      </c>
      <c r="E37" s="11">
        <f ca="1">$C37*'punishment yearly'!J74</f>
        <v>94.367811651797112</v>
      </c>
      <c r="F37" s="11">
        <f ca="1">$C37*'punishment yearly'!K74</f>
        <v>58.532432408294831</v>
      </c>
    </row>
    <row r="38" spans="1:6" x14ac:dyDescent="0.2">
      <c r="A38" s="10">
        <f>'punishment yearly'!A75</f>
        <v>1781</v>
      </c>
      <c r="B38" s="11">
        <f>'punishment yearly'!C75</f>
        <v>7569.9819524645527</v>
      </c>
      <c r="C38" s="11">
        <f ca="1">'punishment yearly'!E75</f>
        <v>180.43602530395353</v>
      </c>
      <c r="D38" s="11">
        <f ca="1">$C38*'punishment yearly'!I75</f>
        <v>38.546987540042799</v>
      </c>
      <c r="E38" s="11">
        <f ca="1">$C38*'punishment yearly'!J75</f>
        <v>83.525917672109927</v>
      </c>
      <c r="F38" s="11">
        <f ca="1">$C38*'punishment yearly'!K75</f>
        <v>58.363120091800816</v>
      </c>
    </row>
    <row r="39" spans="1:6" x14ac:dyDescent="0.2">
      <c r="A39" s="10">
        <f>'punishment yearly'!A76</f>
        <v>1782</v>
      </c>
      <c r="B39" s="11">
        <f>'punishment yearly'!C76</f>
        <v>7597.4814595802727</v>
      </c>
      <c r="C39" s="11">
        <f ca="1">'punishment yearly'!E76</f>
        <v>166.91892584389947</v>
      </c>
      <c r="D39" s="11">
        <f ca="1">$C39*'punishment yearly'!I76</f>
        <v>38.657547446812153</v>
      </c>
      <c r="E39" s="11">
        <f ca="1">$C39*'punishment yearly'!J76</f>
        <v>69.834121632906474</v>
      </c>
      <c r="F39" s="11">
        <f ca="1">$C39*'punishment yearly'!K76</f>
        <v>58.427256764180846</v>
      </c>
    </row>
    <row r="40" spans="1:6" x14ac:dyDescent="0.2">
      <c r="A40" s="10">
        <f>'punishment yearly'!A77</f>
        <v>1783</v>
      </c>
      <c r="B40" s="11">
        <f>'punishment yearly'!C77</f>
        <v>7658.2846276961909</v>
      </c>
      <c r="C40" s="11">
        <f ca="1">'punishment yearly'!E77</f>
        <v>159.39275035576694</v>
      </c>
      <c r="D40" s="11">
        <f ca="1">$C40*'punishment yearly'!I77</f>
        <v>39.956728546409828</v>
      </c>
      <c r="E40" s="11">
        <f ca="1">$C40*'punishment yearly'!J77</f>
        <v>56.210395091692497</v>
      </c>
      <c r="F40" s="11">
        <f ca="1">$C40*'punishment yearly'!K77</f>
        <v>63.225626717664611</v>
      </c>
    </row>
    <row r="41" spans="1:6" x14ac:dyDescent="0.2">
      <c r="A41" s="10">
        <f>'punishment yearly'!A78</f>
        <v>1784</v>
      </c>
      <c r="B41" s="11">
        <f>'punishment yearly'!C78</f>
        <v>7676.0940569916966</v>
      </c>
      <c r="C41" s="11">
        <f ca="1">'punishment yearly'!E78</f>
        <v>156.09633770723408</v>
      </c>
      <c r="D41" s="11">
        <f ca="1">$C41*'punishment yearly'!I78</f>
        <v>41.023468141740182</v>
      </c>
      <c r="E41" s="11">
        <f ca="1">$C41*'punishment yearly'!J78</f>
        <v>46.264069440598249</v>
      </c>
      <c r="F41" s="11">
        <f ca="1">$C41*'punishment yearly'!K78</f>
        <v>68.80880012489564</v>
      </c>
    </row>
    <row r="42" spans="1:6" x14ac:dyDescent="0.2">
      <c r="A42" s="10">
        <f>'punishment yearly'!A79</f>
        <v>1785</v>
      </c>
      <c r="B42" s="11">
        <f>'punishment yearly'!C79</f>
        <v>7751.9025040775969</v>
      </c>
      <c r="C42" s="11">
        <f ca="1">'punishment yearly'!E79</f>
        <v>150.92440837423371</v>
      </c>
      <c r="D42" s="11">
        <f ca="1">$C42*'punishment yearly'!I79</f>
        <v>42.595994960761011</v>
      </c>
      <c r="E42" s="11">
        <f ca="1">$C42*'punishment yearly'!J79</f>
        <v>33.999907526217136</v>
      </c>
      <c r="F42" s="11">
        <f ca="1">$C42*'punishment yearly'!K79</f>
        <v>74.328505887255545</v>
      </c>
    </row>
    <row r="43" spans="1:6" x14ac:dyDescent="0.2">
      <c r="A43" s="10">
        <f>'punishment yearly'!A80</f>
        <v>1786</v>
      </c>
      <c r="B43" s="11">
        <f>'punishment yearly'!C80</f>
        <v>7827.6846410137769</v>
      </c>
      <c r="C43" s="11">
        <f ca="1">'punishment yearly'!E80</f>
        <v>153.03534682277308</v>
      </c>
      <c r="D43" s="11">
        <f ca="1">$C43*'punishment yearly'!I80</f>
        <v>43.93380875337116</v>
      </c>
      <c r="E43" s="11">
        <f ca="1">$C43*'punishment yearly'!J80</f>
        <v>28.798993377183194</v>
      </c>
      <c r="F43" s="11">
        <f ca="1">$C43*'punishment yearly'!K80</f>
        <v>80.302544692218703</v>
      </c>
    </row>
    <row r="44" spans="1:6" x14ac:dyDescent="0.2">
      <c r="A44" s="10">
        <f>'punishment yearly'!A81</f>
        <v>1787</v>
      </c>
      <c r="B44" s="11">
        <f>'punishment yearly'!C81</f>
        <v>7914.1774992111887</v>
      </c>
      <c r="C44" s="11">
        <f ca="1">'punishment yearly'!E81</f>
        <v>159.00040643233689</v>
      </c>
      <c r="D44" s="11">
        <f ca="1">$C44*'punishment yearly'!I81</f>
        <v>44.603497967436759</v>
      </c>
      <c r="E44" s="11">
        <f ca="1">$C44*'punishment yearly'!J81</f>
        <v>27.745636018987444</v>
      </c>
      <c r="F44" s="11">
        <f ca="1">$C44*'punishment yearly'!K81</f>
        <v>86.651272445912696</v>
      </c>
    </row>
    <row r="45" spans="1:6" x14ac:dyDescent="0.2">
      <c r="A45" s="10">
        <f>'punishment yearly'!A82</f>
        <v>1788</v>
      </c>
      <c r="B45" s="11">
        <f>'punishment yearly'!C82</f>
        <v>8010.3013585538311</v>
      </c>
      <c r="C45" s="11">
        <f ca="1">'punishment yearly'!E82</f>
        <v>157.84887640810587</v>
      </c>
      <c r="D45" s="11">
        <f ca="1">$C45*'punishment yearly'!I82</f>
        <v>44.19309388678365</v>
      </c>
      <c r="E45" s="11">
        <f ca="1">$C45*'punishment yearly'!J82</f>
        <v>20.251056967391374</v>
      </c>
      <c r="F45" s="11">
        <f ca="1">$C45*'punishment yearly'!K82</f>
        <v>93.404725553930845</v>
      </c>
    </row>
    <row r="46" spans="1:6" x14ac:dyDescent="0.2">
      <c r="A46" s="10">
        <f>'punishment yearly'!A83</f>
        <v>1789</v>
      </c>
      <c r="B46" s="11">
        <f>'punishment yearly'!C83</f>
        <v>8095.6585613463421</v>
      </c>
      <c r="C46" s="11">
        <f ca="1">'punishment yearly'!E83</f>
        <v>151.79538552483129</v>
      </c>
      <c r="D46" s="11">
        <f ca="1">$C46*'punishment yearly'!I83</f>
        <v>43.850663576029326</v>
      </c>
      <c r="E46" s="11">
        <f ca="1">$C46*'punishment yearly'!J83</f>
        <v>16.934899184645815</v>
      </c>
      <c r="F46" s="11">
        <f ca="1">$C46*'punishment yearly'!K83</f>
        <v>91.009822764156169</v>
      </c>
    </row>
    <row r="47" spans="1:6" x14ac:dyDescent="0.2">
      <c r="A47" s="10">
        <f>'punishment yearly'!A84</f>
        <v>1790</v>
      </c>
      <c r="B47" s="11">
        <f>'punishment yearly'!C84</f>
        <v>8206.7395206723195</v>
      </c>
      <c r="C47" s="11">
        <f ca="1">'punishment yearly'!E84</f>
        <v>156.97658315377564</v>
      </c>
      <c r="D47" s="11">
        <f ca="1">$C47*'punishment yearly'!I84</f>
        <v>43.866385559475845</v>
      </c>
      <c r="E47" s="11">
        <f ca="1">$C47*'punishment yearly'!J84</f>
        <v>24.699212091404874</v>
      </c>
      <c r="F47" s="11">
        <f ca="1">$C47*'punishment yearly'!K84</f>
        <v>88.410985502894903</v>
      </c>
    </row>
    <row r="48" spans="1:6" x14ac:dyDescent="0.2">
      <c r="A48" s="10">
        <f>'punishment yearly'!A85</f>
        <v>1791</v>
      </c>
      <c r="B48" s="11">
        <f>'punishment yearly'!C85</f>
        <v>8303.8339072864692</v>
      </c>
      <c r="C48" s="11">
        <f ca="1">'punishment yearly'!E85</f>
        <v>185.67821365025526</v>
      </c>
      <c r="D48" s="11">
        <f ca="1">$C48*'punishment yearly'!I85</f>
        <v>43.871301385295425</v>
      </c>
      <c r="E48" s="11">
        <f ca="1">$C48*'punishment yearly'!J85</f>
        <v>55.757377275299973</v>
      </c>
      <c r="F48" s="11">
        <f ca="1">$C48*'punishment yearly'!K85</f>
        <v>86.049534989659847</v>
      </c>
    </row>
    <row r="49" spans="1:6" x14ac:dyDescent="0.2">
      <c r="A49" s="10">
        <f>'punishment yearly'!A86</f>
        <v>1792</v>
      </c>
      <c r="B49" s="11">
        <f>'punishment yearly'!C86</f>
        <v>8411.6207272757583</v>
      </c>
      <c r="C49" s="11">
        <f ca="1">'punishment yearly'!E86</f>
        <v>182.93816663091707</v>
      </c>
      <c r="D49" s="11">
        <f ca="1">$C49*'punishment yearly'!I86</f>
        <v>43.558787524965432</v>
      </c>
      <c r="E49" s="11">
        <f ca="1">$C49*'punishment yearly'!J86</f>
        <v>55.720534151067959</v>
      </c>
      <c r="F49" s="11">
        <f ca="1">$C49*'punishment yearly'!K86</f>
        <v>83.658844954883676</v>
      </c>
    </row>
    <row r="50" spans="1:6" x14ac:dyDescent="0.2">
      <c r="A50" s="10">
        <f>'punishment yearly'!A87</f>
        <v>1793</v>
      </c>
      <c r="B50" s="11">
        <f>'punishment yearly'!C87</f>
        <v>8511.8625850398166</v>
      </c>
      <c r="C50" s="11">
        <f ca="1">'punishment yearly'!E87</f>
        <v>179.30963113820957</v>
      </c>
      <c r="D50" s="11">
        <f ca="1">$C50*'punishment yearly'!I87</f>
        <v>42.810841500244379</v>
      </c>
      <c r="E50" s="11">
        <f ca="1">$C50*'punishment yearly'!J87</f>
        <v>55.076077100204628</v>
      </c>
      <c r="F50" s="11">
        <f ca="1">$C50*'punishment yearly'!K87</f>
        <v>81.42271253776056</v>
      </c>
    </row>
    <row r="51" spans="1:6" x14ac:dyDescent="0.2">
      <c r="A51" s="10">
        <f>'punishment yearly'!A88</f>
        <v>1794</v>
      </c>
      <c r="B51" s="11">
        <f>'punishment yearly'!C88</f>
        <v>8604.5640270846961</v>
      </c>
      <c r="C51" s="11">
        <f ca="1">'punishment yearly'!E88</f>
        <v>176.75447870884162</v>
      </c>
      <c r="D51" s="11">
        <f ca="1">$C51*'punishment yearly'!I88</f>
        <v>42.198535435039531</v>
      </c>
      <c r="E51" s="11">
        <f ca="1">$C51*'punishment yearly'!J88</f>
        <v>55.226505201682137</v>
      </c>
      <c r="F51" s="11">
        <f ca="1">$C51*'punishment yearly'!K88</f>
        <v>79.329438072119942</v>
      </c>
    </row>
    <row r="52" spans="1:6" x14ac:dyDescent="0.2">
      <c r="A52" s="10">
        <f>'punishment yearly'!A89</f>
        <v>1795</v>
      </c>
      <c r="B52" s="11">
        <f>'punishment yearly'!C89</f>
        <v>8684.3695138834228</v>
      </c>
      <c r="C52" s="11">
        <f ca="1">'punishment yearly'!E89</f>
        <v>175.97272633668322</v>
      </c>
      <c r="D52" s="11">
        <f ca="1">$C52*'punishment yearly'!I89</f>
        <v>42.29437720410322</v>
      </c>
      <c r="E52" s="11">
        <f ca="1">$C52*'punishment yearly'!J89</f>
        <v>56.262000277497499</v>
      </c>
      <c r="F52" s="11">
        <f ca="1">$C52*'punishment yearly'!K89</f>
        <v>77.416348855082504</v>
      </c>
    </row>
    <row r="53" spans="1:6" x14ac:dyDescent="0.2">
      <c r="A53" s="10">
        <f>'punishment yearly'!A90</f>
        <v>1796</v>
      </c>
      <c r="B53" s="11">
        <f>'punishment yearly'!C90</f>
        <v>8786.6562083362605</v>
      </c>
      <c r="C53" s="11">
        <f ca="1">'punishment yearly'!E90</f>
        <v>173.09277277716632</v>
      </c>
      <c r="D53" s="11">
        <f ca="1">$C53*'punishment yearly'!I90</f>
        <v>42.120687463437001</v>
      </c>
      <c r="E53" s="11">
        <f ca="1">$C53*'punishment yearly'!J90</f>
        <v>55.607046459430741</v>
      </c>
      <c r="F53" s="11">
        <f ca="1">$C53*'punishment yearly'!K90</f>
        <v>75.365038854298575</v>
      </c>
    </row>
    <row r="54" spans="1:6" x14ac:dyDescent="0.2">
      <c r="A54" s="10">
        <f>'punishment yearly'!A91</f>
        <v>1797</v>
      </c>
      <c r="B54" s="11">
        <f>'punishment yearly'!C91</f>
        <v>8878.1916712826132</v>
      </c>
      <c r="C54" s="11">
        <f ca="1">'punishment yearly'!E91</f>
        <v>174.83016292927493</v>
      </c>
      <c r="D54" s="11">
        <f ca="1">$C54*'punishment yearly'!I91</f>
        <v>42.114432064968412</v>
      </c>
      <c r="E54" s="11">
        <f ca="1">$C54*'punishment yearly'!J91</f>
        <v>59.246299187412106</v>
      </c>
      <c r="F54" s="11">
        <f ca="1">$C54*'punishment yearly'!K91</f>
        <v>73.469431676894416</v>
      </c>
    </row>
    <row r="55" spans="1:6" x14ac:dyDescent="0.2">
      <c r="A55" s="10">
        <f>'punishment yearly'!A92</f>
        <v>1798</v>
      </c>
      <c r="B55" s="11">
        <f>'punishment yearly'!C92</f>
        <v>8998.6237558594476</v>
      </c>
      <c r="C55" s="11">
        <f ca="1">'punishment yearly'!E92</f>
        <v>175.795349618617</v>
      </c>
      <c r="D55" s="11">
        <f ca="1">$C55*'punishment yearly'!I92</f>
        <v>41.561911037392818</v>
      </c>
      <c r="E55" s="11">
        <f ca="1">$C55*'punishment yearly'!J92</f>
        <v>62.831830215352682</v>
      </c>
      <c r="F55" s="11">
        <f ca="1">$C55*'punishment yearly'!K92</f>
        <v>71.401608365871496</v>
      </c>
    </row>
    <row r="56" spans="1:6" x14ac:dyDescent="0.2">
      <c r="A56" s="10">
        <f>'punishment yearly'!A93</f>
        <v>1799</v>
      </c>
      <c r="B56" s="11">
        <f>'punishment yearly'!C93</f>
        <v>9034.0865633376688</v>
      </c>
      <c r="C56" s="11">
        <f ca="1">'punishment yearly'!E93</f>
        <v>172.06225173131105</v>
      </c>
      <c r="D56" s="11">
        <f ca="1">$C56*'punishment yearly'!I93</f>
        <v>41.332346926510553</v>
      </c>
      <c r="E56" s="11">
        <f ca="1">$C56*'punishment yearly'!J93</f>
        <v>60.670217864007597</v>
      </c>
      <c r="F56" s="11">
        <f ca="1">$C56*'punishment yearly'!K93</f>
        <v>70.059686940792929</v>
      </c>
    </row>
    <row r="57" spans="1:6" x14ac:dyDescent="0.2">
      <c r="A57" s="10">
        <f>'punishment yearly'!A94</f>
        <v>1800</v>
      </c>
      <c r="B57" s="11">
        <f>'punishment yearly'!C94</f>
        <v>9072.725499623868</v>
      </c>
      <c r="C57" s="11">
        <f ca="1">'punishment yearly'!E94</f>
        <v>176.04951634835979</v>
      </c>
      <c r="D57" s="11">
        <f ca="1">$C57*'punishment yearly'!I94</f>
        <v>41.564136379485255</v>
      </c>
      <c r="E57" s="11">
        <f ca="1">$C57*'punishment yearly'!J94</f>
        <v>65.762921648511067</v>
      </c>
      <c r="F57" s="11">
        <f ca="1">$C57*'punishment yearly'!K94</f>
        <v>68.722458320363458</v>
      </c>
    </row>
    <row r="58" spans="1:6" x14ac:dyDescent="0.2">
      <c r="A58" s="10">
        <f>'punishment yearly'!A95</f>
        <v>1801</v>
      </c>
      <c r="B58" s="11">
        <f>'punishment yearly'!C95</f>
        <v>9061</v>
      </c>
      <c r="C58" s="11">
        <f ca="1">'punishment yearly'!E95</f>
        <v>179.98153881683731</v>
      </c>
      <c r="D58" s="11">
        <f ca="1">$C58*'punishment yearly'!I95</f>
        <v>42.809844388036637</v>
      </c>
      <c r="E58" s="11">
        <f ca="1">$C58*'punishment yearly'!J95</f>
        <v>66.517559081434669</v>
      </c>
      <c r="F58" s="11">
        <f ca="1">$C58*'punishment yearly'!K95</f>
        <v>70.654135347366008</v>
      </c>
    </row>
    <row r="59" spans="1:6" x14ac:dyDescent="0.2">
      <c r="A59" s="10">
        <f>'punishment yearly'!A96</f>
        <v>1802</v>
      </c>
      <c r="B59" s="11">
        <f>'punishment yearly'!C96</f>
        <v>9130</v>
      </c>
      <c r="C59" s="11">
        <f ca="1">'punishment yearly'!E96</f>
        <v>181.11340277621863</v>
      </c>
      <c r="D59" s="11">
        <f ca="1">$C59*'punishment yearly'!I96</f>
        <v>42.788546393365671</v>
      </c>
      <c r="E59" s="11">
        <f ca="1">$C59*'punishment yearly'!J96</f>
        <v>66.326893648093346</v>
      </c>
      <c r="F59" s="11">
        <f ca="1">$C59*'punishment yearly'!K96</f>
        <v>71.997962734759625</v>
      </c>
    </row>
    <row r="60" spans="1:6" x14ac:dyDescent="0.2">
      <c r="A60" s="10">
        <f>'punishment yearly'!A97</f>
        <v>1803</v>
      </c>
      <c r="B60" s="11">
        <f>'punishment yearly'!C97</f>
        <v>9235</v>
      </c>
      <c r="C60" s="11">
        <f ca="1">'punishment yearly'!E97</f>
        <v>186.53712095911942</v>
      </c>
      <c r="D60" s="11">
        <f ca="1">$C60*'punishment yearly'!I97</f>
        <v>42.494433702013559</v>
      </c>
      <c r="E60" s="11">
        <f ca="1">$C60*'punishment yearly'!J97</f>
        <v>70.957163297970396</v>
      </c>
      <c r="F60" s="11">
        <f ca="1">$C60*'punishment yearly'!K97</f>
        <v>73.085523959135458</v>
      </c>
    </row>
    <row r="61" spans="1:6" x14ac:dyDescent="0.2">
      <c r="A61" s="10">
        <f>'punishment yearly'!A98</f>
        <v>1804</v>
      </c>
      <c r="B61" s="11">
        <f>'punishment yearly'!C98</f>
        <v>9367</v>
      </c>
      <c r="C61" s="11">
        <f ca="1">'punishment yearly'!E98</f>
        <v>187.01634358220781</v>
      </c>
      <c r="D61" s="11">
        <f ca="1">$C61*'punishment yearly'!I98</f>
        <v>42.472477339393116</v>
      </c>
      <c r="E61" s="11">
        <f ca="1">$C61*'punishment yearly'!J98</f>
        <v>70.558635250356573</v>
      </c>
      <c r="F61" s="11">
        <f ca="1">$C61*'punishment yearly'!K98</f>
        <v>73.985230992458142</v>
      </c>
    </row>
    <row r="62" spans="1:6" x14ac:dyDescent="0.2">
      <c r="A62" s="10">
        <f>'punishment yearly'!A99</f>
        <v>1805</v>
      </c>
      <c r="B62" s="11">
        <f>'punishment yearly'!C99</f>
        <v>9513</v>
      </c>
      <c r="C62" s="11">
        <f ca="1">'punishment yearly'!E99</f>
        <v>174.53390012565228</v>
      </c>
      <c r="D62" s="11">
        <f ca="1">$C62*'punishment yearly'!I99</f>
        <v>41.526300350898275</v>
      </c>
      <c r="E62" s="11">
        <f ca="1">$C62*'punishment yearly'!J99</f>
        <v>58.206952211719738</v>
      </c>
      <c r="F62" s="11">
        <f ca="1">$C62*'punishment yearly'!K99</f>
        <v>74.800647563034275</v>
      </c>
    </row>
    <row r="63" spans="1:6" x14ac:dyDescent="0.2">
      <c r="A63" s="10">
        <f>'punishment yearly'!A100</f>
        <v>1806</v>
      </c>
      <c r="B63" s="11">
        <f>'punishment yearly'!C100</f>
        <v>9656</v>
      </c>
      <c r="C63" s="11">
        <f ca="1">'punishment yearly'!E100</f>
        <v>151.88797092181369</v>
      </c>
      <c r="D63" s="11">
        <f ca="1">$C63*'punishment yearly'!I100</f>
        <v>40.807756341973416</v>
      </c>
      <c r="E63" s="11">
        <f ca="1">$C63*'punishment yearly'!J100</f>
        <v>35.413843177653604</v>
      </c>
      <c r="F63" s="11">
        <f ca="1">$C63*'punishment yearly'!K100</f>
        <v>75.666371402186655</v>
      </c>
    </row>
    <row r="64" spans="1:6" x14ac:dyDescent="0.2">
      <c r="A64" s="10">
        <f>'punishment yearly'!A101</f>
        <v>1807</v>
      </c>
      <c r="B64" s="11">
        <f>'punishment yearly'!C101</f>
        <v>9794</v>
      </c>
      <c r="C64" s="11">
        <f ca="1">'punishment yearly'!E101</f>
        <v>151.86932422305316</v>
      </c>
      <c r="D64" s="11">
        <f ca="1">$C64*'punishment yearly'!I101</f>
        <v>40.02855781479429</v>
      </c>
      <c r="E64" s="11">
        <f ca="1">$C64*'punishment yearly'!J101</f>
        <v>35.242774198571411</v>
      </c>
      <c r="F64" s="11">
        <f ca="1">$C64*'punishment yearly'!K101</f>
        <v>76.597992209687462</v>
      </c>
    </row>
    <row r="65" spans="1:6" x14ac:dyDescent="0.2">
      <c r="A65" s="10">
        <f>'punishment yearly'!A102</f>
        <v>1808</v>
      </c>
      <c r="B65" s="11">
        <f>'punishment yearly'!C102</f>
        <v>9924</v>
      </c>
      <c r="C65" s="11">
        <f ca="1">'punishment yearly'!E102</f>
        <v>153.18277963333483</v>
      </c>
      <c r="D65" s="11">
        <f ca="1">$C65*'punishment yearly'!I102</f>
        <v>38.970142607627494</v>
      </c>
      <c r="E65" s="11">
        <f ca="1">$C65*'punishment yearly'!J102</f>
        <v>36.593633789628612</v>
      </c>
      <c r="F65" s="11">
        <f ca="1">$C65*'punishment yearly'!K102</f>
        <v>77.619003236078697</v>
      </c>
    </row>
    <row r="66" spans="1:6" x14ac:dyDescent="0.2">
      <c r="A66" s="10">
        <f>'punishment yearly'!A103</f>
        <v>1809</v>
      </c>
      <c r="B66" s="11">
        <f>'punishment yearly'!C103</f>
        <v>10056</v>
      </c>
      <c r="C66" s="11">
        <f ca="1">'punishment yearly'!E103</f>
        <v>152.86845864435875</v>
      </c>
      <c r="D66" s="11">
        <f ca="1">$C66*'punishment yearly'!I103</f>
        <v>38.120494753191657</v>
      </c>
      <c r="E66" s="11">
        <f ca="1">$C66*'punishment yearly'!J103</f>
        <v>36.096484866545765</v>
      </c>
      <c r="F66" s="11">
        <f ca="1">$C66*'punishment yearly'!K103</f>
        <v>78.651479024621352</v>
      </c>
    </row>
    <row r="67" spans="1:6" x14ac:dyDescent="0.2">
      <c r="A67" s="10">
        <f>'punishment yearly'!A104</f>
        <v>1810</v>
      </c>
      <c r="B67" s="11">
        <f>'punishment yearly'!C104</f>
        <v>10186</v>
      </c>
      <c r="C67" s="11">
        <f ca="1">'punishment yearly'!E104</f>
        <v>154.82265119815554</v>
      </c>
      <c r="D67" s="11">
        <f ca="1">$C67*'punishment yearly'!I104</f>
        <v>37.319820855889972</v>
      </c>
      <c r="E67" s="11">
        <f ca="1">$C67*'punishment yearly'!J104</f>
        <v>37.775753962921378</v>
      </c>
      <c r="F67" s="11">
        <f ca="1">$C67*'punishment yearly'!K104</f>
        <v>79.727076379344197</v>
      </c>
    </row>
    <row r="68" spans="1:6" x14ac:dyDescent="0.2">
      <c r="A68" s="10">
        <f>'punishment yearly'!A105</f>
        <v>1811</v>
      </c>
      <c r="B68" s="11">
        <f>'punishment yearly'!C105</f>
        <v>10322</v>
      </c>
      <c r="C68" s="11">
        <f ca="1">'punishment yearly'!E105</f>
        <v>163.1892892306154</v>
      </c>
      <c r="D68" s="11">
        <f ca="1">$C68*'punishment yearly'!I105</f>
        <v>36.304950129635273</v>
      </c>
      <c r="E68" s="11">
        <f ca="1">$C68*'punishment yearly'!J105</f>
        <v>42.819592120356248</v>
      </c>
      <c r="F68" s="11">
        <f ca="1">$C68*'punishment yearly'!K105</f>
        <v>84.064746980623866</v>
      </c>
    </row>
    <row r="69" spans="1:6" x14ac:dyDescent="0.2">
      <c r="A69" s="10">
        <f>'punishment yearly'!A106</f>
        <v>1812</v>
      </c>
      <c r="B69" s="11">
        <f>'punishment yearly'!C106</f>
        <v>10480</v>
      </c>
      <c r="C69" s="11">
        <f ca="1">'punishment yearly'!E106</f>
        <v>165.50569257844276</v>
      </c>
      <c r="D69" s="11">
        <f ca="1">$C69*'punishment yearly'!I106</f>
        <v>35.900734278444205</v>
      </c>
      <c r="E69" s="11">
        <f ca="1">$C69*'punishment yearly'!J106</f>
        <v>41.135966505382484</v>
      </c>
      <c r="F69" s="11">
        <f ca="1">$C69*'punishment yearly'!K106</f>
        <v>88.468991794616059</v>
      </c>
    </row>
    <row r="70" spans="1:6" x14ac:dyDescent="0.2">
      <c r="A70" s="10">
        <f>'punishment yearly'!A107</f>
        <v>1813</v>
      </c>
      <c r="B70" s="11">
        <f>'punishment yearly'!C107</f>
        <v>10650</v>
      </c>
      <c r="C70" s="11">
        <f ca="1">'punishment yearly'!E107</f>
        <v>174.97427571087363</v>
      </c>
      <c r="D70" s="11">
        <f ca="1">$C70*'punishment yearly'!I107</f>
        <v>35.703257768835236</v>
      </c>
      <c r="E70" s="11">
        <f ca="1">$C70*'punishment yearly'!J107</f>
        <v>46.24943137351395</v>
      </c>
      <c r="F70" s="11">
        <f ca="1">$C70*'punishment yearly'!K107</f>
        <v>93.021586568524441</v>
      </c>
    </row>
    <row r="71" spans="1:6" x14ac:dyDescent="0.2">
      <c r="A71" s="10">
        <f>'punishment yearly'!A108</f>
        <v>1814</v>
      </c>
      <c r="B71" s="11">
        <f>'punishment yearly'!C108</f>
        <v>10820</v>
      </c>
      <c r="C71" s="11">
        <f ca="1">'punishment yearly'!E108</f>
        <v>183.72172604447303</v>
      </c>
      <c r="D71" s="11">
        <f ca="1">$C71*'punishment yearly'!I108</f>
        <v>35.160785142152989</v>
      </c>
      <c r="E71" s="11">
        <f ca="1">$C71*'punishment yearly'!J108</f>
        <v>50.726103893523444</v>
      </c>
      <c r="F71" s="11">
        <f ca="1">$C71*'punishment yearly'!K108</f>
        <v>97.834837008796612</v>
      </c>
    </row>
    <row r="72" spans="1:6" x14ac:dyDescent="0.2">
      <c r="A72" s="10">
        <f>'punishment yearly'!A109</f>
        <v>1815</v>
      </c>
      <c r="B72" s="11">
        <f>'punishment yearly'!C109</f>
        <v>11004</v>
      </c>
      <c r="C72" s="11">
        <f ca="1">'punishment yearly'!E109</f>
        <v>189.52066150352346</v>
      </c>
      <c r="D72" s="11">
        <f ca="1">$C72*'punishment yearly'!I109</f>
        <v>34.336577175399427</v>
      </c>
      <c r="E72" s="11">
        <f ca="1">$C72*'punishment yearly'!J109</f>
        <v>52.390942376352058</v>
      </c>
      <c r="F72" s="11">
        <f ca="1">$C72*'punishment yearly'!K109</f>
        <v>102.79314195177199</v>
      </c>
    </row>
    <row r="73" spans="1:6" x14ac:dyDescent="0.2">
      <c r="A73" s="10">
        <f>'punishment yearly'!A110</f>
        <v>1816</v>
      </c>
      <c r="B73" s="11">
        <f>'punishment yearly'!C110</f>
        <v>11196</v>
      </c>
      <c r="C73" s="11">
        <f ca="1">'punishment yearly'!E110</f>
        <v>202.18295917758218</v>
      </c>
      <c r="D73" s="11">
        <f ca="1">$C73*'punishment yearly'!I110</f>
        <v>33.828125691148202</v>
      </c>
      <c r="E73" s="11">
        <f ca="1">$C73*'punishment yearly'!J110</f>
        <v>60.397457119451403</v>
      </c>
      <c r="F73" s="11">
        <f ca="1">$C73*'punishment yearly'!K110</f>
        <v>107.95737636698254</v>
      </c>
    </row>
    <row r="74" spans="1:6" x14ac:dyDescent="0.2">
      <c r="A74" s="10">
        <f>'punishment yearly'!A111</f>
        <v>1817</v>
      </c>
      <c r="B74" s="11">
        <f>'punishment yearly'!C111</f>
        <v>11378</v>
      </c>
      <c r="C74" s="11">
        <f ca="1">'punishment yearly'!E111</f>
        <v>214.81375363416481</v>
      </c>
      <c r="D74" s="11">
        <f ca="1">$C74*'punishment yearly'!I111</f>
        <v>33.585840678334975</v>
      </c>
      <c r="E74" s="11">
        <f ca="1">$C74*'punishment yearly'!J111</f>
        <v>67.712096488986532</v>
      </c>
      <c r="F74" s="11">
        <f ca="1">$C74*'punishment yearly'!K111</f>
        <v>113.5158164668433</v>
      </c>
    </row>
    <row r="75" spans="1:6" x14ac:dyDescent="0.2">
      <c r="A75" s="10">
        <f>'punishment yearly'!A112</f>
        <v>1818</v>
      </c>
      <c r="B75" s="11">
        <f>'punishment yearly'!C112</f>
        <v>11555</v>
      </c>
      <c r="C75" s="11">
        <f ca="1">'punishment yearly'!E112</f>
        <v>230.45738764214505</v>
      </c>
      <c r="D75" s="11">
        <f ca="1">$C75*'punishment yearly'!I112</f>
        <v>32.309796212730014</v>
      </c>
      <c r="E75" s="11">
        <f ca="1">$C75*'punishment yearly'!J112</f>
        <v>78.703103714672721</v>
      </c>
      <c r="F75" s="11">
        <f ca="1">$C75*'punishment yearly'!K112</f>
        <v>119.44448771474232</v>
      </c>
    </row>
    <row r="76" spans="1:6" x14ac:dyDescent="0.2">
      <c r="A76" s="10">
        <f>'punishment yearly'!A113</f>
        <v>1819</v>
      </c>
      <c r="B76" s="11">
        <f>'punishment yearly'!C113</f>
        <v>11723</v>
      </c>
      <c r="C76" s="11">
        <f ca="1">'punishment yearly'!E113</f>
        <v>252.2728279542512</v>
      </c>
      <c r="D76" s="11">
        <f ca="1">$C76*'punishment yearly'!I113</f>
        <v>30.993746928098211</v>
      </c>
      <c r="E76" s="11">
        <f ca="1">$C76*'punishment yearly'!J113</f>
        <v>95.468326665397271</v>
      </c>
      <c r="F76" s="11">
        <f ca="1">$C76*'punishment yearly'!K113</f>
        <v>125.81075436075575</v>
      </c>
    </row>
    <row r="77" spans="1:6" x14ac:dyDescent="0.2">
      <c r="A77" s="10">
        <f>'punishment yearly'!A114</f>
        <v>1820</v>
      </c>
      <c r="B77" s="11">
        <f>'punishment yearly'!C114</f>
        <v>11903</v>
      </c>
      <c r="C77" s="11">
        <f ca="1">'punishment yearly'!E114</f>
        <v>277.20563106278519</v>
      </c>
      <c r="D77" s="11">
        <f ca="1">$C77*'punishment yearly'!I114</f>
        <v>28.937217108132003</v>
      </c>
      <c r="E77" s="11">
        <f ca="1">$C77*'punishment yearly'!J114</f>
        <v>115.8564169791008</v>
      </c>
      <c r="F77" s="11">
        <f ca="1">$C77*'punishment yearly'!K114</f>
        <v>132.41199697555237</v>
      </c>
    </row>
    <row r="78" spans="1:6" x14ac:dyDescent="0.2">
      <c r="A78" s="10">
        <f>'punishment yearly'!A115</f>
        <v>1821</v>
      </c>
      <c r="B78" s="11">
        <f>'punishment yearly'!C115</f>
        <v>12106</v>
      </c>
      <c r="C78" s="11">
        <f ca="1">'punishment yearly'!E115</f>
        <v>289.33673521556085</v>
      </c>
      <c r="D78" s="11">
        <f ca="1">$C78*'punishment yearly'!I115</f>
        <v>27.328572215273024</v>
      </c>
      <c r="E78" s="11">
        <f ca="1">$C78*'punishment yearly'!J115</f>
        <v>129.40400123532081</v>
      </c>
      <c r="F78" s="11">
        <f ca="1">$C78*'punishment yearly'!K115</f>
        <v>132.60416176496702</v>
      </c>
    </row>
    <row r="79" spans="1:6" x14ac:dyDescent="0.2">
      <c r="A79" s="10">
        <f>'punishment yearly'!A116</f>
        <v>1822</v>
      </c>
      <c r="B79" s="11">
        <f>'punishment yearly'!C116</f>
        <v>12320</v>
      </c>
      <c r="C79" s="11">
        <f ca="1">'punishment yearly'!E116</f>
        <v>296.77141313032399</v>
      </c>
      <c r="D79" s="11">
        <f ca="1">$C79*'punishment yearly'!I116</f>
        <v>25.904196042053186</v>
      </c>
      <c r="E79" s="11">
        <f ca="1">$C79*'punishment yearly'!J116</f>
        <v>138.14843406522638</v>
      </c>
      <c r="F79" s="11">
        <f ca="1">$C79*'punishment yearly'!K116</f>
        <v>132.71878302304447</v>
      </c>
    </row>
    <row r="80" spans="1:6" x14ac:dyDescent="0.2">
      <c r="A80" s="10">
        <f>'punishment yearly'!A117</f>
        <v>1823</v>
      </c>
      <c r="B80" s="11">
        <f>'punishment yearly'!C117</f>
        <v>12529</v>
      </c>
      <c r="C80" s="11">
        <f ca="1">'punishment yearly'!E117</f>
        <v>302.67067317437312</v>
      </c>
      <c r="D80" s="11">
        <f ca="1">$C80*'punishment yearly'!I117</f>
        <v>24.985209932005368</v>
      </c>
      <c r="E80" s="11">
        <f ca="1">$C80*'punishment yearly'!J117</f>
        <v>144.75544411399267</v>
      </c>
      <c r="F80" s="11">
        <f ca="1">$C80*'punishment yearly'!K117</f>
        <v>132.93001912837505</v>
      </c>
    </row>
    <row r="81" spans="1:6" x14ac:dyDescent="0.2">
      <c r="A81" s="10">
        <f>'punishment yearly'!A118</f>
        <v>1824</v>
      </c>
      <c r="B81" s="11">
        <f>'punishment yearly'!C118</f>
        <v>12721</v>
      </c>
      <c r="C81" s="11">
        <f ca="1">'punishment yearly'!E118</f>
        <v>310.56774806465614</v>
      </c>
      <c r="D81" s="11">
        <f ca="1">$C81*'punishment yearly'!I118</f>
        <v>23.955639905518062</v>
      </c>
      <c r="E81" s="11">
        <f ca="1">$C81*'punishment yearly'!J118</f>
        <v>153.25210715274335</v>
      </c>
      <c r="F81" s="11">
        <f ca="1">$C81*'punishment yearly'!K118</f>
        <v>133.3600010063947</v>
      </c>
    </row>
    <row r="82" spans="1:6" x14ac:dyDescent="0.2">
      <c r="A82" s="10">
        <f>'punishment yearly'!A119</f>
        <v>1825</v>
      </c>
      <c r="B82" s="11">
        <f>'punishment yearly'!C119</f>
        <v>12903</v>
      </c>
      <c r="C82" s="11">
        <f ca="1">'punishment yearly'!E119</f>
        <v>318.63113768019616</v>
      </c>
      <c r="D82" s="11">
        <f ca="1">$C82*'punishment yearly'!I119</f>
        <v>22.943477891815487</v>
      </c>
      <c r="E82" s="11">
        <f ca="1">$C82*'punishment yearly'!J119</f>
        <v>161.75873401139634</v>
      </c>
      <c r="F82" s="11">
        <f ca="1">$C82*'punishment yearly'!K119</f>
        <v>133.92892577698433</v>
      </c>
    </row>
    <row r="83" spans="1:6" x14ac:dyDescent="0.2">
      <c r="A83" s="10">
        <f>'punishment yearly'!A120</f>
        <v>1826</v>
      </c>
      <c r="B83" s="11">
        <f>'punishment yearly'!C120</f>
        <v>13074</v>
      </c>
      <c r="C83" s="11">
        <f ca="1">'punishment yearly'!E120</f>
        <v>322.52909362537315</v>
      </c>
      <c r="D83" s="11">
        <f ca="1">$C83*'punishment yearly'!I120</f>
        <v>22.245655135237513</v>
      </c>
      <c r="E83" s="11">
        <f ca="1">$C83*'punishment yearly'!J120</f>
        <v>165.63987352440213</v>
      </c>
      <c r="F83" s="11">
        <f ca="1">$C83*'punishment yearly'!K120</f>
        <v>134.6435649657335</v>
      </c>
    </row>
    <row r="84" spans="1:6" x14ac:dyDescent="0.2">
      <c r="A84" s="10">
        <f>'punishment yearly'!A121</f>
        <v>1827</v>
      </c>
      <c r="B84" s="11">
        <f>'punishment yearly'!C121</f>
        <v>13247</v>
      </c>
      <c r="C84" s="11">
        <f ca="1">'punishment yearly'!E121</f>
        <v>335.69679993660685</v>
      </c>
      <c r="D84" s="11">
        <f ca="1">$C84*'punishment yearly'!I121</f>
        <v>21.736219161930645</v>
      </c>
      <c r="E84" s="11">
        <f ca="1">$C84*'punishment yearly'!J121</f>
        <v>178.59252456080517</v>
      </c>
      <c r="F84" s="11">
        <f ca="1">$C84*'punishment yearly'!K121</f>
        <v>135.36805621387097</v>
      </c>
    </row>
    <row r="85" spans="1:6" x14ac:dyDescent="0.2">
      <c r="A85" s="10">
        <f>'punishment yearly'!A122</f>
        <v>1828</v>
      </c>
      <c r="B85" s="11">
        <f>'punishment yearly'!C122</f>
        <v>13438</v>
      </c>
      <c r="C85" s="11">
        <f ca="1">'punishment yearly'!E122</f>
        <v>347.10619177590235</v>
      </c>
      <c r="D85" s="11">
        <f ca="1">$C85*'punishment yearly'!I122</f>
        <v>21.352857213729365</v>
      </c>
      <c r="E85" s="11">
        <f ca="1">$C85*'punishment yearly'!J122</f>
        <v>189.81270621300732</v>
      </c>
      <c r="F85" s="11">
        <f ca="1">$C85*'punishment yearly'!K122</f>
        <v>135.94062834916562</v>
      </c>
    </row>
    <row r="86" spans="1:6" x14ac:dyDescent="0.2">
      <c r="A86" s="10">
        <f>'punishment yearly'!A123</f>
        <v>1829</v>
      </c>
      <c r="B86" s="11">
        <f>'punishment yearly'!C123</f>
        <v>13625</v>
      </c>
      <c r="C86" s="11">
        <f ca="1">'punishment yearly'!E123</f>
        <v>370.39606912781318</v>
      </c>
      <c r="D86" s="11">
        <f ca="1">$C86*'punishment yearly'!I123</f>
        <v>21.155206989951946</v>
      </c>
      <c r="E86" s="11">
        <f ca="1">$C86*'punishment yearly'!J123</f>
        <v>212.65429130783934</v>
      </c>
      <c r="F86" s="11">
        <f ca="1">$C86*'punishment yearly'!K123</f>
        <v>136.58657083002188</v>
      </c>
    </row>
    <row r="87" spans="1:6" x14ac:dyDescent="0.2">
      <c r="A87" s="10">
        <f>'punishment yearly'!A124</f>
        <v>1830</v>
      </c>
      <c r="B87" s="11">
        <f>'punishment yearly'!C124</f>
        <v>13805</v>
      </c>
      <c r="C87" s="11">
        <f ca="1">'punishment yearly'!E124</f>
        <v>388.94671063035639</v>
      </c>
      <c r="D87" s="11">
        <f ca="1">$C87*'punishment yearly'!I124</f>
        <v>20.691031889756989</v>
      </c>
      <c r="E87" s="11">
        <f ca="1">$C87*'punishment yearly'!J124</f>
        <v>230.9213795736309</v>
      </c>
      <c r="F87" s="11">
        <f ca="1">$C87*'punishment yearly'!K124</f>
        <v>137.33429916696849</v>
      </c>
    </row>
    <row r="88" spans="1:6" x14ac:dyDescent="0.2">
      <c r="A88" s="10">
        <f>'punishment yearly'!A125</f>
        <v>1831</v>
      </c>
      <c r="B88" s="11">
        <f>'punishment yearly'!C125</f>
        <v>13994</v>
      </c>
      <c r="C88" s="11">
        <f ca="1">'punishment yearly'!E125</f>
        <v>397.05567871113374</v>
      </c>
      <c r="D88" s="11">
        <f ca="1">$C88*'punishment yearly'!I125</f>
        <v>20.11145456896493</v>
      </c>
      <c r="E88" s="11">
        <f ca="1">$C88*'punishment yearly'!J125</f>
        <v>244.06608645992111</v>
      </c>
      <c r="F88" s="11">
        <f ca="1">$C88*'punishment yearly'!K125</f>
        <v>132.87813768224771</v>
      </c>
    </row>
    <row r="89" spans="1:6" x14ac:dyDescent="0.2">
      <c r="A89" s="10">
        <f>'punishment yearly'!A126</f>
        <v>1832</v>
      </c>
      <c r="B89" s="11">
        <f>'punishment yearly'!C126</f>
        <v>14165</v>
      </c>
      <c r="C89" s="11">
        <f ca="1">'punishment yearly'!E126</f>
        <v>405.70199625825995</v>
      </c>
      <c r="D89" s="11">
        <f ca="1">$C89*'punishment yearly'!I126</f>
        <v>19.685117913031785</v>
      </c>
      <c r="E89" s="11">
        <f ca="1">$C89*'punishment yearly'!J126</f>
        <v>257.26320543409724</v>
      </c>
      <c r="F89" s="11">
        <f ca="1">$C89*'punishment yearly'!K126</f>
        <v>128.75367291113096</v>
      </c>
    </row>
    <row r="90" spans="1:6" x14ac:dyDescent="0.2">
      <c r="A90" s="10">
        <f>'punishment yearly'!A127</f>
        <v>1833</v>
      </c>
      <c r="B90" s="11">
        <f>'punishment yearly'!C127</f>
        <v>14328</v>
      </c>
      <c r="C90" s="11">
        <f ca="1">'punishment yearly'!E127</f>
        <v>413.44000598281286</v>
      </c>
      <c r="D90" s="11">
        <f ca="1">$C90*'punishment yearly'!I127</f>
        <v>19.063351147270748</v>
      </c>
      <c r="E90" s="11">
        <f ca="1">$C90*'punishment yearly'!J127</f>
        <v>269.53133495762302</v>
      </c>
      <c r="F90" s="11">
        <f ca="1">$C90*'punishment yearly'!K127</f>
        <v>124.84531987791908</v>
      </c>
    </row>
    <row r="91" spans="1:6" x14ac:dyDescent="0.2">
      <c r="A91" s="10">
        <f>'punishment yearly'!A128</f>
        <v>1834</v>
      </c>
      <c r="B91" s="11">
        <f>'punishment yearly'!C128</f>
        <v>14520</v>
      </c>
      <c r="C91" s="11">
        <f ca="1">'punishment yearly'!E128</f>
        <v>419.70729589745758</v>
      </c>
      <c r="D91" s="11">
        <f ca="1">$C91*'punishment yearly'!I128</f>
        <v>18.487582316673226</v>
      </c>
      <c r="E91" s="11">
        <f ca="1">$C91*'punishment yearly'!J128</f>
        <v>280.39001580863709</v>
      </c>
      <c r="F91" s="11">
        <f ca="1">$C91*'punishment yearly'!K128</f>
        <v>120.82969777214733</v>
      </c>
    </row>
    <row r="92" spans="1:6" x14ac:dyDescent="0.2">
      <c r="A92" s="10">
        <f>'punishment yearly'!A129</f>
        <v>1835</v>
      </c>
      <c r="B92" s="11">
        <f>'punishment yearly'!C129</f>
        <v>14724</v>
      </c>
      <c r="C92" s="11">
        <f ca="1">'punishment yearly'!E129</f>
        <v>418.73650634492458</v>
      </c>
      <c r="D92" s="11">
        <f ca="1">$C92*'punishment yearly'!I129</f>
        <v>17.756023854801359</v>
      </c>
      <c r="E92" s="11">
        <f ca="1">$C92*'punishment yearly'!J129</f>
        <v>284.11189411567307</v>
      </c>
      <c r="F92" s="11">
        <f ca="1">$C92*'punishment yearly'!K129</f>
        <v>116.8685883744502</v>
      </c>
    </row>
    <row r="93" spans="1:6" x14ac:dyDescent="0.2">
      <c r="A93" s="10">
        <f>'punishment yearly'!A130</f>
        <v>1836</v>
      </c>
      <c r="B93" s="11">
        <f>'punishment yearly'!C130</f>
        <v>14928</v>
      </c>
      <c r="C93" s="11">
        <f ca="1">'punishment yearly'!E130</f>
        <v>417.61595963111137</v>
      </c>
      <c r="D93" s="11">
        <f ca="1">$C93*'punishment yearly'!I130</f>
        <v>16.327685908232532</v>
      </c>
      <c r="E93" s="11">
        <f ca="1">$C93*'punishment yearly'!J130</f>
        <v>288.2290185342581</v>
      </c>
      <c r="F93" s="11">
        <f ca="1">$C93*'punishment yearly'!K130</f>
        <v>113.05925518862071</v>
      </c>
    </row>
    <row r="94" spans="1:6" x14ac:dyDescent="0.2">
      <c r="A94" s="10">
        <f>'punishment yearly'!A131</f>
        <v>1837</v>
      </c>
      <c r="B94" s="11">
        <f>'punishment yearly'!C131</f>
        <v>15104</v>
      </c>
      <c r="C94" s="11">
        <f ca="1">'punishment yearly'!E131</f>
        <v>430.09863099283251</v>
      </c>
      <c r="D94" s="11">
        <f ca="1">$C94*'punishment yearly'!I131</f>
        <v>15.583968926553672</v>
      </c>
      <c r="E94" s="11">
        <f ca="1">$C94*'punishment yearly'!J131</f>
        <v>300.66146283040399</v>
      </c>
      <c r="F94" s="11">
        <f ca="1">$C94*'punishment yearly'!K131</f>
        <v>113.85319923587485</v>
      </c>
    </row>
    <row r="95" spans="1:6" x14ac:dyDescent="0.2">
      <c r="A95" s="10">
        <f>'punishment yearly'!A132</f>
        <v>1838</v>
      </c>
      <c r="B95" s="11">
        <f>'punishment yearly'!C132</f>
        <v>15288</v>
      </c>
      <c r="C95" s="11">
        <f ca="1">'punishment yearly'!E132</f>
        <v>437.4516923741607</v>
      </c>
      <c r="D95" s="11">
        <f ca="1">$C95*'punishment yearly'!I132</f>
        <v>14.900811093668237</v>
      </c>
      <c r="E95" s="11">
        <f ca="1">$C95*'punishment yearly'!J132</f>
        <v>308.99776772737891</v>
      </c>
      <c r="F95" s="11">
        <f ca="1">$C95*'punishment yearly'!K132</f>
        <v>113.55311355311355</v>
      </c>
    </row>
    <row r="96" spans="1:6" x14ac:dyDescent="0.2">
      <c r="A96" s="10">
        <f>'punishment yearly'!A133</f>
        <v>1839</v>
      </c>
      <c r="B96" s="11">
        <f>'punishment yearly'!C133</f>
        <v>15514</v>
      </c>
      <c r="C96" s="11">
        <f ca="1">'punishment yearly'!E133</f>
        <v>437.10600428480717</v>
      </c>
      <c r="D96" s="11">
        <f ca="1">$C96*'punishment yearly'!I133</f>
        <v>13.993812040737398</v>
      </c>
      <c r="E96" s="11">
        <f ca="1">$C96*'punishment yearly'!J133</f>
        <v>308.7346379625792</v>
      </c>
      <c r="F96" s="11">
        <f ca="1">$C96*'punishment yearly'!K133</f>
        <v>114.37755428149065</v>
      </c>
    </row>
    <row r="97" spans="1:6" x14ac:dyDescent="0.2">
      <c r="A97" s="10">
        <f>'punishment yearly'!A134</f>
        <v>1840</v>
      </c>
      <c r="B97" s="11">
        <f>'punishment yearly'!C134</f>
        <v>15731</v>
      </c>
      <c r="C97" s="11">
        <f ca="1">'punishment yearly'!E134</f>
        <v>444.51619826088626</v>
      </c>
      <c r="D97" s="11">
        <f ca="1">$C97*'punishment yearly'!I134</f>
        <v>13.425719916089252</v>
      </c>
      <c r="E97" s="11">
        <f ca="1">$C97*'punishment yearly'!J134</f>
        <v>307.30623068094866</v>
      </c>
      <c r="F97" s="11">
        <f ca="1">$C97*'punishment yearly'!K134</f>
        <v>123.78424766384828</v>
      </c>
    </row>
    <row r="98" spans="1:6" x14ac:dyDescent="0.2">
      <c r="A98" s="10">
        <f>'punishment yearly'!A135</f>
        <v>1841</v>
      </c>
      <c r="B98" s="11">
        <f>'punishment yearly'!C135</f>
        <v>15929</v>
      </c>
      <c r="C98" s="11">
        <f ca="1">'punishment yearly'!E135</f>
        <v>455.27225730627066</v>
      </c>
      <c r="D98" s="11">
        <f ca="1">$C98*'punishment yearly'!I135</f>
        <v>12.963776759369704</v>
      </c>
      <c r="E98" s="11">
        <f ca="1">$C98*'punishment yearly'!J135</f>
        <v>310.85179801518132</v>
      </c>
      <c r="F98" s="11">
        <f ca="1">$C98*'punishment yearly'!K135</f>
        <v>131.45668253171968</v>
      </c>
    </row>
    <row r="99" spans="1:6" x14ac:dyDescent="0.2">
      <c r="A99" s="10">
        <f>'punishment yearly'!A136</f>
        <v>1842</v>
      </c>
      <c r="B99" s="11">
        <f>'punishment yearly'!C136</f>
        <v>16130</v>
      </c>
      <c r="C99" s="11">
        <f ca="1">'punishment yearly'!E136</f>
        <v>464.71942904949191</v>
      </c>
      <c r="D99" s="11">
        <f ca="1">$C99*'punishment yearly'!I136</f>
        <v>12.467451952882826</v>
      </c>
      <c r="E99" s="11">
        <f ca="1">$C99*'punishment yearly'!J136</f>
        <v>314.48409395276195</v>
      </c>
      <c r="F99" s="11">
        <f ca="1">$C99*'punishment yearly'!K136</f>
        <v>137.76788314384711</v>
      </c>
    </row>
    <row r="100" spans="1:6" x14ac:dyDescent="0.2">
      <c r="A100" s="10">
        <f>'punishment yearly'!A137</f>
        <v>1843</v>
      </c>
      <c r="B100" s="11">
        <f>'punishment yearly'!C137</f>
        <v>16332</v>
      </c>
      <c r="C100" s="11">
        <f ca="1">'punishment yearly'!E137</f>
        <v>457.10470485510973</v>
      </c>
      <c r="D100" s="11">
        <f ca="1">$C100*'punishment yearly'!I137</f>
        <v>12.154053392113642</v>
      </c>
      <c r="E100" s="11">
        <f ca="1">$C100*'punishment yearly'!J137</f>
        <v>311.4309728160863</v>
      </c>
      <c r="F100" s="11">
        <f ca="1">$C100*'punishment yearly'!K137</f>
        <v>133.51967864690977</v>
      </c>
    </row>
    <row r="101" spans="1:6" x14ac:dyDescent="0.2">
      <c r="A101" s="10">
        <f>'punishment yearly'!A138</f>
        <v>1844</v>
      </c>
      <c r="B101" s="11">
        <f>'punishment yearly'!C138</f>
        <v>16535</v>
      </c>
      <c r="C101" s="11">
        <f ca="1">'punishment yearly'!E138</f>
        <v>429.98210645766164</v>
      </c>
      <c r="D101" s="11">
        <f ca="1">$C101*'punishment yearly'!I138</f>
        <v>11.738736014514666</v>
      </c>
      <c r="E101" s="11">
        <f ca="1">$C101*'punishment yearly'!J138</f>
        <v>300.38260045845021</v>
      </c>
      <c r="F101" s="11">
        <f ca="1">$C101*'punishment yearly'!K138</f>
        <v>117.86076998469679</v>
      </c>
    </row>
    <row r="102" spans="1:6" x14ac:dyDescent="0.2">
      <c r="A102" s="10">
        <f>'punishment yearly'!A139</f>
        <v>1845</v>
      </c>
      <c r="B102" s="11">
        <f>'punishment yearly'!C139</f>
        <v>16739</v>
      </c>
      <c r="C102" s="11">
        <f ca="1">'punishment yearly'!E139</f>
        <v>400.11074595699586</v>
      </c>
      <c r="D102" s="11">
        <f ca="1">$C102*'punishment yearly'!I139</f>
        <v>11.267100782603501</v>
      </c>
      <c r="E102" s="11">
        <f ca="1">$C102*'punishment yearly'!J139</f>
        <v>288.04319853870868</v>
      </c>
      <c r="F102" s="11">
        <f ca="1">$C102*'punishment yearly'!K139</f>
        <v>100.80044663568373</v>
      </c>
    </row>
    <row r="103" spans="1:6" x14ac:dyDescent="0.2">
      <c r="A103" s="10">
        <f>'punishment yearly'!A140</f>
        <v>1846</v>
      </c>
      <c r="B103" s="11">
        <f>'punishment yearly'!C140</f>
        <v>16944</v>
      </c>
      <c r="C103" s="11">
        <f ca="1">'punishment yearly'!E140</f>
        <v>374.96291559878347</v>
      </c>
      <c r="D103" s="11">
        <f ca="1">$C103*'punishment yearly'!I140</f>
        <v>10.900613786591123</v>
      </c>
      <c r="E103" s="11">
        <f ca="1">$C103*'punishment yearly'!J140</f>
        <v>272.15287949265689</v>
      </c>
      <c r="F103" s="11">
        <f ca="1">$C103*'punishment yearly'!K140</f>
        <v>91.909422319535452</v>
      </c>
    </row>
    <row r="104" spans="1:6" x14ac:dyDescent="0.2">
      <c r="A104" s="10">
        <f>'punishment yearly'!A141</f>
        <v>1847</v>
      </c>
      <c r="B104" s="11">
        <f>'punishment yearly'!C141</f>
        <v>17150</v>
      </c>
      <c r="C104" s="11">
        <f ca="1">'punishment yearly'!E141</f>
        <v>365.31890106145772</v>
      </c>
      <c r="D104" s="11">
        <f ca="1">$C104*'punishment yearly'!I141</f>
        <v>10.338192419825074</v>
      </c>
      <c r="E104" s="11">
        <f ca="1">$C104*'punishment yearly'!J141</f>
        <v>252.46183178038794</v>
      </c>
      <c r="F104" s="11">
        <f ca="1">$C104*'punishment yearly'!K141</f>
        <v>102.51887686124471</v>
      </c>
    </row>
    <row r="105" spans="1:6" x14ac:dyDescent="0.2">
      <c r="A105" s="10">
        <f>'punishment yearly'!A142</f>
        <v>1848</v>
      </c>
      <c r="B105" s="11">
        <f>'punishment yearly'!C142</f>
        <v>17357</v>
      </c>
      <c r="C105" s="11">
        <f ca="1">'punishment yearly'!E142</f>
        <v>362.35017528375056</v>
      </c>
      <c r="D105" s="11">
        <f ca="1">$C105*'punishment yearly'!I142</f>
        <v>9.5926715446217656</v>
      </c>
      <c r="E105" s="11">
        <f ca="1">$C105*'punishment yearly'!J142</f>
        <v>230.98530808319748</v>
      </c>
      <c r="F105" s="11">
        <f ca="1">$C105*'punishment yearly'!K142</f>
        <v>121.77219565593133</v>
      </c>
    </row>
    <row r="106" spans="1:6" x14ac:dyDescent="0.2">
      <c r="A106" s="10">
        <f>'punishment yearly'!A143</f>
        <v>1849</v>
      </c>
      <c r="B106" s="11">
        <f>'punishment yearly'!C143</f>
        <v>17564</v>
      </c>
      <c r="C106" s="11">
        <f ca="1">'punishment yearly'!E143</f>
        <v>350.41847597069687</v>
      </c>
      <c r="D106" s="11">
        <f ca="1">$C106*'punishment yearly'!I143</f>
        <v>9.1664768845365519</v>
      </c>
      <c r="E106" s="11">
        <f ca="1">$C106*'punishment yearly'!J143</f>
        <v>211.45240901556139</v>
      </c>
      <c r="F106" s="11">
        <f ca="1">$C106*'punishment yearly'!K143</f>
        <v>129.79959007059895</v>
      </c>
    </row>
    <row r="107" spans="1:6" x14ac:dyDescent="0.2">
      <c r="A107" s="10">
        <f>'punishment yearly'!A144</f>
        <v>1850</v>
      </c>
      <c r="B107" s="11">
        <f>'punishment yearly'!C144</f>
        <v>17773</v>
      </c>
      <c r="C107" s="11">
        <f ca="1">'punishment yearly'!E144</f>
        <v>329.08662764356109</v>
      </c>
      <c r="D107" s="11">
        <f ca="1">$C107*'punishment yearly'!I144</f>
        <v>8.7717324030833286</v>
      </c>
      <c r="E107" s="11">
        <f ca="1">$C107*'punishment yearly'!J144</f>
        <v>197.73345147746645</v>
      </c>
      <c r="F107" s="11">
        <f ca="1">$C107*'punishment yearly'!K144</f>
        <v>122.58144376301131</v>
      </c>
    </row>
    <row r="108" spans="1:6" x14ac:dyDescent="0.2">
      <c r="A108" s="10">
        <f>'punishment yearly'!A145</f>
        <v>1851</v>
      </c>
      <c r="B108" s="11">
        <f>'punishment yearly'!C145</f>
        <v>17983</v>
      </c>
      <c r="C108" s="11">
        <f ca="1">'punishment yearly'!E145</f>
        <v>332.52282984196478</v>
      </c>
      <c r="D108" s="11">
        <f ca="1">$C108*'punishment yearly'!I145</f>
        <v>8.1966301506978816</v>
      </c>
      <c r="E108" s="11">
        <f ca="1">$C108*'punishment yearly'!J145</f>
        <v>186.04838175210213</v>
      </c>
      <c r="F108" s="11">
        <f ca="1">$C108*'punishment yearly'!K145</f>
        <v>138.27781793916478</v>
      </c>
    </row>
    <row r="109" spans="1:6" x14ac:dyDescent="0.2">
      <c r="A109" s="10">
        <f>'punishment yearly'!A146</f>
        <v>1852</v>
      </c>
      <c r="B109" s="11">
        <f>'punishment yearly'!C146</f>
        <v>18193</v>
      </c>
      <c r="C109" s="11">
        <f ca="1">'punishment yearly'!E146</f>
        <v>311.81135921543313</v>
      </c>
      <c r="D109" s="11">
        <f ca="1">$C109*'punishment yearly'!I146</f>
        <v>7.5193755840158305</v>
      </c>
      <c r="E109" s="11">
        <f ca="1">$C109*'punishment yearly'!J146</f>
        <v>172.45556303008712</v>
      </c>
      <c r="F109" s="11">
        <f ca="1">$C109*'punishment yearly'!K146</f>
        <v>131.83642060133019</v>
      </c>
    </row>
    <row r="110" spans="1:6" x14ac:dyDescent="0.2">
      <c r="A110" s="10">
        <f>'punishment yearly'!A147</f>
        <v>1853</v>
      </c>
      <c r="B110" s="11">
        <f>'punishment yearly'!C147</f>
        <v>18404</v>
      </c>
      <c r="C110" s="11">
        <f ca="1">'punishment yearly'!E147</f>
        <v>290.85679030728568</v>
      </c>
      <c r="D110" s="11">
        <f ca="1">$C110*'punishment yearly'!I147</f>
        <v>6.9495761790915012</v>
      </c>
      <c r="E110" s="11">
        <f ca="1">$C110*'punishment yearly'!J147</f>
        <v>156.97828563438847</v>
      </c>
      <c r="F110" s="11">
        <f ca="1">$C110*'punishment yearly'!K147</f>
        <v>126.92892849380567</v>
      </c>
    </row>
    <row r="111" spans="1:6" x14ac:dyDescent="0.2">
      <c r="A111" s="10">
        <f>'punishment yearly'!A148</f>
        <v>1854</v>
      </c>
      <c r="B111" s="11">
        <f>'punishment yearly'!C148</f>
        <v>18616</v>
      </c>
      <c r="C111" s="11">
        <f ca="1">'punishment yearly'!E148</f>
        <v>287.63211129104826</v>
      </c>
      <c r="D111" s="11">
        <f ca="1">$C111*'punishment yearly'!I148</f>
        <v>6.3171465406102287</v>
      </c>
      <c r="E111" s="11">
        <f ca="1">$C111*'punishment yearly'!J148</f>
        <v>145.52048688193781</v>
      </c>
      <c r="F111" s="11">
        <f ca="1">$C111*'punishment yearly'!K148</f>
        <v>135.79447786850022</v>
      </c>
    </row>
    <row r="112" spans="1:6" x14ac:dyDescent="0.2">
      <c r="A112" s="10">
        <f>'punishment yearly'!A149</f>
        <v>1855</v>
      </c>
      <c r="B112" s="11">
        <f>'punishment yearly'!C149</f>
        <v>18829</v>
      </c>
      <c r="C112" s="11">
        <f ca="1">'punishment yearly'!E149</f>
        <v>275.88973976970141</v>
      </c>
      <c r="D112" s="11">
        <f ca="1">$C112*'punishment yearly'!I149</f>
        <v>5.7145891975144725</v>
      </c>
      <c r="E112" s="11">
        <f ca="1">$C112*'punishment yearly'!J149</f>
        <v>134.79090286917562</v>
      </c>
      <c r="F112" s="11">
        <f ca="1">$C112*'punishment yearly'!K149</f>
        <v>135.38424770301131</v>
      </c>
    </row>
    <row r="113" spans="1:6" x14ac:dyDescent="0.2">
      <c r="A113" s="10">
        <f>'punishment yearly'!A150</f>
        <v>1856</v>
      </c>
      <c r="B113" s="11">
        <f>'punishment yearly'!C150</f>
        <v>19042</v>
      </c>
      <c r="C113" s="11">
        <f ca="1">'punishment yearly'!E150</f>
        <v>257.76188665476457</v>
      </c>
      <c r="D113" s="11">
        <f ca="1">$C113*'punishment yearly'!I150</f>
        <v>5.1360151244617152</v>
      </c>
      <c r="E113" s="11">
        <f ca="1">$C113*'punishment yearly'!J150</f>
        <v>121.90780970206356</v>
      </c>
      <c r="F113" s="11">
        <f ca="1">$C113*'punishment yearly'!K150</f>
        <v>130.71806182823931</v>
      </c>
    </row>
    <row r="114" spans="1:6" x14ac:dyDescent="0.2">
      <c r="A114" s="10">
        <f>'punishment yearly'!A151</f>
        <v>1857</v>
      </c>
      <c r="B114" s="11">
        <f>'punishment yearly'!C151</f>
        <v>19256</v>
      </c>
      <c r="C114" s="11">
        <f ca="1">'punishment yearly'!E151</f>
        <v>245.87050655962562</v>
      </c>
      <c r="D114" s="11">
        <f ca="1">$C114*'punishment yearly'!I151</f>
        <v>4.6427087660988775</v>
      </c>
      <c r="E114" s="11">
        <f ca="1">$C114*'punishment yearly'!J151</f>
        <v>103.87840020316531</v>
      </c>
      <c r="F114" s="11">
        <f ca="1">$C114*'punishment yearly'!K151</f>
        <v>137.34939759036143</v>
      </c>
    </row>
    <row r="115" spans="1:6" x14ac:dyDescent="0.2">
      <c r="A115" s="10">
        <f>'punishment yearly'!A152</f>
        <v>1858</v>
      </c>
      <c r="B115" s="11">
        <f>'punishment yearly'!C152</f>
        <v>19471</v>
      </c>
      <c r="C115" s="11">
        <f ca="1">'punishment yearly'!E152</f>
        <v>232.09239982424776</v>
      </c>
      <c r="D115" s="11">
        <f ca="1">$C115*'punishment yearly'!I152</f>
        <v>4.3706024343896042</v>
      </c>
      <c r="E115" s="11">
        <f ca="1">$C115*'punishment yearly'!J152</f>
        <v>90.959432847718574</v>
      </c>
      <c r="F115" s="11">
        <f ca="1">$C115*'punishment yearly'!K152</f>
        <v>136.76236454213958</v>
      </c>
    </row>
    <row r="116" spans="1:6" x14ac:dyDescent="0.2">
      <c r="A116" s="10">
        <f>'punishment yearly'!A153</f>
        <v>1859</v>
      </c>
      <c r="B116" s="11">
        <f>'punishment yearly'!C153</f>
        <v>19687</v>
      </c>
      <c r="C116" s="11">
        <f ca="1">'punishment yearly'!E153</f>
        <v>204.56216619802089</v>
      </c>
      <c r="D116" s="11">
        <f ca="1">$C116*'punishment yearly'!I153</f>
        <v>4.1194697008177981</v>
      </c>
      <c r="E116" s="11">
        <f ca="1">$C116*'punishment yearly'!J153</f>
        <v>76.208430230123284</v>
      </c>
      <c r="F116" s="11">
        <f ca="1">$C116*'punishment yearly'!K153</f>
        <v>124.2342662670798</v>
      </c>
    </row>
    <row r="117" spans="1:6" x14ac:dyDescent="0.2">
      <c r="A117" s="10">
        <f>'punishment yearly'!A154</f>
        <v>1860</v>
      </c>
      <c r="B117" s="11">
        <f>'punishment yearly'!C154</f>
        <v>19902</v>
      </c>
      <c r="C117" s="11">
        <f ca="1">'punishment yearly'!E154</f>
        <v>186.63362937008827</v>
      </c>
      <c r="D117" s="11">
        <f ca="1">$C117*'punishment yearly'!I154</f>
        <v>3.884031755602452</v>
      </c>
      <c r="E117" s="11">
        <f ca="1">$C117*'punishment yearly'!J154</f>
        <v>65.580468883704995</v>
      </c>
      <c r="F117" s="11">
        <f ca="1">$C117*'punishment yearly'!K154</f>
        <v>117.16912873078083</v>
      </c>
    </row>
    <row r="118" spans="1:6" x14ac:dyDescent="0.2">
      <c r="A118" s="10">
        <f>'punishment yearly'!A155</f>
        <v>1861</v>
      </c>
      <c r="B118" s="11">
        <f>'punishment yearly'!C155</f>
        <v>20119</v>
      </c>
      <c r="C118" s="11">
        <f ca="1">'punishment yearly'!E155</f>
        <v>182.53034631901667</v>
      </c>
      <c r="D118" s="11">
        <f ca="1">$C118*'punishment yearly'!I155</f>
        <v>3.6333813807843334</v>
      </c>
      <c r="E118" s="11">
        <f ca="1">$C118*'punishment yearly'!J155</f>
        <v>59.696209433485585</v>
      </c>
      <c r="F118" s="11">
        <f ca="1">$C118*'punishment yearly'!K155</f>
        <v>119.20075550474675</v>
      </c>
    </row>
    <row r="119" spans="1:6" x14ac:dyDescent="0.2">
      <c r="A119" s="10">
        <f>'punishment yearly'!A156</f>
        <v>1862</v>
      </c>
      <c r="B119" s="11">
        <f>'punishment yearly'!C156</f>
        <v>20371</v>
      </c>
      <c r="C119" s="11">
        <f ca="1">'punishment yearly'!E156</f>
        <v>187.24524902604074</v>
      </c>
      <c r="D119" s="11">
        <f ca="1">$C119*'punishment yearly'!I156</f>
        <v>3.3037160669579304</v>
      </c>
      <c r="E119" s="11">
        <f ca="1">$C119*'punishment yearly'!J156</f>
        <v>57.74252456479681</v>
      </c>
      <c r="F119" s="11">
        <f ca="1">$C119*'punishment yearly'!K156</f>
        <v>126.199008394286</v>
      </c>
    </row>
    <row r="120" spans="1:6" x14ac:dyDescent="0.2">
      <c r="A120" s="10">
        <f>'punishment yearly'!A157</f>
        <v>1863</v>
      </c>
      <c r="B120" s="11">
        <f>'punishment yearly'!C157</f>
        <v>20626</v>
      </c>
      <c r="C120" s="11">
        <f ca="1">'punishment yearly'!E157</f>
        <v>189.69051973895617</v>
      </c>
      <c r="D120" s="11">
        <f ca="1">$C120*'punishment yearly'!I157</f>
        <v>3.0883351110249198</v>
      </c>
      <c r="E120" s="11">
        <f ca="1">$C120*'punishment yearly'!J157</f>
        <v>56.373347238228924</v>
      </c>
      <c r="F120" s="11">
        <f ca="1">$C120*'punishment yearly'!K157</f>
        <v>130.22883738970231</v>
      </c>
    </row>
    <row r="121" spans="1:6" x14ac:dyDescent="0.2">
      <c r="A121" s="10">
        <f>'punishment yearly'!A158</f>
        <v>1864</v>
      </c>
      <c r="B121" s="11">
        <f>'punishment yearly'!C158</f>
        <v>20884</v>
      </c>
      <c r="C121" s="11">
        <f ca="1">'punishment yearly'!E158</f>
        <v>180.54118293274644</v>
      </c>
      <c r="D121" s="11">
        <f ca="1">$C121*'punishment yearly'!I158</f>
        <v>2.7868224478069337</v>
      </c>
      <c r="E121" s="11">
        <f ca="1">$C121*'punishment yearly'!J158</f>
        <v>53.597110915891406</v>
      </c>
      <c r="F121" s="11">
        <f ca="1">$C121*'punishment yearly'!K158</f>
        <v>124.15724956904808</v>
      </c>
    </row>
    <row r="122" spans="1:6" x14ac:dyDescent="0.2">
      <c r="A122" s="10">
        <f>'punishment yearly'!A159</f>
        <v>1865</v>
      </c>
      <c r="B122" s="11">
        <f>'punishment yearly'!C159</f>
        <v>21145</v>
      </c>
      <c r="C122" s="11">
        <f ca="1">'punishment yearly'!E159</f>
        <v>170.2594172151743</v>
      </c>
      <c r="D122" s="11">
        <f ca="1">$C122*'punishment yearly'!I159</f>
        <v>2.5679829746985101</v>
      </c>
      <c r="E122" s="11">
        <f ca="1">$C122*'punishment yearly'!J159</f>
        <v>47.828582502476259</v>
      </c>
      <c r="F122" s="11">
        <f ca="1">$C122*'punishment yearly'!K159</f>
        <v>119.86285173799952</v>
      </c>
    </row>
    <row r="123" spans="1:6" x14ac:dyDescent="0.2">
      <c r="A123" s="10">
        <f>'punishment yearly'!A160</f>
        <v>1866</v>
      </c>
      <c r="B123" s="11">
        <f>'punishment yearly'!C160</f>
        <v>21410</v>
      </c>
      <c r="C123" s="11">
        <f ca="1">'punishment yearly'!E160</f>
        <v>160.2026868165496</v>
      </c>
      <c r="D123" s="11">
        <f ca="1">$C123*'punishment yearly'!I160</f>
        <v>2.3493694535263896</v>
      </c>
      <c r="E123" s="11">
        <f ca="1">$C123*'punishment yearly'!J160</f>
        <v>42.23444767596105</v>
      </c>
      <c r="F123" s="11">
        <f ca="1">$C123*'punishment yearly'!K160</f>
        <v>115.61886968706213</v>
      </c>
    </row>
    <row r="124" spans="1:6" x14ac:dyDescent="0.2">
      <c r="A124" s="10">
        <f>'punishment yearly'!A161</f>
        <v>1867</v>
      </c>
      <c r="B124" s="11">
        <f>'punishment yearly'!C161</f>
        <v>21677</v>
      </c>
      <c r="C124" s="11">
        <f ca="1">'punishment yearly'!E161</f>
        <v>155.02805362287495</v>
      </c>
      <c r="D124" s="11">
        <f ca="1">$C124*'punishment yearly'!I161</f>
        <v>2.1174516768925589</v>
      </c>
      <c r="E124" s="11">
        <f ca="1">$C124*'punishment yearly'!J161</f>
        <v>36.427693794485428</v>
      </c>
      <c r="F124" s="11">
        <f ca="1">$C124*'punishment yearly'!K161</f>
        <v>116.48290815149699</v>
      </c>
    </row>
    <row r="125" spans="1:6" x14ac:dyDescent="0.2">
      <c r="A125" s="10">
        <f>'punishment yearly'!A162</f>
        <v>1868</v>
      </c>
      <c r="B125" s="11">
        <f>'punishment yearly'!C162</f>
        <v>21949</v>
      </c>
      <c r="C125" s="11">
        <f ca="1">'punishment yearly'!E162</f>
        <v>154.38533224123415</v>
      </c>
      <c r="D125" s="11">
        <f ca="1">$C125*'punishment yearly'!I162</f>
        <v>1.9955351041049703</v>
      </c>
      <c r="E125" s="11">
        <f ca="1">$C125*'punishment yearly'!J162</f>
        <v>31.760155695605672</v>
      </c>
      <c r="F125" s="11">
        <f ca="1">$C125*'punishment yearly'!K162</f>
        <v>120.62964144152352</v>
      </c>
    </row>
    <row r="126" spans="1:6" x14ac:dyDescent="0.2">
      <c r="A126" s="10">
        <f>'punishment yearly'!A163</f>
        <v>1869</v>
      </c>
      <c r="B126" s="11">
        <f>'punishment yearly'!C163</f>
        <v>22223</v>
      </c>
      <c r="C126" s="11">
        <f ca="1">'punishment yearly'!E163</f>
        <v>159.66584143568448</v>
      </c>
      <c r="D126" s="11">
        <f ca="1">$C126*'punishment yearly'!I163</f>
        <v>1.8629347972820951</v>
      </c>
      <c r="E126" s="11">
        <f ca="1">$C126*'punishment yearly'!J163</f>
        <v>28.846420115430703</v>
      </c>
      <c r="F126" s="11">
        <f ca="1">$C126*'punishment yearly'!K163</f>
        <v>128.95648652297169</v>
      </c>
    </row>
    <row r="127" spans="1:6" x14ac:dyDescent="0.2">
      <c r="A127" s="10">
        <f>'punishment yearly'!A164</f>
        <v>1870</v>
      </c>
      <c r="B127" s="11">
        <f>'punishment yearly'!C164</f>
        <v>22501</v>
      </c>
      <c r="C127" s="11">
        <f ca="1">'punishment yearly'!E164</f>
        <v>157.28245464782893</v>
      </c>
      <c r="D127" s="11">
        <f ca="1">$C127*'punishment yearly'!I164</f>
        <v>1.7154793120305762</v>
      </c>
      <c r="E127" s="11">
        <f ca="1">$C127*'punishment yearly'!J164</f>
        <v>26.461602241269222</v>
      </c>
      <c r="F127" s="11">
        <f ca="1">$C127*'punishment yearly'!K164</f>
        <v>129.10537309452911</v>
      </c>
    </row>
    <row r="128" spans="1:6" x14ac:dyDescent="0.2">
      <c r="A128" s="10">
        <f>'punishment yearly'!A165</f>
        <v>1871</v>
      </c>
      <c r="B128" s="11">
        <f>'punishment yearly'!C165</f>
        <v>22789</v>
      </c>
      <c r="C128" s="11">
        <f ca="1">'punishment yearly'!E165</f>
        <v>148.6688506278737</v>
      </c>
      <c r="D128" s="11">
        <f ca="1">$C128*'punishment yearly'!I165</f>
        <v>1.636754574575453</v>
      </c>
      <c r="E128" s="11">
        <f ca="1">$C128*'punishment yearly'!J165</f>
        <v>24.117532009241916</v>
      </c>
      <c r="F128" s="11">
        <f ca="1">$C128*'punishment yearly'!K165</f>
        <v>122.91456404405635</v>
      </c>
    </row>
    <row r="129" spans="1:6" x14ac:dyDescent="0.2">
      <c r="A129" s="10">
        <f>'punishment yearly'!A166</f>
        <v>1872</v>
      </c>
      <c r="B129" s="11">
        <f>'punishment yearly'!C166</f>
        <v>23096</v>
      </c>
      <c r="C129" s="11">
        <f ca="1">'punishment yearly'!E166</f>
        <v>141.23224800831312</v>
      </c>
      <c r="D129" s="11">
        <f ca="1">$C129*'punishment yearly'!I166</f>
        <v>1.6453065465881538</v>
      </c>
      <c r="E129" s="11">
        <f ca="1">$C129*'punishment yearly'!J166</f>
        <v>21.622791825424315</v>
      </c>
      <c r="F129" s="11">
        <f ca="1">$C129*'punishment yearly'!K166</f>
        <v>117.96414963630065</v>
      </c>
    </row>
    <row r="130" spans="1:6" x14ac:dyDescent="0.2">
      <c r="A130" s="10">
        <f>'punishment yearly'!A167</f>
        <v>1873</v>
      </c>
      <c r="B130" s="11">
        <f>'punishment yearly'!C167</f>
        <v>23408</v>
      </c>
      <c r="C130" s="11">
        <f ca="1">'punishment yearly'!E167</f>
        <v>137.17959671907039</v>
      </c>
      <c r="D130" s="11">
        <f ca="1">$C130*'punishment yearly'!I167</f>
        <v>1.6447368421052628</v>
      </c>
      <c r="E130" s="11">
        <f ca="1">$C130*'punishment yearly'!J167</f>
        <v>18.984962406015036</v>
      </c>
      <c r="F130" s="11">
        <f ca="1">$C130*'punishment yearly'!K167</f>
        <v>116.5498974709501</v>
      </c>
    </row>
    <row r="131" spans="1:6" x14ac:dyDescent="0.2">
      <c r="A131" s="10">
        <f>'punishment yearly'!A168</f>
        <v>1874</v>
      </c>
      <c r="B131" s="11">
        <f>'punishment yearly'!C168</f>
        <v>23724</v>
      </c>
      <c r="C131" s="11">
        <f ca="1">'punishment yearly'!E168</f>
        <v>135.49570055639859</v>
      </c>
      <c r="D131" s="11">
        <f ca="1">$C131*'punishment yearly'!I168</f>
        <v>1.6439049064238747</v>
      </c>
      <c r="E131" s="11">
        <f ca="1">$C131*'punishment yearly'!J168</f>
        <v>17.787894115663462</v>
      </c>
      <c r="F131" s="11">
        <f ca="1">$C131*'punishment yearly'!K168</f>
        <v>116.06390153431124</v>
      </c>
    </row>
    <row r="132" spans="1:6" x14ac:dyDescent="0.2">
      <c r="A132" s="10">
        <f>'punishment yearly'!A169</f>
        <v>1875</v>
      </c>
      <c r="B132" s="11">
        <f>'punishment yearly'!C169</f>
        <v>24045</v>
      </c>
      <c r="C132" s="11">
        <f ca="1">'punishment yearly'!E169</f>
        <v>135.85776668746101</v>
      </c>
      <c r="D132" s="11">
        <f ca="1">$C132*'punishment yearly'!I169</f>
        <v>1.6593886462882097</v>
      </c>
      <c r="E132" s="11">
        <f ca="1">$C132*'punishment yearly'!J169</f>
        <v>16.319401122894572</v>
      </c>
      <c r="F132" s="11">
        <f ca="1">$C132*'punishment yearly'!K169</f>
        <v>117.87897691827823</v>
      </c>
    </row>
    <row r="133" spans="1:6" x14ac:dyDescent="0.2">
      <c r="A133" s="10">
        <f>'punishment yearly'!A170</f>
        <v>1876</v>
      </c>
      <c r="B133" s="11">
        <f>'punishment yearly'!C170</f>
        <v>24370</v>
      </c>
      <c r="C133" s="11">
        <f ca="1">'punishment yearly'!E170</f>
        <v>135.20722199425524</v>
      </c>
      <c r="D133" s="11">
        <f ca="1">$C133*'punishment yearly'!I170</f>
        <v>1.6823963890028724</v>
      </c>
      <c r="E133" s="11">
        <f ca="1">$C133*'punishment yearly'!J170</f>
        <v>14.84612228149364</v>
      </c>
      <c r="F133" s="11">
        <f ca="1">$C133*'punishment yearly'!K170</f>
        <v>118.67870332375873</v>
      </c>
    </row>
    <row r="134" spans="1:6" x14ac:dyDescent="0.2">
      <c r="A134" s="10">
        <f>'punishment yearly'!A171</f>
        <v>1877</v>
      </c>
      <c r="B134" s="11">
        <f>'punishment yearly'!C171</f>
        <v>24700</v>
      </c>
      <c r="C134" s="11">
        <f ca="1">'punishment yearly'!E171</f>
        <v>136.67206477732793</v>
      </c>
      <c r="D134" s="11">
        <f ca="1">$C134*'punishment yearly'!I171</f>
        <v>1.7165991902834008</v>
      </c>
      <c r="E134" s="11">
        <f ca="1">$C134*'punishment yearly'!J171</f>
        <v>11.473684210526315</v>
      </c>
      <c r="F134" s="11">
        <f ca="1">$C134*'punishment yearly'!K171</f>
        <v>123.48178137651821</v>
      </c>
    </row>
    <row r="135" spans="1:6" x14ac:dyDescent="0.2">
      <c r="A135" s="10">
        <f>'punishment yearly'!A172</f>
        <v>1878</v>
      </c>
      <c r="B135" s="11">
        <f>'punishment yearly'!C172</f>
        <v>25033</v>
      </c>
      <c r="C135" s="11">
        <f ca="1">'punishment yearly'!E172</f>
        <v>130.61159269763911</v>
      </c>
      <c r="D135" s="11">
        <f ca="1">$C135*'punishment yearly'!I172</f>
        <v>1.7057484120960331</v>
      </c>
      <c r="E135" s="11">
        <f ca="1">$C135*'punishment yearly'!J172</f>
        <v>8.960172572204689</v>
      </c>
      <c r="F135" s="11">
        <f ca="1">$C135*'punishment yearly'!K172</f>
        <v>119.94567171333838</v>
      </c>
    </row>
    <row r="136" spans="1:6" x14ac:dyDescent="0.2">
      <c r="A136" s="10">
        <f>'punishment yearly'!A173</f>
        <v>1879</v>
      </c>
      <c r="B136" s="11">
        <f>'punishment yearly'!C173</f>
        <v>25371</v>
      </c>
      <c r="C136" s="11">
        <f ca="1">'punishment yearly'!E173</f>
        <v>127.08210161207678</v>
      </c>
      <c r="D136" s="11">
        <f ca="1">$C136*'punishment yearly'!I173</f>
        <v>1.6790824169327185</v>
      </c>
      <c r="E136" s="11">
        <f ca="1">$C136*'punishment yearly'!J173</f>
        <v>6.6296164912695597</v>
      </c>
      <c r="F136" s="11">
        <f ca="1">$C136*'punishment yearly'!K173</f>
        <v>118.77340270387451</v>
      </c>
    </row>
    <row r="137" spans="1:6" x14ac:dyDescent="0.2">
      <c r="A137" s="10">
        <f>'punishment yearly'!A174</f>
        <v>1880</v>
      </c>
      <c r="B137" s="11">
        <f>'punishment yearly'!C174</f>
        <v>25714</v>
      </c>
      <c r="C137" s="11">
        <f ca="1">'punishment yearly'!E174</f>
        <v>116.17017966866298</v>
      </c>
      <c r="D137" s="11">
        <f ca="1">$C137*'punishment yearly'!I174</f>
        <v>1.6605740063778485</v>
      </c>
      <c r="E137" s="11">
        <f ca="1">$C137*'punishment yearly'!J174</f>
        <v>4.3594928832542585</v>
      </c>
      <c r="F137" s="11">
        <f ca="1">$C137*'punishment yearly'!K174</f>
        <v>110.15011277903088</v>
      </c>
    </row>
    <row r="138" spans="1:6" x14ac:dyDescent="0.2">
      <c r="A138" s="10">
        <f>'punishment yearly'!A175</f>
        <v>1881</v>
      </c>
      <c r="B138" s="11">
        <f>'punishment yearly'!C175</f>
        <v>26046</v>
      </c>
      <c r="C138" s="11">
        <f ca="1">'punishment yearly'!E175</f>
        <v>111.37602702910236</v>
      </c>
      <c r="D138" s="11">
        <f ca="1">$C138*'punishment yearly'!I175</f>
        <v>1.6586040082930202</v>
      </c>
      <c r="E138" s="11">
        <f ca="1">$C138*'punishment yearly'!J175</f>
        <v>2.0502188435844277</v>
      </c>
      <c r="F138" s="11">
        <f ca="1">$C138*'punishment yearly'!K175</f>
        <v>107.66720417722492</v>
      </c>
    </row>
    <row r="139" spans="1:6" x14ac:dyDescent="0.2">
      <c r="A139" s="10">
        <f>'punishment yearly'!A176</f>
        <v>1882</v>
      </c>
      <c r="B139" s="11">
        <f>'punishment yearly'!C176</f>
        <v>26334</v>
      </c>
      <c r="C139" s="11">
        <f ca="1">'punishment yearly'!E176</f>
        <v>108.24029771398193</v>
      </c>
      <c r="D139" s="11">
        <f ca="1">$C139*'punishment yearly'!I176</f>
        <v>1.6556542872332347</v>
      </c>
      <c r="E139" s="11">
        <f ca="1">$C139*'punishment yearly'!J176</f>
        <v>0</v>
      </c>
      <c r="F139" s="11">
        <f ca="1">$C139*'punishment yearly'!K176</f>
        <v>106.5846434267487</v>
      </c>
    </row>
    <row r="140" spans="1:6" x14ac:dyDescent="0.2">
      <c r="A140" s="10">
        <f>'punishment yearly'!A177</f>
        <v>1883</v>
      </c>
      <c r="B140" s="11">
        <f>'punishment yearly'!C177</f>
        <v>26627</v>
      </c>
      <c r="C140" s="11">
        <f ca="1">'punishment yearly'!E177</f>
        <v>103.5678071130807</v>
      </c>
      <c r="D140" s="11">
        <f ca="1">$C140*'punishment yearly'!I177</f>
        <v>1.6411912720171253</v>
      </c>
      <c r="E140" s="11">
        <f ca="1">$C140*'punishment yearly'!J177</f>
        <v>0</v>
      </c>
      <c r="F140" s="11">
        <f ca="1">$C140*'punishment yearly'!K177</f>
        <v>101.92661584106358</v>
      </c>
    </row>
    <row r="141" spans="1:6" x14ac:dyDescent="0.2">
      <c r="A141" s="10">
        <f>'punishment yearly'!A178</f>
        <v>1884</v>
      </c>
      <c r="B141" s="11">
        <f>'punishment yearly'!C178</f>
        <v>26922</v>
      </c>
      <c r="C141" s="11">
        <f ca="1">'punishment yearly'!E178</f>
        <v>97.704479607755744</v>
      </c>
      <c r="D141" s="11">
        <f ca="1">$C141*'punishment yearly'!I178</f>
        <v>1.6269222197459328</v>
      </c>
      <c r="E141" s="11">
        <f ca="1">$C141*'punishment yearly'!J178</f>
        <v>0</v>
      </c>
      <c r="F141" s="11">
        <f ca="1">$C141*'punishment yearly'!K178</f>
        <v>96.077557388009808</v>
      </c>
    </row>
    <row r="142" spans="1:6" x14ac:dyDescent="0.2">
      <c r="A142" s="10">
        <f>'punishment yearly'!A179</f>
        <v>1885</v>
      </c>
      <c r="B142" s="11">
        <f>'punishment yearly'!C179</f>
        <v>27220</v>
      </c>
      <c r="C142" s="11">
        <f ca="1">'punishment yearly'!E179</f>
        <v>88.754592211609108</v>
      </c>
      <c r="D142" s="11">
        <f ca="1">$C142*'punishment yearly'!I179</f>
        <v>1.6348273328434975</v>
      </c>
      <c r="E142" s="11">
        <f ca="1">$C142*'punishment yearly'!J179</f>
        <v>0</v>
      </c>
      <c r="F142" s="11">
        <f ca="1">$C142*'punishment yearly'!K179</f>
        <v>87.119764878765608</v>
      </c>
    </row>
    <row r="143" spans="1:6" x14ac:dyDescent="0.2">
      <c r="A143" s="10">
        <f>'punishment yearly'!A180</f>
        <v>1886</v>
      </c>
      <c r="B143" s="11">
        <f>'punishment yearly'!C180</f>
        <v>27522</v>
      </c>
      <c r="C143" s="11">
        <f ca="1">'punishment yearly'!E180</f>
        <v>83.544073831843619</v>
      </c>
      <c r="D143" s="11">
        <f ca="1">$C143*'punishment yearly'!I180</f>
        <v>1.6495894193735923</v>
      </c>
      <c r="E143" s="11">
        <f ca="1">$C143*'punishment yearly'!J180</f>
        <v>0</v>
      </c>
      <c r="F143" s="11">
        <f ca="1">$C143*'punishment yearly'!K180</f>
        <v>81.894484412470035</v>
      </c>
    </row>
    <row r="144" spans="1:6" x14ac:dyDescent="0.2">
      <c r="A144" s="10">
        <f>'punishment yearly'!A181</f>
        <v>1887</v>
      </c>
      <c r="B144" s="11">
        <f>'punishment yearly'!C181</f>
        <v>27827</v>
      </c>
      <c r="C144" s="11">
        <f ca="1">'punishment yearly'!E181</f>
        <v>80.012218349085416</v>
      </c>
      <c r="D144" s="11">
        <f ca="1">$C144*'punishment yearly'!I181</f>
        <v>1.6746325511194162</v>
      </c>
      <c r="E144" s="11">
        <f ca="1">$C144*'punishment yearly'!J181</f>
        <v>0</v>
      </c>
      <c r="F144" s="11">
        <f ca="1">$C144*'punishment yearly'!K181</f>
        <v>78.337585797966</v>
      </c>
    </row>
    <row r="145" spans="1:6" x14ac:dyDescent="0.2">
      <c r="A145" s="10">
        <f>'punishment yearly'!A182</f>
        <v>1888</v>
      </c>
      <c r="B145" s="11">
        <f>'punishment yearly'!C182</f>
        <v>28136</v>
      </c>
      <c r="C145" s="11">
        <f ca="1">'punishment yearly'!E182</f>
        <v>77.232015922661361</v>
      </c>
      <c r="D145" s="11">
        <f ca="1">$C145*'punishment yearly'!I182</f>
        <v>1.7059994313335229</v>
      </c>
      <c r="E145" s="11">
        <f ca="1">$C145*'punishment yearly'!J182</f>
        <v>0</v>
      </c>
      <c r="F145" s="11">
        <f ca="1">$C145*'punishment yearly'!K182</f>
        <v>75.526016491327837</v>
      </c>
    </row>
    <row r="146" spans="1:6" x14ac:dyDescent="0.2">
      <c r="A146" s="10">
        <f>'punishment yearly'!A183</f>
        <v>1889</v>
      </c>
      <c r="B146" s="11">
        <f>'punishment yearly'!C183</f>
        <v>28448</v>
      </c>
      <c r="C146" s="11">
        <f ca="1">'punishment yearly'!E183</f>
        <v>71.126265466816648</v>
      </c>
      <c r="D146" s="11">
        <f ca="1">$C146*'punishment yearly'!I183</f>
        <v>1.7083802024746906</v>
      </c>
      <c r="E146" s="11">
        <f ca="1">$C146*'punishment yearly'!J183</f>
        <v>0</v>
      </c>
      <c r="F146" s="11">
        <f ca="1">$C146*'punishment yearly'!K183</f>
        <v>69.417885264341962</v>
      </c>
    </row>
    <row r="147" spans="1:6" x14ac:dyDescent="0.2">
      <c r="A147" s="10">
        <f>'punishment yearly'!A184</f>
        <v>1890</v>
      </c>
      <c r="B147" s="11">
        <f>'punishment yearly'!C184</f>
        <v>28764</v>
      </c>
      <c r="C147" s="11">
        <f ca="1">'punishment yearly'!E184</f>
        <v>65.564594632179109</v>
      </c>
      <c r="D147" s="11">
        <f ca="1">$C147*'punishment yearly'!I184</f>
        <v>1.7174245584758725</v>
      </c>
      <c r="E147" s="11">
        <f ca="1">$C147*'punishment yearly'!J184</f>
        <v>0</v>
      </c>
      <c r="F147" s="11">
        <f ca="1">$C147*'punishment yearly'!K184</f>
        <v>63.847170073703239</v>
      </c>
    </row>
    <row r="148" spans="1:6" x14ac:dyDescent="0.2">
      <c r="A148" s="10">
        <f>'punishment yearly'!A185</f>
        <v>1891</v>
      </c>
      <c r="B148" s="11">
        <f>'punishment yearly'!C185</f>
        <v>29086</v>
      </c>
      <c r="C148" s="11">
        <f ca="1">'punishment yearly'!E185</f>
        <v>61.593206353572164</v>
      </c>
      <c r="D148" s="11">
        <f ca="1">$C148*'punishment yearly'!I185</f>
        <v>1.6846592862545553</v>
      </c>
      <c r="E148" s="11">
        <f ca="1">$C148*'punishment yearly'!J185</f>
        <v>0</v>
      </c>
      <c r="F148" s="11">
        <f ca="1">$C148*'punishment yearly'!K185</f>
        <v>59.908547067317606</v>
      </c>
    </row>
    <row r="149" spans="1:6" x14ac:dyDescent="0.2">
      <c r="A149" s="10">
        <f>'punishment yearly'!A186</f>
        <v>1892</v>
      </c>
      <c r="B149" s="11">
        <f>'punishment yearly'!C186</f>
        <v>29421</v>
      </c>
      <c r="C149" s="11">
        <f ca="1">'punishment yearly'!E186</f>
        <v>61.683831276979028</v>
      </c>
      <c r="D149" s="11">
        <f ca="1">$C149*'punishment yearly'!I186</f>
        <v>1.6824717038849799</v>
      </c>
      <c r="E149" s="11">
        <f ca="1">$C149*'punishment yearly'!J186</f>
        <v>0</v>
      </c>
      <c r="F149" s="11">
        <f ca="1">$C149*'punishment yearly'!K186</f>
        <v>60.001359573094042</v>
      </c>
    </row>
    <row r="150" spans="1:6" x14ac:dyDescent="0.2">
      <c r="A150" s="10">
        <f>'punishment yearly'!A187</f>
        <v>1893</v>
      </c>
      <c r="B150" s="11">
        <f>'punishment yearly'!C187</f>
        <v>29761</v>
      </c>
      <c r="C150" s="11">
        <f ca="1">'punishment yearly'!E187</f>
        <v>62.941433419575958</v>
      </c>
      <c r="D150" s="11">
        <f ca="1">$C150*'punishment yearly'!I187</f>
        <v>1.6766909714055309</v>
      </c>
      <c r="E150" s="11">
        <f ca="1">$C150*'punishment yearly'!J187</f>
        <v>0</v>
      </c>
      <c r="F150" s="11">
        <f ca="1">$C150*'punishment yearly'!K187</f>
        <v>61.264742448170431</v>
      </c>
    </row>
    <row r="151" spans="1:6" x14ac:dyDescent="0.2">
      <c r="A151" s="10">
        <f>'punishment yearly'!A188</f>
        <v>1894</v>
      </c>
      <c r="B151" s="11">
        <f>'punishment yearly'!C188</f>
        <v>30104</v>
      </c>
      <c r="C151" s="11">
        <f ca="1">'punishment yearly'!E188</f>
        <v>60.653069359553548</v>
      </c>
      <c r="D151" s="11">
        <f ca="1">$C151*'punishment yearly'!I188</f>
        <v>1.6841615732128621</v>
      </c>
      <c r="E151" s="11">
        <f ca="1">$C151*'punishment yearly'!J188</f>
        <v>0</v>
      </c>
      <c r="F151" s="11">
        <f ca="1">$C151*'punishment yearly'!K188</f>
        <v>58.968907786340687</v>
      </c>
    </row>
    <row r="152" spans="1:6" x14ac:dyDescent="0.2">
      <c r="A152" s="10">
        <f>'punishment yearly'!A189</f>
        <v>1895</v>
      </c>
      <c r="B152" s="11">
        <f>'punishment yearly'!C189</f>
        <v>30451</v>
      </c>
      <c r="C152" s="11">
        <f ca="1">'punishment yearly'!E189</f>
        <v>59.505434961085022</v>
      </c>
      <c r="D152" s="11">
        <f ca="1">$C152*'punishment yearly'!I189</f>
        <v>1.6616859873238974</v>
      </c>
      <c r="E152" s="11">
        <f ca="1">$C152*'punishment yearly'!J189</f>
        <v>0</v>
      </c>
      <c r="F152" s="11">
        <f ca="1">$C152*'punishment yearly'!K189</f>
        <v>57.843748973761123</v>
      </c>
    </row>
    <row r="153" spans="1:6" x14ac:dyDescent="0.2">
      <c r="A153" s="10">
        <f>'punishment yearly'!A190</f>
        <v>1896</v>
      </c>
      <c r="B153" s="11">
        <f>'punishment yearly'!C190</f>
        <v>30803</v>
      </c>
      <c r="C153" s="11">
        <f ca="1">'punishment yearly'!E190</f>
        <v>57.095088140765512</v>
      </c>
      <c r="D153" s="11">
        <f ca="1">$C153*'punishment yearly'!I190</f>
        <v>1.6589293250657404</v>
      </c>
      <c r="E153" s="11">
        <f ca="1">$C153*'punishment yearly'!J190</f>
        <v>0</v>
      </c>
      <c r="F153" s="11">
        <f ca="1">$C153*'punishment yearly'!K190</f>
        <v>55.436158815699777</v>
      </c>
    </row>
    <row r="154" spans="1:6" x14ac:dyDescent="0.2">
      <c r="A154" s="10">
        <f>'punishment yearly'!A191</f>
        <v>1897</v>
      </c>
      <c r="B154" s="11">
        <f>'punishment yearly'!C191</f>
        <v>31158</v>
      </c>
      <c r="C154" s="11">
        <f ca="1">'punishment yearly'!E191</f>
        <v>56.335451569420371</v>
      </c>
      <c r="D154" s="11">
        <f ca="1">$C154*'punishment yearly'!I191</f>
        <v>1.6111432055972783</v>
      </c>
      <c r="E154" s="11">
        <f ca="1">$C154*'punishment yearly'!J191</f>
        <v>0</v>
      </c>
      <c r="F154" s="11">
        <f ca="1">$C154*'punishment yearly'!K191</f>
        <v>54.724308363823091</v>
      </c>
    </row>
    <row r="155" spans="1:6" x14ac:dyDescent="0.2">
      <c r="A155" s="10">
        <f>'punishment yearly'!A192</f>
        <v>1898</v>
      </c>
      <c r="B155" s="11">
        <f>'punishment yearly'!C192</f>
        <v>31518</v>
      </c>
      <c r="C155" s="11">
        <f ca="1">'punishment yearly'!E192</f>
        <v>57.674979376864016</v>
      </c>
      <c r="D155" s="11">
        <f ca="1">$C155*'punishment yearly'!I192</f>
        <v>1.5578399644647503</v>
      </c>
      <c r="E155" s="11">
        <f ca="1">$C155*'punishment yearly'!J192</f>
        <v>0</v>
      </c>
      <c r="F155" s="11">
        <f ca="1">$C155*'punishment yearly'!K192</f>
        <v>56.117139412399268</v>
      </c>
    </row>
    <row r="156" spans="1:6" x14ac:dyDescent="0.2">
      <c r="A156" s="10">
        <f>'punishment yearly'!A193</f>
        <v>1899</v>
      </c>
      <c r="B156" s="11">
        <f>'punishment yearly'!C193</f>
        <v>31881</v>
      </c>
      <c r="C156" s="11">
        <f ca="1">'punishment yearly'!E193</f>
        <v>55.509551143314198</v>
      </c>
      <c r="D156" s="11">
        <f ca="1">$C156*'punishment yearly'!I193</f>
        <v>1.5275555973777484</v>
      </c>
      <c r="E156" s="11">
        <f ca="1">$C156*'punishment yearly'!J193</f>
        <v>0</v>
      </c>
      <c r="F156" s="11">
        <f ca="1">$C156*'punishment yearly'!K193</f>
        <v>53.981995545936449</v>
      </c>
    </row>
    <row r="157" spans="1:6" x14ac:dyDescent="0.2">
      <c r="A157" s="10">
        <f>'punishment yearly'!A194</f>
        <v>1900</v>
      </c>
      <c r="B157" s="11">
        <f>'punishment yearly'!C194</f>
        <v>32249</v>
      </c>
      <c r="C157" s="11">
        <f ca="1">'punishment yearly'!E194</f>
        <v>55.595522341778043</v>
      </c>
      <c r="D157" s="11">
        <f ca="1">$C157*'punishment yearly'!I194</f>
        <v>1.5318304443548638</v>
      </c>
      <c r="E157" s="11">
        <f ca="1">$C157*'punishment yearly'!J194</f>
        <v>0</v>
      </c>
      <c r="F157" s="11">
        <f ca="1">$C157*'punishment yearly'!K194</f>
        <v>54.063691897423183</v>
      </c>
    </row>
    <row r="158" spans="1:6" x14ac:dyDescent="0.2">
      <c r="A158" s="10">
        <f>'punishment yearly'!A195</f>
        <v>1901</v>
      </c>
      <c r="B158" s="11">
        <f>'punishment yearly'!C195</f>
        <v>32612</v>
      </c>
      <c r="C158" s="11">
        <f ca="1">'punishment yearly'!E195</f>
        <v>59.723414693977674</v>
      </c>
      <c r="D158" s="11">
        <f ca="1">$C158*'punishment yearly'!I195</f>
        <v>1.5239789034711149</v>
      </c>
      <c r="E158" s="11">
        <f ca="1">$C158*'punishment yearly'!J195</f>
        <v>0</v>
      </c>
      <c r="F158" s="11">
        <f ca="1">$C158*'punishment yearly'!K195</f>
        <v>58.199435790506556</v>
      </c>
    </row>
    <row r="159" spans="1:6" x14ac:dyDescent="0.2">
      <c r="A159" s="10">
        <f>'punishment yearly'!A196</f>
        <v>1902</v>
      </c>
      <c r="B159" s="11">
        <f>'punishment yearly'!C196</f>
        <v>32951</v>
      </c>
      <c r="C159" s="11">
        <f ca="1">'punishment yearly'!E196</f>
        <v>60.532305544596525</v>
      </c>
      <c r="D159" s="11">
        <f ca="1">$C159*'punishment yearly'!I196</f>
        <v>1.544717914479075</v>
      </c>
      <c r="E159" s="11">
        <f ca="1">$C159*'punishment yearly'!J196</f>
        <v>0</v>
      </c>
      <c r="F159" s="11">
        <f ca="1">$C159*'punishment yearly'!K196</f>
        <v>58.987587630117453</v>
      </c>
    </row>
    <row r="160" spans="1:6" x14ac:dyDescent="0.2">
      <c r="A160" s="10">
        <f>'punishment yearly'!A197</f>
        <v>1903</v>
      </c>
      <c r="B160" s="11">
        <f>'punishment yearly'!C197</f>
        <v>33293</v>
      </c>
      <c r="C160" s="11">
        <f ca="1">'punishment yearly'!E197</f>
        <v>64.034481722884692</v>
      </c>
      <c r="D160" s="11">
        <f ca="1">$C160*'punishment yearly'!I197</f>
        <v>1.5739044243534677</v>
      </c>
      <c r="E160" s="11">
        <f ca="1">$C160*'punishment yearly'!J197</f>
        <v>0</v>
      </c>
      <c r="F160" s="11">
        <f ca="1">$C160*'punishment yearly'!K197</f>
        <v>62.460577298531227</v>
      </c>
    </row>
    <row r="161" spans="1:6" x14ac:dyDescent="0.2">
      <c r="A161" s="10">
        <f>'punishment yearly'!A198</f>
        <v>1904</v>
      </c>
      <c r="B161" s="11">
        <f>'punishment yearly'!C198</f>
        <v>33639</v>
      </c>
      <c r="C161" s="11">
        <f ca="1">'punishment yearly'!E198</f>
        <v>65.275424358631355</v>
      </c>
      <c r="D161" s="11">
        <f ca="1">$C161*'punishment yearly'!I198</f>
        <v>1.5755521864502513</v>
      </c>
      <c r="E161" s="11">
        <f ca="1">$C161*'punishment yearly'!J198</f>
        <v>0</v>
      </c>
      <c r="F161" s="11">
        <f ca="1">$C161*'punishment yearly'!K198</f>
        <v>63.699872172181102</v>
      </c>
    </row>
    <row r="162" spans="1:6" x14ac:dyDescent="0.2">
      <c r="A162" s="10">
        <f>'punishment yearly'!A199</f>
        <v>1905</v>
      </c>
      <c r="B162" s="11">
        <f>'punishment yearly'!C199</f>
        <v>33989</v>
      </c>
      <c r="C162" s="11">
        <f ca="1">'punishment yearly'!E199</f>
        <v>64.921003854188115</v>
      </c>
      <c r="D162" s="11">
        <f ca="1">$C162*'punishment yearly'!I199</f>
        <v>1.5916914295801581</v>
      </c>
      <c r="E162" s="11">
        <f ca="1">$C162*'punishment yearly'!J199</f>
        <v>0</v>
      </c>
      <c r="F162" s="11">
        <f ca="1">$C162*'punishment yearly'!K199</f>
        <v>63.329312424607956</v>
      </c>
    </row>
    <row r="163" spans="1:6" x14ac:dyDescent="0.2">
      <c r="A163" s="10">
        <f>'punishment yearly'!A200</f>
        <v>1906</v>
      </c>
      <c r="B163" s="11">
        <f>'punishment yearly'!C200</f>
        <v>34342</v>
      </c>
      <c r="C163" s="11">
        <f ca="1">'punishment yearly'!E200</f>
        <v>62.952070351173489</v>
      </c>
      <c r="D163" s="11">
        <f ca="1">$C163*'punishment yearly'!I200</f>
        <v>1.5869780443771473</v>
      </c>
      <c r="E163" s="11">
        <f ca="1">$C163*'punishment yearly'!J200</f>
        <v>0</v>
      </c>
      <c r="F163" s="11">
        <f ca="1">$C163*'punishment yearly'!K200</f>
        <v>61.365092306796342</v>
      </c>
    </row>
    <row r="164" spans="1:6" x14ac:dyDescent="0.2">
      <c r="A164" s="10">
        <f>'punishment yearly'!A201</f>
        <v>1907</v>
      </c>
      <c r="B164" s="11">
        <f>'punishment yearly'!C201</f>
        <v>34699</v>
      </c>
      <c r="C164" s="11">
        <f ca="1">'punishment yearly'!E201</f>
        <v>61.863454278221276</v>
      </c>
      <c r="D164" s="11">
        <f ca="1">$C164*'punishment yearly'!I201</f>
        <v>1.5562408138563073</v>
      </c>
      <c r="E164" s="11">
        <f ca="1">$C164*'punishment yearly'!J201</f>
        <v>0</v>
      </c>
      <c r="F164" s="11">
        <f ca="1">$C164*'punishment yearly'!K201</f>
        <v>60.30721346436497</v>
      </c>
    </row>
    <row r="165" spans="1:6" x14ac:dyDescent="0.2">
      <c r="A165" s="10">
        <f>'punishment yearly'!A202</f>
        <v>1908</v>
      </c>
      <c r="B165" s="11">
        <f>'punishment yearly'!C202</f>
        <v>35059</v>
      </c>
      <c r="C165" s="11">
        <f ca="1">'punishment yearly'!E202</f>
        <v>64.710915884651584</v>
      </c>
      <c r="D165" s="11">
        <f ca="1">$C165*'punishment yearly'!I202</f>
        <v>1.5431130380216205</v>
      </c>
      <c r="E165" s="11">
        <f ca="1">$C165*'punishment yearly'!J202</f>
        <v>0</v>
      </c>
      <c r="F165" s="11">
        <f ca="1">$C165*'punishment yearly'!K202</f>
        <v>63.167802846629961</v>
      </c>
    </row>
    <row r="166" spans="1:6" x14ac:dyDescent="0.2">
      <c r="A166" s="10">
        <f>'punishment yearly'!A203</f>
        <v>1909</v>
      </c>
      <c r="B166" s="11">
        <f>'punishment yearly'!C203</f>
        <v>35424</v>
      </c>
      <c r="C166" s="11">
        <f ca="1">'punishment yearly'!E203</f>
        <v>63.691282746160795</v>
      </c>
      <c r="D166" s="11">
        <f ca="1">$C166*'punishment yearly'!I203</f>
        <v>1.5356820234869015</v>
      </c>
      <c r="E166" s="11">
        <f ca="1">$C166*'punishment yearly'!J203</f>
        <v>0</v>
      </c>
      <c r="F166" s="11">
        <f ca="1">$C166*'punishment yearly'!K203</f>
        <v>62.155600722673888</v>
      </c>
    </row>
    <row r="167" spans="1:6" x14ac:dyDescent="0.2">
      <c r="A167" s="10">
        <f>'punishment yearly'!A204</f>
        <v>1910</v>
      </c>
      <c r="B167" s="11">
        <f>'punishment yearly'!C204</f>
        <v>35792</v>
      </c>
      <c r="C167" s="11">
        <f ca="1">'punishment yearly'!E204</f>
        <v>59.918417523468932</v>
      </c>
      <c r="D167" s="11">
        <f ca="1">$C167*'punishment yearly'!I204</f>
        <v>1.5143048725972286</v>
      </c>
      <c r="E167" s="11">
        <f ca="1">$C167*'punishment yearly'!J204</f>
        <v>0</v>
      </c>
      <c r="F167" s="11">
        <f ca="1">$C167*'punishment yearly'!K204</f>
        <v>58.404112650871703</v>
      </c>
    </row>
    <row r="168" spans="1:6" x14ac:dyDescent="0.2">
      <c r="A168" s="10">
        <f>'punishment yearly'!A205</f>
        <v>1911</v>
      </c>
      <c r="B168" s="11">
        <f>'punishment yearly'!C205</f>
        <v>36136</v>
      </c>
      <c r="C168" s="11">
        <f ca="1">'punishment yearly'!E205</f>
        <v>56.270754925835732</v>
      </c>
      <c r="D168" s="11">
        <f ca="1">$C168*'punishment yearly'!I205</f>
        <v>1.4860526898383883</v>
      </c>
      <c r="E168" s="11">
        <f ca="1">$C168*'punishment yearly'!J205</f>
        <v>0</v>
      </c>
      <c r="F168" s="11">
        <f ca="1">$C168*'punishment yearly'!K205</f>
        <v>54.784702235997344</v>
      </c>
    </row>
    <row r="169" spans="1:6" x14ac:dyDescent="0.2">
      <c r="A169" s="10">
        <f>'punishment yearly'!A206</f>
        <v>1912</v>
      </c>
      <c r="B169" s="11">
        <f>'punishment yearly'!C206</f>
        <v>36327</v>
      </c>
      <c r="C169" s="11">
        <f ca="1">'punishment yearly'!E206</f>
        <v>54.961874088143801</v>
      </c>
      <c r="D169" s="11">
        <f ca="1">$C169*'punishment yearly'!I206</f>
        <v>1.4424532716712086</v>
      </c>
      <c r="E169" s="11">
        <f ca="1">$C169*'punishment yearly'!J206</f>
        <v>0</v>
      </c>
      <c r="F169" s="11">
        <f ca="1">$C169*'punishment yearly'!K206</f>
        <v>53.519420816472589</v>
      </c>
    </row>
    <row r="170" spans="1:6" x14ac:dyDescent="0.2">
      <c r="A170" s="10">
        <f>'punishment yearly'!A207</f>
        <v>1913</v>
      </c>
      <c r="B170" s="11">
        <f>'punishment yearly'!C207</f>
        <v>36574</v>
      </c>
      <c r="C170" s="11">
        <f ca="1">'punishment yearly'!E207</f>
        <v>51.301470990320993</v>
      </c>
      <c r="D170" s="11">
        <f ca="1">$C170*'punishment yearly'!I207</f>
        <v>1.440914310712528</v>
      </c>
      <c r="E170" s="11">
        <f ca="1">$C170*'punishment yearly'!J207</f>
        <v>0</v>
      </c>
      <c r="F170" s="11">
        <f ca="1">$C170*'punishment yearly'!K207</f>
        <v>49.860556679608464</v>
      </c>
    </row>
    <row r="171" spans="1:6" x14ac:dyDescent="0.2">
      <c r="A171" s="10">
        <f>'punishment yearly'!A208</f>
        <v>1914</v>
      </c>
      <c r="B171" s="11">
        <f>'punishment yearly'!C208</f>
        <v>36967</v>
      </c>
      <c r="C171" s="11">
        <f ca="1">'punishment yearly'!E208</f>
        <v>44.185354505369652</v>
      </c>
      <c r="D171" s="11">
        <f ca="1">$C171*'punishment yearly'!I208</f>
        <v>1.4228906862877702</v>
      </c>
      <c r="E171" s="11">
        <f ca="1">$C171*'punishment yearly'!J208</f>
        <v>0</v>
      </c>
      <c r="F171" s="11">
        <f ca="1">$C171*'punishment yearly'!K208</f>
        <v>42.762463819081887</v>
      </c>
    </row>
    <row r="172" spans="1:6" x14ac:dyDescent="0.2">
      <c r="A172" s="10">
        <f>'punishment yearly'!A209</f>
        <v>1915</v>
      </c>
      <c r="B172" s="11">
        <f>'punishment yearly'!C209</f>
        <v>35284</v>
      </c>
      <c r="C172" s="11">
        <f ca="1">'punishment yearly'!E209</f>
        <v>33.536447114839589</v>
      </c>
      <c r="D172" s="11">
        <f ca="1">$C172*'punishment yearly'!I209</f>
        <v>1.4794241015757852</v>
      </c>
      <c r="E172" s="11">
        <f ca="1">$C172*'punishment yearly'!J209</f>
        <v>0</v>
      </c>
      <c r="F172" s="11">
        <f ca="1">$C172*'punishment yearly'!K209</f>
        <v>32.057023013263802</v>
      </c>
    </row>
    <row r="173" spans="1:6" x14ac:dyDescent="0.2">
      <c r="A173" s="10">
        <f>'punishment yearly'!A210</f>
        <v>1916</v>
      </c>
      <c r="B173" s="11">
        <f>'punishment yearly'!C210</f>
        <v>34642</v>
      </c>
      <c r="C173" s="11">
        <f ca="1">'punishment yearly'!E210</f>
        <v>30.532301830148374</v>
      </c>
      <c r="D173" s="11">
        <f ca="1">$C173*'punishment yearly'!I210</f>
        <v>1.4981813983026384</v>
      </c>
      <c r="E173" s="11">
        <f ca="1">$C173*'punishment yearly'!J210</f>
        <v>0</v>
      </c>
      <c r="F173" s="11">
        <f ca="1">$C173*'punishment yearly'!K210</f>
        <v>29.034120431845736</v>
      </c>
    </row>
    <row r="174" spans="1:6" x14ac:dyDescent="0.2">
      <c r="A174" s="10">
        <f>'punishment yearly'!A211</f>
        <v>1917</v>
      </c>
      <c r="B174" s="11">
        <f>'punishment yearly'!C211</f>
        <v>34197</v>
      </c>
      <c r="C174" s="11">
        <f ca="1">'punishment yearly'!E211</f>
        <v>29.756996227739275</v>
      </c>
      <c r="D174" s="11">
        <f ca="1">$C174*'punishment yearly'!I211</f>
        <v>1.5089042898499869</v>
      </c>
      <c r="E174" s="11">
        <f ca="1">$C174*'punishment yearly'!J211</f>
        <v>0</v>
      </c>
      <c r="F174" s="11">
        <f ca="1">$C174*'punishment yearly'!K211</f>
        <v>28.248091937889289</v>
      </c>
    </row>
    <row r="175" spans="1:6" x14ac:dyDescent="0.2">
      <c r="A175" s="10">
        <f>'punishment yearly'!A212</f>
        <v>1918</v>
      </c>
      <c r="B175" s="11">
        <f>'punishment yearly'!C212</f>
        <v>34024</v>
      </c>
      <c r="C175" s="11">
        <f ca="1">'punishment yearly'!E212</f>
        <v>28.535739478015518</v>
      </c>
      <c r="D175" s="11">
        <f ca="1">$C175*'punishment yearly'!I212</f>
        <v>1.4989419233482246</v>
      </c>
      <c r="E175" s="11">
        <f ca="1">$C175*'punishment yearly'!J212</f>
        <v>0</v>
      </c>
      <c r="F175" s="11">
        <f ca="1">$C175*'punishment yearly'!K212</f>
        <v>27.036797554667295</v>
      </c>
    </row>
    <row r="176" spans="1:6" x14ac:dyDescent="0.2">
      <c r="A176" s="10">
        <f>'punishment yearly'!A213</f>
        <v>1919</v>
      </c>
      <c r="B176" s="11">
        <f>'punishment yearly'!C213</f>
        <v>35427</v>
      </c>
      <c r="C176" s="11">
        <f ca="1">'punishment yearly'!E213</f>
        <v>28.760549863098767</v>
      </c>
      <c r="D176" s="11">
        <f ca="1">$C176*'punishment yearly'!I213</f>
        <v>1.4282891579868462</v>
      </c>
      <c r="E176" s="11">
        <f ca="1">$C176*'punishment yearly'!J213</f>
        <v>0</v>
      </c>
      <c r="F176" s="11">
        <f ca="1">$C176*'punishment yearly'!K213</f>
        <v>27.332260705111921</v>
      </c>
    </row>
    <row r="177" spans="1:6" x14ac:dyDescent="0.2">
      <c r="A177" s="10">
        <f>'punishment yearly'!A214</f>
        <v>1920</v>
      </c>
      <c r="B177" s="11">
        <f>'punishment yearly'!C214</f>
        <v>37247</v>
      </c>
      <c r="C177" s="11">
        <f ca="1">'punishment yearly'!E214</f>
        <v>30.912556715977125</v>
      </c>
      <c r="D177" s="11">
        <f ca="1">$C177*'punishment yearly'!I214</f>
        <v>1.3799769108921522</v>
      </c>
      <c r="E177" s="11">
        <f ca="1">$C177*'punishment yearly'!J214</f>
        <v>0</v>
      </c>
      <c r="F177" s="11">
        <f ca="1">$C177*'punishment yearly'!K214</f>
        <v>29.532579805084971</v>
      </c>
    </row>
    <row r="178" spans="1:6" x14ac:dyDescent="0.2">
      <c r="A178" s="10">
        <f>'punishment yearly'!A215</f>
        <v>1921</v>
      </c>
      <c r="B178" s="11">
        <f>'punishment yearly'!C215</f>
        <v>37932</v>
      </c>
      <c r="C178" s="11">
        <f ca="1">'punishment yearly'!E215</f>
        <v>33.433512601497419</v>
      </c>
      <c r="D178" s="11">
        <f ca="1">$C178*'punishment yearly'!I215</f>
        <v>1.3260571549087841</v>
      </c>
      <c r="E178" s="11">
        <f ca="1">$C178*'punishment yearly'!J215</f>
        <v>0</v>
      </c>
      <c r="F178" s="11">
        <f ca="1">$C178*'punishment yearly'!K215</f>
        <v>32.107455446588631</v>
      </c>
    </row>
    <row r="179" spans="1:6" x14ac:dyDescent="0.2">
      <c r="A179" s="10">
        <f>'punishment yearly'!A216</f>
        <v>1922</v>
      </c>
      <c r="B179" s="11">
        <f>'punishment yearly'!C216</f>
        <v>38205</v>
      </c>
      <c r="C179" s="11">
        <f ca="1">'punishment yearly'!E216</f>
        <v>32.103127862845177</v>
      </c>
      <c r="D179" s="11">
        <f ca="1">$C179*'punishment yearly'!I216</f>
        <v>1.3061117654757231</v>
      </c>
      <c r="E179" s="11">
        <f ca="1">$C179*'punishment yearly'!J216</f>
        <v>0</v>
      </c>
      <c r="F179" s="11">
        <f ca="1">$C179*'punishment yearly'!K216</f>
        <v>30.797016097369454</v>
      </c>
    </row>
    <row r="180" spans="1:6" x14ac:dyDescent="0.2">
      <c r="A180" s="10">
        <f>'punishment yearly'!A217</f>
        <v>1923</v>
      </c>
      <c r="B180" s="11">
        <f>'punishment yearly'!C217</f>
        <v>38449</v>
      </c>
      <c r="C180" s="11">
        <f ca="1">'punishment yearly'!E217</f>
        <v>30.271268433509324</v>
      </c>
      <c r="D180" s="11">
        <f ca="1">$C180*'punishment yearly'!I217</f>
        <v>1.2770163073161851</v>
      </c>
      <c r="E180" s="11">
        <f ca="1">$C180*'punishment yearly'!J217</f>
        <v>0</v>
      </c>
      <c r="F180" s="11">
        <f ca="1">$C180*'punishment yearly'!K217</f>
        <v>28.994252126193139</v>
      </c>
    </row>
    <row r="181" spans="1:6" x14ac:dyDescent="0.2">
      <c r="A181" s="10">
        <f>'punishment yearly'!A218</f>
        <v>1924</v>
      </c>
      <c r="B181" s="11">
        <f>'punishment yearly'!C218</f>
        <v>38795</v>
      </c>
      <c r="C181" s="11">
        <f ca="1">'punishment yearly'!E218</f>
        <v>28.972805773939939</v>
      </c>
      <c r="D181" s="11">
        <f ca="1">$C181*'punishment yearly'!I218</f>
        <v>1.2630493620311896</v>
      </c>
      <c r="E181" s="11">
        <f ca="1">$C181*'punishment yearly'!J218</f>
        <v>0</v>
      </c>
      <c r="F181" s="11">
        <f ca="1">$C181*'punishment yearly'!K218</f>
        <v>27.709756411908749</v>
      </c>
    </row>
    <row r="182" spans="1:6" x14ac:dyDescent="0.2">
      <c r="A182" s="10">
        <f>'punishment yearly'!A219</f>
        <v>1925</v>
      </c>
      <c r="B182" s="11">
        <f>'punishment yearly'!C219</f>
        <v>38935</v>
      </c>
      <c r="C182" s="11">
        <f ca="1">'punishment yearly'!E219</f>
        <v>28.254783613715166</v>
      </c>
      <c r="D182" s="11">
        <f ca="1">$C182*'punishment yearly'!I219</f>
        <v>1.2636445357647361</v>
      </c>
      <c r="E182" s="11">
        <f ca="1">$C182*'punishment yearly'!J219</f>
        <v>0</v>
      </c>
      <c r="F182" s="11">
        <f ca="1">$C182*'punishment yearly'!K219</f>
        <v>26.991139077950432</v>
      </c>
    </row>
    <row r="183" spans="1:6" x14ac:dyDescent="0.2">
      <c r="A183" s="10">
        <f>'punishment yearly'!A220</f>
        <v>1926</v>
      </c>
      <c r="B183" s="11">
        <f>'punishment yearly'!C220</f>
        <v>39114</v>
      </c>
      <c r="C183" s="11">
        <f ca="1">'punishment yearly'!E220</f>
        <v>29.035639412997902</v>
      </c>
      <c r="D183" s="11">
        <f ca="1">$C183*'punishment yearly'!I220</f>
        <v>1.2706447819195172</v>
      </c>
      <c r="E183" s="11">
        <f ca="1">$C183*'punishment yearly'!J220</f>
        <v>0</v>
      </c>
      <c r="F183" s="11">
        <f ca="1">$C183*'punishment yearly'!K220</f>
        <v>27.764994631078384</v>
      </c>
    </row>
    <row r="184" spans="1:6" x14ac:dyDescent="0.2">
      <c r="A184" s="10">
        <f>'punishment yearly'!A221</f>
        <v>1927</v>
      </c>
      <c r="B184" s="11">
        <f>'punishment yearly'!C221</f>
        <v>39286</v>
      </c>
      <c r="C184" s="11">
        <f ca="1">'punishment yearly'!E221</f>
        <v>29.69505676322354</v>
      </c>
      <c r="D184" s="11">
        <f ca="1">$C184*'punishment yearly'!I221</f>
        <v>1.2396273481647406</v>
      </c>
      <c r="E184" s="11">
        <f ca="1">$C184*'punishment yearly'!J221</f>
        <v>0</v>
      </c>
      <c r="F184" s="11">
        <f ca="1">$C184*'punishment yearly'!K221</f>
        <v>28.455429415058802</v>
      </c>
    </row>
    <row r="185" spans="1:6" x14ac:dyDescent="0.2">
      <c r="A185" s="10">
        <f>'punishment yearly'!A222</f>
        <v>1928</v>
      </c>
      <c r="B185" s="11">
        <f>'punishment yearly'!C222</f>
        <v>39483</v>
      </c>
      <c r="C185" s="11">
        <f ca="1">'punishment yearly'!E222</f>
        <v>29.384798520882406</v>
      </c>
      <c r="D185" s="11">
        <f ca="1">$C185*'punishment yearly'!I222</f>
        <v>1.2486386546108452</v>
      </c>
      <c r="E185" s="11">
        <f ca="1">$C185*'punishment yearly'!J222</f>
        <v>0</v>
      </c>
      <c r="F185" s="11">
        <f ca="1">$C185*'punishment yearly'!K222</f>
        <v>28.136159866271562</v>
      </c>
    </row>
    <row r="186" spans="1:6" x14ac:dyDescent="0.2">
      <c r="A186" s="10">
        <f>'punishment yearly'!A223</f>
        <v>1929</v>
      </c>
      <c r="B186" s="11">
        <f>'punishment yearly'!C223</f>
        <v>39600</v>
      </c>
      <c r="C186" s="11">
        <f ca="1">'punishment yearly'!E223</f>
        <v>28.6489898989899</v>
      </c>
      <c r="D186" s="11">
        <f ca="1">$C186*'punishment yearly'!I223</f>
        <v>1.2222222222222223</v>
      </c>
      <c r="E186" s="11">
        <f ca="1">$C186*'punishment yearly'!J223</f>
        <v>0</v>
      </c>
      <c r="F186" s="11">
        <f ca="1">$C186*'punishment yearly'!K223</f>
        <v>27.426767676767675</v>
      </c>
    </row>
    <row r="187" spans="1:6" x14ac:dyDescent="0.2">
      <c r="A187" s="10">
        <f>'punishment yearly'!A224</f>
        <v>1930</v>
      </c>
      <c r="B187" s="11">
        <f>'punishment yearly'!C224</f>
        <v>39801</v>
      </c>
      <c r="C187" s="11">
        <f ca="1">'punishment yearly'!E224</f>
        <v>29.702771287153588</v>
      </c>
      <c r="D187" s="11">
        <f ca="1">$C187*'punishment yearly'!I224</f>
        <v>1.1959498505062685</v>
      </c>
      <c r="E187" s="11">
        <f ca="1">$C187*'punishment yearly'!J224</f>
        <v>0</v>
      </c>
      <c r="F187" s="11">
        <f ca="1">$C187*'punishment yearly'!K224</f>
        <v>28.506821436647321</v>
      </c>
    </row>
    <row r="188" spans="1:6" x14ac:dyDescent="0.2">
      <c r="A188" s="10">
        <f>'punishment yearly'!A225</f>
        <v>1931</v>
      </c>
      <c r="B188" s="11">
        <f>'punishment yearly'!C225</f>
        <v>39988</v>
      </c>
      <c r="C188" s="11">
        <f ca="1">'punishment yearly'!E225</f>
        <v>30.364109232769831</v>
      </c>
      <c r="D188" s="11">
        <f ca="1">$C188*'punishment yearly'!I225</f>
        <v>1.1653496048814644</v>
      </c>
      <c r="E188" s="11">
        <f ca="1">$C188*'punishment yearly'!J225</f>
        <v>0</v>
      </c>
      <c r="F188" s="11">
        <f ca="1">$C188*'punishment yearly'!K225</f>
        <v>29.198759627888368</v>
      </c>
    </row>
    <row r="189" spans="1:6" x14ac:dyDescent="0.2">
      <c r="A189" s="10">
        <f>'punishment yearly'!A226</f>
        <v>1932</v>
      </c>
      <c r="B189" s="11">
        <f>'punishment yearly'!C226</f>
        <v>40201</v>
      </c>
      <c r="C189" s="11">
        <f ca="1">'punishment yearly'!E226</f>
        <v>33.014104126763016</v>
      </c>
      <c r="D189" s="11">
        <f ca="1">$C189*'punishment yearly'!I226</f>
        <v>1.1666376458297056</v>
      </c>
      <c r="E189" s="11">
        <f ca="1">$C189*'punishment yearly'!J226</f>
        <v>0</v>
      </c>
      <c r="F189" s="11">
        <f ca="1">$C189*'punishment yearly'!K226</f>
        <v>31.84746648093331</v>
      </c>
    </row>
    <row r="190" spans="1:6" x14ac:dyDescent="0.2">
      <c r="A190" s="10">
        <f>'punishment yearly'!A227</f>
        <v>1933</v>
      </c>
      <c r="B190" s="11">
        <f>'punishment yearly'!C227</f>
        <v>40350</v>
      </c>
      <c r="C190" s="11">
        <f ca="1">'punishment yearly'!E227</f>
        <v>33.34076827757125</v>
      </c>
      <c r="D190" s="11">
        <f ca="1">$C190*'punishment yearly'!I227</f>
        <v>1.1573729863692688</v>
      </c>
      <c r="E190" s="11">
        <f ca="1">$C190*'punishment yearly'!J227</f>
        <v>0</v>
      </c>
      <c r="F190" s="11">
        <f ca="1">$C190*'punishment yearly'!K227</f>
        <v>32.183395291201983</v>
      </c>
    </row>
    <row r="191" spans="1:6" x14ac:dyDescent="0.2">
      <c r="A191" s="10">
        <f>'punishment yearly'!A228</f>
        <v>1934</v>
      </c>
      <c r="B191" s="11">
        <f>'punishment yearly'!C228</f>
        <v>40467</v>
      </c>
      <c r="C191" s="11">
        <f ca="1">'punishment yearly'!E228</f>
        <v>31.381125361405591</v>
      </c>
      <c r="D191" s="11">
        <f ca="1">$C191*'punishment yearly'!I228</f>
        <v>1.1391998418464429</v>
      </c>
      <c r="E191" s="11">
        <f ca="1">$C191*'punishment yearly'!J228</f>
        <v>0</v>
      </c>
      <c r="F191" s="11">
        <f ca="1">$C191*'punishment yearly'!K228</f>
        <v>30.24192551955915</v>
      </c>
    </row>
    <row r="192" spans="1:6" x14ac:dyDescent="0.2">
      <c r="A192" s="10">
        <f>'punishment yearly'!A229</f>
        <v>1935</v>
      </c>
      <c r="B192" s="11">
        <f>'punishment yearly'!C229</f>
        <v>40645</v>
      </c>
      <c r="C192" s="11">
        <f ca="1">'punishment yearly'!E229</f>
        <v>28.945749784721368</v>
      </c>
      <c r="D192" s="11">
        <f ca="1">$C192*'punishment yearly'!I229</f>
        <v>1.1292901955960142</v>
      </c>
      <c r="E192" s="11">
        <f ca="1">$C192*'punishment yearly'!J229</f>
        <v>0</v>
      </c>
      <c r="F192" s="11">
        <f ca="1">$C192*'punishment yearly'!K229</f>
        <v>27.816459589125355</v>
      </c>
    </row>
    <row r="193" spans="1:6" x14ac:dyDescent="0.2">
      <c r="A193" s="10">
        <f>'punishment yearly'!A230</f>
        <v>1936</v>
      </c>
      <c r="B193" s="11">
        <f>'punishment yearly'!C230</f>
        <v>40839</v>
      </c>
      <c r="C193" s="11">
        <f ca="1">'punishment yearly'!E230</f>
        <v>27.091750532579152</v>
      </c>
      <c r="D193" s="11">
        <f ca="1">$C193*'punishment yearly'!I230</f>
        <v>1.1043365410514459</v>
      </c>
      <c r="E193" s="11">
        <f ca="1">$C193*'punishment yearly'!J230</f>
        <v>0</v>
      </c>
      <c r="F193" s="11">
        <f ca="1">$C193*'punishment yearly'!K230</f>
        <v>25.987413991527706</v>
      </c>
    </row>
    <row r="194" spans="1:6" x14ac:dyDescent="0.2">
      <c r="A194" s="10">
        <f>'punishment yearly'!A231</f>
        <v>1937</v>
      </c>
      <c r="B194" s="11">
        <f>'punishment yearly'!C231</f>
        <v>41031</v>
      </c>
      <c r="C194" s="11">
        <f ca="1">'punishment yearly'!E231</f>
        <v>26.808998074626501</v>
      </c>
      <c r="D194" s="11">
        <f ca="1">$C194*'punishment yearly'!I231</f>
        <v>1.0674855596987642</v>
      </c>
      <c r="E194" s="11">
        <f ca="1">$C194*'punishment yearly'!J231</f>
        <v>0</v>
      </c>
      <c r="F194" s="11">
        <f ca="1">$C194*'punishment yearly'!K231</f>
        <v>25.741512514927734</v>
      </c>
    </row>
    <row r="195" spans="1:6" x14ac:dyDescent="0.2">
      <c r="A195" s="10">
        <f>'punishment yearly'!A232</f>
        <v>1938</v>
      </c>
      <c r="B195" s="11">
        <f>'punishment yearly'!C232</f>
        <v>41215</v>
      </c>
      <c r="C195" s="11">
        <f ca="1">'punishment yearly'!E232</f>
        <v>27.91459420114036</v>
      </c>
      <c r="D195" s="11">
        <f ca="1">$C195*'punishment yearly'!I232</f>
        <v>1.0166201625621738</v>
      </c>
      <c r="E195" s="11">
        <f ca="1">$C195*'punishment yearly'!J232</f>
        <v>0</v>
      </c>
      <c r="F195" s="11">
        <f ca="1">$C195*'punishment yearly'!K232</f>
        <v>26.897974038578187</v>
      </c>
    </row>
    <row r="196" spans="1:6" x14ac:dyDescent="0.2">
      <c r="A196" s="10">
        <f>'punishment yearly'!A233</f>
        <v>1939</v>
      </c>
      <c r="B196" s="11">
        <f>'punishment yearly'!C233</f>
        <v>41460</v>
      </c>
      <c r="C196" s="11">
        <f ca="1">'punishment yearly'!E233</f>
        <v>25.894838398456343</v>
      </c>
      <c r="D196" s="11">
        <f ca="1">$C196*'punishment yearly'!I233</f>
        <v>0.98890496864447663</v>
      </c>
      <c r="E196" s="11">
        <f ca="1">$C196*'punishment yearly'!J233</f>
        <v>0</v>
      </c>
      <c r="F196" s="11">
        <f ca="1">$C196*'punishment yearly'!K233</f>
        <v>24.905933429811867</v>
      </c>
    </row>
    <row r="197" spans="1:6" x14ac:dyDescent="0.2">
      <c r="A197" s="10">
        <f>'punishment yearly'!A234</f>
        <v>1940</v>
      </c>
      <c r="B197" s="11">
        <f>'punishment yearly'!C234</f>
        <v>41862</v>
      </c>
      <c r="C197" s="11">
        <f ca="1">'punishment yearly'!E234</f>
        <v>23.367254311786347</v>
      </c>
      <c r="D197" s="11">
        <f ca="1">$C197*'punishment yearly'!I234</f>
        <v>0.96746452630070245</v>
      </c>
      <c r="E197" s="11">
        <f ca="1">$C197*'punishment yearly'!J234</f>
        <v>0</v>
      </c>
      <c r="F197" s="11">
        <f ca="1">$C197*'punishment yearly'!K234</f>
        <v>22.399789785485645</v>
      </c>
    </row>
    <row r="198" spans="1:6" x14ac:dyDescent="0.2">
      <c r="A198" s="10">
        <f>'punishment yearly'!A235</f>
        <v>1941</v>
      </c>
      <c r="B198" s="11">
        <f>'punishment yearly'!C235</f>
        <v>41748</v>
      </c>
      <c r="C198" s="11">
        <f ca="1">'punishment yearly'!E235</f>
        <v>26.451566542109802</v>
      </c>
      <c r="D198" s="11">
        <f ca="1">$C198*'punishment yearly'!I235</f>
        <v>0.97729232538085653</v>
      </c>
      <c r="E198" s="11">
        <f ca="1">$C198*'punishment yearly'!J235</f>
        <v>0</v>
      </c>
      <c r="F198" s="11">
        <f ca="1">$C198*'punishment yearly'!K235</f>
        <v>25.474274216728947</v>
      </c>
    </row>
    <row r="199" spans="1:6" x14ac:dyDescent="0.2">
      <c r="A199" s="10">
        <f>'punishment yearly'!A236</f>
        <v>1942</v>
      </c>
      <c r="B199" s="11">
        <f>'punishment yearly'!C236</f>
        <v>41897</v>
      </c>
      <c r="C199" s="11">
        <f ca="1">'punishment yearly'!E236</f>
        <v>30.582141919469173</v>
      </c>
      <c r="D199" s="11">
        <f ca="1">$C199*'punishment yearly'!I236</f>
        <v>0.98575076974485054</v>
      </c>
      <c r="E199" s="11">
        <f ca="1">$C199*'punishment yearly'!J236</f>
        <v>0</v>
      </c>
      <c r="F199" s="11">
        <f ca="1">$C199*'punishment yearly'!K236</f>
        <v>29.596391149724322</v>
      </c>
    </row>
    <row r="200" spans="1:6" x14ac:dyDescent="0.2">
      <c r="A200" s="10">
        <f>'punishment yearly'!A237</f>
        <v>1943</v>
      </c>
      <c r="B200" s="11">
        <f>'punishment yearly'!C237</f>
        <v>42259</v>
      </c>
      <c r="C200" s="11">
        <f ca="1">'punishment yearly'!E237</f>
        <v>31.250147897489292</v>
      </c>
      <c r="D200" s="11">
        <f ca="1">$C200*'punishment yearly'!I237</f>
        <v>0.98440568872902823</v>
      </c>
      <c r="E200" s="11">
        <f ca="1">$C200*'punishment yearly'!J237</f>
        <v>0</v>
      </c>
      <c r="F200" s="11">
        <f ca="1">$C200*'punishment yearly'!K237</f>
        <v>30.265742208760265</v>
      </c>
    </row>
    <row r="201" spans="1:6" x14ac:dyDescent="0.2">
      <c r="A201" s="10">
        <f>'punishment yearly'!A238</f>
        <v>1944</v>
      </c>
      <c r="B201" s="11">
        <f>'punishment yearly'!C238</f>
        <v>42449</v>
      </c>
      <c r="C201" s="11">
        <f ca="1">'punishment yearly'!E238</f>
        <v>31.381186835967867</v>
      </c>
      <c r="D201" s="11">
        <f ca="1">$C201*'punishment yearly'!I238</f>
        <v>0.95644184786449615</v>
      </c>
      <c r="E201" s="11">
        <f ca="1">$C201*'punishment yearly'!J238</f>
        <v>0</v>
      </c>
      <c r="F201" s="11">
        <f ca="1">$C201*'punishment yearly'!K238</f>
        <v>30.42474498810337</v>
      </c>
    </row>
    <row r="202" spans="1:6" x14ac:dyDescent="0.2">
      <c r="A202" s="10">
        <f>'punishment yearly'!A239</f>
        <v>1945</v>
      </c>
      <c r="B202" s="11">
        <f>'punishment yearly'!C239</f>
        <v>42636</v>
      </c>
      <c r="C202" s="11">
        <f ca="1">'punishment yearly'!E239</f>
        <v>35.453607280232667</v>
      </c>
      <c r="D202" s="11">
        <f ca="1">$C202*'punishment yearly'!I239</f>
        <v>0.9569377990430622</v>
      </c>
      <c r="E202" s="11">
        <f ca="1">$C202*'punishment yearly'!J239</f>
        <v>0</v>
      </c>
      <c r="F202" s="11">
        <f ca="1">$C202*'punishment yearly'!K239</f>
        <v>34.496669481189606</v>
      </c>
    </row>
    <row r="203" spans="1:6" x14ac:dyDescent="0.2">
      <c r="A203" s="10">
        <f>'punishment yearly'!A240</f>
        <v>1946</v>
      </c>
      <c r="B203" s="11">
        <f>'punishment yearly'!C240</f>
        <v>42700</v>
      </c>
      <c r="C203" s="11">
        <f ca="1">'punishment yearly'!E240</f>
        <v>37.939110070257613</v>
      </c>
      <c r="D203" s="11">
        <f ca="1">$C203*'punishment yearly'!I240</f>
        <v>0.9625292740046838</v>
      </c>
      <c r="E203" s="11">
        <f ca="1">$C203*'punishment yearly'!J240</f>
        <v>0</v>
      </c>
      <c r="F203" s="11">
        <f ca="1">$C203*'punishment yearly'!K240</f>
        <v>36.976580796252925</v>
      </c>
    </row>
    <row r="204" spans="1:6" x14ac:dyDescent="0.2">
      <c r="A204" s="10">
        <f>'punishment yearly'!A241</f>
        <v>1947</v>
      </c>
      <c r="B204" s="11">
        <f>'punishment yearly'!C241</f>
        <v>43050</v>
      </c>
      <c r="C204" s="11">
        <f ca="1">'punishment yearly'!E241</f>
        <v>40.60394889663182</v>
      </c>
      <c r="D204" s="11">
        <f ca="1">$C204*'punishment yearly'!I241</f>
        <v>0.95934959349593496</v>
      </c>
      <c r="E204" s="11">
        <f ca="1">$C204*'punishment yearly'!J241</f>
        <v>0</v>
      </c>
      <c r="F204" s="11">
        <f ca="1">$C204*'punishment yearly'!K241</f>
        <v>39.644599303135884</v>
      </c>
    </row>
    <row r="205" spans="1:6" x14ac:dyDescent="0.2">
      <c r="A205" s="10">
        <f>'punishment yearly'!A242</f>
        <v>1948</v>
      </c>
      <c r="B205" s="11">
        <f>'punishment yearly'!C242</f>
        <v>43502</v>
      </c>
      <c r="C205" s="11">
        <f ca="1">'punishment yearly'!E242</f>
        <v>46.358788101696476</v>
      </c>
      <c r="D205" s="11">
        <f ca="1">$C205*'punishment yearly'!I242</f>
        <v>0.92409544388763731</v>
      </c>
      <c r="E205" s="11">
        <f ca="1">$C205*'punishment yearly'!J242</f>
        <v>0</v>
      </c>
      <c r="F205" s="11">
        <f ca="1">$C205*'punishment yearly'!K242</f>
        <v>45.434692657808839</v>
      </c>
    </row>
    <row r="206" spans="1:6" x14ac:dyDescent="0.2">
      <c r="A206" s="10">
        <f>'punishment yearly'!A243</f>
        <v>1949</v>
      </c>
      <c r="B206" s="11">
        <f>'punishment yearly'!C243</f>
        <v>43785</v>
      </c>
      <c r="C206" s="11">
        <f ca="1">'punishment yearly'!E243</f>
        <v>46.324083590270639</v>
      </c>
      <c r="D206" s="11">
        <f ca="1">$C206*'punishment yearly'!I243</f>
        <v>0.92269041909329685</v>
      </c>
      <c r="E206" s="11">
        <f ca="1">$C206*'punishment yearly'!J243</f>
        <v>0</v>
      </c>
      <c r="F206" s="11">
        <f ca="1">$C206*'punishment yearly'!K243</f>
        <v>45.401393171177347</v>
      </c>
    </row>
    <row r="207" spans="1:6" x14ac:dyDescent="0.2">
      <c r="A207" s="10">
        <f>'punishment yearly'!A244</f>
        <v>1950</v>
      </c>
      <c r="B207" s="11">
        <f>'punishment yearly'!C244</f>
        <v>44020</v>
      </c>
      <c r="C207" s="11">
        <f ca="1">'punishment yearly'!E244</f>
        <v>47.448886869604728</v>
      </c>
      <c r="D207" s="11">
        <f ca="1">$C207*'punishment yearly'!I244</f>
        <v>0.93820990458882336</v>
      </c>
      <c r="E207" s="11">
        <f ca="1">$C207*'punishment yearly'!J244</f>
        <v>0</v>
      </c>
      <c r="F207" s="11">
        <f ca="1">$C207*'punishment yearly'!K244</f>
        <v>46.510676965015904</v>
      </c>
    </row>
    <row r="208" spans="1:6" x14ac:dyDescent="0.2">
      <c r="A208" s="10">
        <f>'punishment yearly'!A245</f>
        <v>1951</v>
      </c>
      <c r="B208" s="11">
        <f>'punishment yearly'!C245</f>
        <v>43815</v>
      </c>
      <c r="C208" s="11">
        <f ca="1">'punishment yearly'!E245</f>
        <v>50.665297272623533</v>
      </c>
      <c r="D208" s="11">
        <f ca="1">$C208*'punishment yearly'!I245</f>
        <v>0.95629350678991232</v>
      </c>
      <c r="E208" s="11">
        <f ca="1">$C208*'punishment yearly'!J245</f>
        <v>0</v>
      </c>
      <c r="F208" s="11">
        <f ca="1">$C208*'punishment yearly'!K245</f>
        <v>49.709003765833621</v>
      </c>
    </row>
    <row r="209" spans="1:6" x14ac:dyDescent="0.2">
      <c r="A209" s="10">
        <f>'punishment yearly'!A246</f>
        <v>1952</v>
      </c>
      <c r="B209" s="11">
        <f>'punishment yearly'!C246</f>
        <v>43955</v>
      </c>
      <c r="C209" s="11">
        <f ca="1">'punishment yearly'!E246</f>
        <v>54.858377886474806</v>
      </c>
      <c r="D209" s="11">
        <f ca="1">$C209*'punishment yearly'!I246</f>
        <v>0.98509839608690708</v>
      </c>
      <c r="E209" s="11">
        <f ca="1">$C209*'punishment yearly'!J246</f>
        <v>0</v>
      </c>
      <c r="F209" s="11">
        <f ca="1">$C209*'punishment yearly'!K246</f>
        <v>53.873279490387901</v>
      </c>
    </row>
    <row r="210" spans="1:6" x14ac:dyDescent="0.2">
      <c r="A210" s="10">
        <f>'punishment yearly'!A247</f>
        <v>1953</v>
      </c>
      <c r="B210" s="11">
        <f>'punishment yearly'!C247</f>
        <v>44109</v>
      </c>
      <c r="C210" s="11">
        <f ca="1">'punishment yearly'!E247</f>
        <v>54.521752930240993</v>
      </c>
      <c r="D210" s="11">
        <f ca="1">$C210*'punishment yearly'!I247</f>
        <v>0.99526173796730821</v>
      </c>
      <c r="E210" s="11">
        <f ca="1">$C210*'punishment yearly'!J247</f>
        <v>0</v>
      </c>
      <c r="F210" s="11">
        <f ca="1">$C210*'punishment yearly'!K247</f>
        <v>53.526491192273681</v>
      </c>
    </row>
    <row r="211" spans="1:6" x14ac:dyDescent="0.2">
      <c r="A211" s="10">
        <f>'punishment yearly'!A248</f>
        <v>1954</v>
      </c>
      <c r="B211" s="11">
        <f>'punishment yearly'!C248</f>
        <v>44274</v>
      </c>
      <c r="C211" s="11">
        <f ca="1">'punishment yearly'!E248</f>
        <v>51.639788589239735</v>
      </c>
      <c r="D211" s="11">
        <f ca="1">$C211*'punishment yearly'!I248</f>
        <v>0.99832859014319919</v>
      </c>
      <c r="E211" s="11">
        <f ca="1">$C211*'punishment yearly'!J248</f>
        <v>0</v>
      </c>
      <c r="F211" s="11">
        <f ca="1">$C211*'punishment yearly'!K248</f>
        <v>50.64145999909654</v>
      </c>
    </row>
    <row r="212" spans="1:6" x14ac:dyDescent="0.2">
      <c r="A212" s="10">
        <f>'punishment yearly'!A249</f>
        <v>1955</v>
      </c>
      <c r="B212" s="11">
        <f>'punishment yearly'!C249</f>
        <v>44441</v>
      </c>
      <c r="C212" s="11">
        <f ca="1">'punishment yearly'!E249</f>
        <v>48.529511037105372</v>
      </c>
      <c r="D212" s="11">
        <f ca="1">$C212*'punishment yearly'!I249</f>
        <v>0.9743255102270425</v>
      </c>
      <c r="E212" s="11">
        <f ca="1">$C212*'punishment yearly'!J249</f>
        <v>0</v>
      </c>
      <c r="F212" s="11">
        <f ca="1">$C212*'punishment yearly'!K249</f>
        <v>47.555185526878333</v>
      </c>
    </row>
    <row r="213" spans="1:6" x14ac:dyDescent="0.2">
      <c r="A213" s="10">
        <f>'punishment yearly'!A250</f>
        <v>1956</v>
      </c>
      <c r="B213" s="11">
        <f>'punishment yearly'!C250</f>
        <v>44667</v>
      </c>
      <c r="C213" s="11">
        <f ca="1">'punishment yearly'!E250</f>
        <v>47.533973627062487</v>
      </c>
      <c r="D213" s="11">
        <f ca="1">$C213*'punishment yearly'!I250</f>
        <v>0.95148543667584573</v>
      </c>
      <c r="E213" s="11">
        <f ca="1">$C213*'punishment yearly'!J250</f>
        <v>0</v>
      </c>
      <c r="F213" s="11">
        <f ca="1">$C213*'punishment yearly'!K250</f>
        <v>46.582488190386641</v>
      </c>
    </row>
    <row r="214" spans="1:6" x14ac:dyDescent="0.2">
      <c r="A214" s="10">
        <f>'punishment yearly'!A251</f>
        <v>1957</v>
      </c>
      <c r="B214" s="11">
        <f>'punishment yearly'!C251</f>
        <v>44907</v>
      </c>
      <c r="C214" s="11">
        <f ca="1">'punishment yearly'!E251</f>
        <v>51.243681385975464</v>
      </c>
      <c r="D214" s="11">
        <f ca="1">$C214*'punishment yearly'!I251</f>
        <v>0.91299797358986345</v>
      </c>
      <c r="E214" s="11">
        <f ca="1">$C214*'punishment yearly'!J251</f>
        <v>0</v>
      </c>
      <c r="F214" s="11">
        <f ca="1">$C214*'punishment yearly'!K251</f>
        <v>50.330683412385596</v>
      </c>
    </row>
    <row r="215" spans="1:6" x14ac:dyDescent="0.2">
      <c r="A215" s="10">
        <f>'punishment yearly'!A252</f>
        <v>1958</v>
      </c>
      <c r="B215" s="11">
        <f>'punishment yearly'!C252</f>
        <v>45109</v>
      </c>
      <c r="C215" s="11">
        <f ca="1">'punishment yearly'!E252</f>
        <v>57.148240927531091</v>
      </c>
      <c r="D215" s="11">
        <f ca="1">$C215*'punishment yearly'!I252</f>
        <v>0.88674100512092935</v>
      </c>
      <c r="E215" s="11">
        <f ca="1">$C215*'punishment yearly'!J252</f>
        <v>0</v>
      </c>
      <c r="F215" s="11">
        <f ca="1">$C215*'punishment yearly'!K252</f>
        <v>56.261499922410167</v>
      </c>
    </row>
    <row r="216" spans="1:6" x14ac:dyDescent="0.2">
      <c r="A216" s="10">
        <f>'punishment yearly'!A253</f>
        <v>1959</v>
      </c>
      <c r="B216" s="11">
        <f>'punishment yearly'!C253</f>
        <v>45386</v>
      </c>
      <c r="C216" s="11">
        <f ca="1">'punishment yearly'!E253</f>
        <v>59.531573613008419</v>
      </c>
      <c r="D216" s="11">
        <f ca="1">$C216*'punishment yearly'!I253</f>
        <v>0.87251575375666512</v>
      </c>
      <c r="E216" s="11">
        <f ca="1">$C216*'punishment yearly'!J253</f>
        <v>0</v>
      </c>
      <c r="F216" s="11">
        <f ca="1">$C216*'punishment yearly'!K253</f>
        <v>58.659057859251753</v>
      </c>
    </row>
    <row r="217" spans="1:6" x14ac:dyDescent="0.2">
      <c r="A217" s="10">
        <f>'punishment yearly'!A254</f>
        <v>1960</v>
      </c>
      <c r="B217" s="11">
        <f>'punishment yearly'!C254</f>
        <v>45775</v>
      </c>
      <c r="C217" s="11">
        <f ca="1">'punishment yearly'!E254</f>
        <v>60.034953577280177</v>
      </c>
      <c r="D217" s="11">
        <f ca="1">$C217*'punishment yearly'!I254</f>
        <v>0.83451665756417259</v>
      </c>
      <c r="E217" s="11">
        <f ca="1">$C217*'punishment yearly'!J254</f>
        <v>0</v>
      </c>
      <c r="F217" s="11">
        <f ca="1">$C217*'punishment yearly'!K254</f>
        <v>59.200436919716005</v>
      </c>
    </row>
    <row r="218" spans="1:6" x14ac:dyDescent="0.2">
      <c r="A218" s="10">
        <f>'punishment yearly'!A255</f>
        <v>1961</v>
      </c>
      <c r="B218" s="11">
        <f>'punishment yearly'!C255</f>
        <v>46196</v>
      </c>
      <c r="C218" s="11">
        <f ca="1">'punishment yearly'!E255</f>
        <v>63.635379686552952</v>
      </c>
      <c r="D218" s="11">
        <f ca="1">$C218*'punishment yearly'!I255</f>
        <v>0.80526452506710544</v>
      </c>
      <c r="E218" s="11">
        <f ca="1">$C218*'punishment yearly'!J255</f>
        <v>0</v>
      </c>
      <c r="F218" s="11">
        <f ca="1">$C218*'punishment yearly'!K255</f>
        <v>62.83011516148585</v>
      </c>
    </row>
    <row r="219" spans="1:6" x14ac:dyDescent="0.2">
      <c r="A219" s="10">
        <f>'punishment yearly'!A256</f>
        <v>1962</v>
      </c>
      <c r="B219" s="11">
        <f>'punishment yearly'!C256</f>
        <v>46657</v>
      </c>
      <c r="C219" s="11">
        <f ca="1">'punishment yearly'!E256</f>
        <v>67.363953961892108</v>
      </c>
      <c r="D219" s="11">
        <f ca="1">$C219*'punishment yearly'!I256</f>
        <v>0.78659150824099278</v>
      </c>
      <c r="E219" s="11">
        <f ca="1">$C219*'punishment yearly'!J256</f>
        <v>0</v>
      </c>
      <c r="F219" s="11">
        <f ca="1">$C219*'punishment yearly'!K256</f>
        <v>66.577362453651119</v>
      </c>
    </row>
    <row r="220" spans="1:6" x14ac:dyDescent="0.2">
      <c r="A220" s="10">
        <f>'punishment yearly'!A257</f>
        <v>1963</v>
      </c>
      <c r="B220" s="11">
        <f>'punishment yearly'!C257</f>
        <v>46973</v>
      </c>
      <c r="C220" s="11">
        <f ca="1">'punishment yearly'!E257</f>
        <v>66.514806378132121</v>
      </c>
      <c r="D220" s="11">
        <f ca="1">$C220*'punishment yearly'!I257</f>
        <v>0.74085112724331004</v>
      </c>
      <c r="E220" s="11">
        <f ca="1">$C220*'punishment yearly'!J257</f>
        <v>0</v>
      </c>
      <c r="F220" s="11">
        <f ca="1">$C220*'punishment yearly'!K257</f>
        <v>65.773955250888804</v>
      </c>
    </row>
    <row r="221" spans="1:6" x14ac:dyDescent="0.2">
      <c r="A221" s="10">
        <f>'punishment yearly'!A258</f>
        <v>1964</v>
      </c>
      <c r="B221" s="11">
        <f>'punishment yearly'!C258</f>
        <v>47324</v>
      </c>
      <c r="C221" s="11">
        <f ca="1">'punishment yearly'!E258</f>
        <v>63.270222297354408</v>
      </c>
      <c r="D221" s="11">
        <f ca="1">$C221*'punishment yearly'!I258</f>
        <v>0.72267771109796297</v>
      </c>
      <c r="E221" s="11">
        <f ca="1">$C221*'punishment yearly'!J258</f>
        <v>0</v>
      </c>
      <c r="F221" s="11">
        <f ca="1">$C221*'punishment yearly'!K258</f>
        <v>62.547544586256443</v>
      </c>
    </row>
    <row r="222" spans="1:6" x14ac:dyDescent="0.2">
      <c r="A222" s="10">
        <f>'punishment yearly'!A259</f>
        <v>1965</v>
      </c>
      <c r="B222" s="11">
        <f>'punishment yearly'!C259</f>
        <v>47671</v>
      </c>
      <c r="C222" s="11">
        <f ca="1">'punishment yearly'!E259</f>
        <v>64.525602567598753</v>
      </c>
      <c r="D222" s="11">
        <f ca="1">$C222*'punishment yearly'!I259</f>
        <v>0.71112416353758046</v>
      </c>
      <c r="E222" s="11">
        <f ca="1">$C222*'punishment yearly'!J259</f>
        <v>0</v>
      </c>
      <c r="F222" s="11">
        <f ca="1">$C222*'punishment yearly'!K259</f>
        <v>63.814478404061177</v>
      </c>
    </row>
    <row r="223" spans="1:6" x14ac:dyDescent="0.2">
      <c r="A223" s="10">
        <f>'punishment yearly'!A260</f>
        <v>1966</v>
      </c>
      <c r="B223" s="11">
        <f>'punishment yearly'!C260</f>
        <v>47966</v>
      </c>
      <c r="C223" s="11">
        <f ca="1">'punishment yearly'!E260</f>
        <v>69.663928616103078</v>
      </c>
      <c r="D223" s="11">
        <f ca="1">$C223*'punishment yearly'!I260</f>
        <v>0.68590251428094895</v>
      </c>
      <c r="E223" s="11">
        <f ca="1">$C223*'punishment yearly'!J260</f>
        <v>0</v>
      </c>
      <c r="F223" s="11">
        <f ca="1">$C223*'punishment yearly'!K260</f>
        <v>68.978026101822124</v>
      </c>
    </row>
    <row r="224" spans="1:6" x14ac:dyDescent="0.2">
      <c r="A224" s="10">
        <f>'punishment yearly'!A261</f>
        <v>1967</v>
      </c>
      <c r="B224" s="11">
        <f>'punishment yearly'!C261</f>
        <v>48272</v>
      </c>
      <c r="C224" s="11">
        <f ca="1">'punishment yearly'!E261</f>
        <v>73.187354988399065</v>
      </c>
      <c r="D224" s="11">
        <f ca="1">$C224*'punishment yearly'!I261</f>
        <v>0.66291017567119648</v>
      </c>
      <c r="E224" s="11">
        <f ca="1">$C224*'punishment yearly'!J261</f>
        <v>0</v>
      </c>
      <c r="F224" s="11">
        <f ca="1">$C224*'punishment yearly'!K261</f>
        <v>72.524444812727864</v>
      </c>
    </row>
    <row r="225" spans="1:6" x14ac:dyDescent="0.2">
      <c r="A225" s="10">
        <f>'punishment yearly'!A262</f>
        <v>1968</v>
      </c>
      <c r="B225" s="11">
        <f>'punishment yearly'!C262</f>
        <v>48511</v>
      </c>
      <c r="C225" s="11">
        <f ca="1">'punishment yearly'!E262</f>
        <v>67.555812083857276</v>
      </c>
      <c r="D225" s="11">
        <f ca="1">$C225*'punishment yearly'!I262</f>
        <v>0.641091711158294</v>
      </c>
      <c r="E225" s="11">
        <f ca="1">$C225*'punishment yearly'!J262</f>
        <v>0</v>
      </c>
      <c r="F225" s="11">
        <f ca="1">$C225*'punishment yearly'!K262</f>
        <v>66.91472037269898</v>
      </c>
    </row>
    <row r="226" spans="1:6" x14ac:dyDescent="0.2">
      <c r="A226" s="10">
        <f>'punishment yearly'!A263</f>
        <v>1969</v>
      </c>
      <c r="B226" s="11">
        <f>'punishment yearly'!C263</f>
        <v>48738</v>
      </c>
      <c r="C226" s="11">
        <f ca="1">'punishment yearly'!E263</f>
        <v>71.748943329640113</v>
      </c>
      <c r="D226" s="11">
        <f ca="1">$C226*'punishment yearly'!I263</f>
        <v>0.61963970618408626</v>
      </c>
      <c r="E226" s="11">
        <f ca="1">$C226*'punishment yearly'!J263</f>
        <v>0</v>
      </c>
      <c r="F226" s="11">
        <f ca="1">$C226*'punishment yearly'!K263</f>
        <v>71.129303623456025</v>
      </c>
    </row>
    <row r="227" spans="1:6" x14ac:dyDescent="0.2">
      <c r="A227" s="10">
        <f>'punishment yearly'!A264</f>
        <v>1970</v>
      </c>
      <c r="B227" s="11">
        <f>'punishment yearly'!C264</f>
        <v>48891</v>
      </c>
      <c r="C227" s="11">
        <f ca="1">'punishment yearly'!E264</f>
        <v>80.419709148923118</v>
      </c>
      <c r="D227" s="11">
        <f ca="1">$C227*'punishment yearly'!I264</f>
        <v>0.59315620461843699</v>
      </c>
      <c r="E227" s="11">
        <f ca="1">$C227*'punishment yearly'!J264</f>
        <v>0</v>
      </c>
      <c r="F227" s="11">
        <f ca="1">$C227*'punishment yearly'!K264</f>
        <v>79.82655294430468</v>
      </c>
    </row>
    <row r="228" spans="1:6" x14ac:dyDescent="0.2">
      <c r="A228" s="10">
        <f>'punishment yearly'!A265</f>
        <v>1971</v>
      </c>
      <c r="B228" s="11">
        <f>'punishment yearly'!C265</f>
        <v>49152</v>
      </c>
      <c r="C228" s="11">
        <f ca="1">'punishment yearly'!E265</f>
        <v>81.361897786458329</v>
      </c>
      <c r="D228" s="11">
        <f ca="1">$C228*'punishment yearly'!I265</f>
        <v>0.57576497395833337</v>
      </c>
      <c r="E228" s="11">
        <f ca="1">$C228*'punishment yearly'!J265</f>
        <v>0</v>
      </c>
      <c r="F228" s="11">
        <f ca="1">$C228*'punishment yearly'!K265</f>
        <v>80.786132812499986</v>
      </c>
    </row>
    <row r="229" spans="1:6" x14ac:dyDescent="0.2">
      <c r="A229" s="10">
        <f>'punishment yearly'!A266</f>
        <v>1972</v>
      </c>
      <c r="B229" s="11">
        <f>'punishment yearly'!C266</f>
        <v>49327</v>
      </c>
      <c r="C229" s="11">
        <f ca="1">'punishment yearly'!E266</f>
        <v>78.257343848196726</v>
      </c>
      <c r="D229" s="11">
        <f ca="1">$C229*'punishment yearly'!I266</f>
        <v>0.55547671660551012</v>
      </c>
      <c r="E229" s="11">
        <f ca="1">$C229*'punishment yearly'!J266</f>
        <v>0</v>
      </c>
      <c r="F229" s="11">
        <f ca="1">$C229*'punishment yearly'!K266</f>
        <v>77.701867131591214</v>
      </c>
    </row>
    <row r="230" spans="1:6" x14ac:dyDescent="0.2">
      <c r="A230" s="10">
        <f>'punishment yearly'!A267</f>
        <v>1973</v>
      </c>
      <c r="B230" s="11">
        <f>'punishment yearly'!C267</f>
        <v>49459</v>
      </c>
      <c r="C230" s="11">
        <f ca="1">'punishment yearly'!E267</f>
        <v>74.890313188701754</v>
      </c>
      <c r="D230" s="11">
        <f ca="1">$C230*'punishment yearly'!I267</f>
        <v>0.53781920378495318</v>
      </c>
      <c r="E230" s="11">
        <f ca="1">$C230*'punishment yearly'!J267</f>
        <v>0</v>
      </c>
      <c r="F230" s="11">
        <f ca="1">$C230*'punishment yearly'!K267</f>
        <v>74.352493984916805</v>
      </c>
    </row>
    <row r="231" spans="1:6" x14ac:dyDescent="0.2">
      <c r="A231" s="10">
        <f>'punishment yearly'!A268</f>
        <v>1974</v>
      </c>
      <c r="B231" s="11">
        <f>'punishment yearly'!C268</f>
        <v>49468</v>
      </c>
      <c r="C231" s="11">
        <f ca="1">'punishment yearly'!E268</f>
        <v>75.050537721355226</v>
      </c>
      <c r="D231" s="11">
        <f ca="1">$C231*'punishment yearly'!I268</f>
        <v>0.52357079324007449</v>
      </c>
      <c r="E231" s="11">
        <f ca="1">$C231*'punishment yearly'!J268</f>
        <v>0</v>
      </c>
      <c r="F231" s="11">
        <f ca="1">$C231*'punishment yearly'!K268</f>
        <v>74.526966928115158</v>
      </c>
    </row>
    <row r="232" spans="1:6" x14ac:dyDescent="0.2">
      <c r="A232" s="10">
        <f>'punishment yearly'!A269</f>
        <v>1975</v>
      </c>
      <c r="B232" s="11">
        <f>'punishment yearly'!C269</f>
        <v>49470</v>
      </c>
      <c r="C232" s="11">
        <f ca="1">'punishment yearly'!E269</f>
        <v>80.992520719628061</v>
      </c>
      <c r="D232" s="11">
        <f ca="1">$C232*'punishment yearly'!I269</f>
        <v>0.49929250050535678</v>
      </c>
      <c r="E232" s="11">
        <f ca="1">$C232*'punishment yearly'!J269</f>
        <v>0</v>
      </c>
      <c r="F232" s="11">
        <f ca="1">$C232*'punishment yearly'!K269</f>
        <v>80.493228219122713</v>
      </c>
    </row>
    <row r="233" spans="1:6" x14ac:dyDescent="0.2">
      <c r="A233" s="10">
        <f>'punishment yearly'!A270</f>
        <v>1976</v>
      </c>
      <c r="B233" s="11">
        <f>'punishment yearly'!C270</f>
        <v>49459</v>
      </c>
      <c r="C233" s="11">
        <f ca="1">'punishment yearly'!E270</f>
        <v>84.269799227643105</v>
      </c>
      <c r="D233" s="11">
        <f ca="1">$C233*'punishment yearly'!I270</f>
        <v>0.47716290260619915</v>
      </c>
      <c r="E233" s="11">
        <f ca="1">$C233*'punishment yearly'!J270</f>
        <v>0</v>
      </c>
      <c r="F233" s="11">
        <f ca="1">$C233*'punishment yearly'!K270</f>
        <v>83.792636325036909</v>
      </c>
    </row>
    <row r="234" spans="1:6" x14ac:dyDescent="0.2">
      <c r="A234" s="10">
        <f>'punishment yearly'!A271</f>
        <v>1977</v>
      </c>
      <c r="B234" s="11">
        <f>'punishment yearly'!C271</f>
        <v>49440</v>
      </c>
      <c r="C234" s="11">
        <f ca="1">'punishment yearly'!E271</f>
        <v>84.528721682847902</v>
      </c>
      <c r="D234" s="11">
        <f ca="1">$C234*'punishment yearly'!I271</f>
        <v>0.44700647249190939</v>
      </c>
      <c r="E234" s="11">
        <f ca="1">$C234*'punishment yearly'!J271</f>
        <v>0</v>
      </c>
      <c r="F234" s="11">
        <f ca="1">$C234*'punishment yearly'!K271</f>
        <v>84.081715210355995</v>
      </c>
    </row>
    <row r="235" spans="1:6" x14ac:dyDescent="0.2">
      <c r="A235" s="10">
        <f>'punishment yearly'!A272</f>
        <v>1978</v>
      </c>
      <c r="B235" s="11">
        <f>'punishment yearly'!C272</f>
        <v>49442</v>
      </c>
      <c r="C235" s="11">
        <f ca="1">'punishment yearly'!E272</f>
        <v>84.952065045912377</v>
      </c>
      <c r="D235" s="11">
        <f ca="1">$C235*'punishment yearly'!I272</f>
        <v>0.41664981190081302</v>
      </c>
      <c r="E235" s="11">
        <f ca="1">$C235*'punishment yearly'!J272</f>
        <v>0</v>
      </c>
      <c r="F235" s="11">
        <f ca="1">$C235*'punishment yearly'!K272</f>
        <v>84.535415234011566</v>
      </c>
    </row>
    <row r="236" spans="1:6" x14ac:dyDescent="0.2">
      <c r="A236" s="10">
        <f>'punishment yearly'!A273</f>
        <v>1979</v>
      </c>
      <c r="B236" s="11">
        <f>'punishment yearly'!C273</f>
        <v>49508</v>
      </c>
      <c r="C236" s="11">
        <f ca="1">'punishment yearly'!E273</f>
        <v>85.677062292962759</v>
      </c>
      <c r="D236" s="11">
        <f ca="1">$C236*'punishment yearly'!I273</f>
        <v>0.39791548840591423</v>
      </c>
      <c r="E236" s="11">
        <f ca="1">$C236*'punishment yearly'!J273</f>
        <v>0</v>
      </c>
      <c r="F236" s="11">
        <f ca="1">$C236*'punishment yearly'!K273</f>
        <v>85.279146804556845</v>
      </c>
    </row>
    <row r="237" spans="1:6" x14ac:dyDescent="0.2">
      <c r="A237" s="10">
        <f>'punishment yearly'!A274</f>
        <v>1980</v>
      </c>
      <c r="B237" s="11">
        <f>'punishment yearly'!C274</f>
        <v>49603</v>
      </c>
      <c r="C237" s="11">
        <f ca="1">'punishment yearly'!E274</f>
        <v>85.565389190169952</v>
      </c>
      <c r="D237" s="11">
        <f ca="1">$C237*'punishment yearly'!I274</f>
        <v>0.36086527024575127</v>
      </c>
      <c r="E237" s="11">
        <f ca="1">$C237*'punishment yearly'!J274</f>
        <v>0</v>
      </c>
      <c r="F237" s="11">
        <f ca="1">$C237*'punishment yearly'!K274</f>
        <v>85.204523919924199</v>
      </c>
    </row>
    <row r="238" spans="1:6" x14ac:dyDescent="0.2">
      <c r="A238" s="10">
        <f>'punishment yearly'!A275</f>
        <v>1981</v>
      </c>
      <c r="B238" s="11">
        <f>'punishment yearly'!C275</f>
        <v>49634.3</v>
      </c>
      <c r="C238" s="11">
        <f ca="1">'punishment yearly'!E275</f>
        <v>87.582578982679308</v>
      </c>
      <c r="D238" s="11">
        <f ca="1">$C238*'punishment yearly'!I275</f>
        <v>0.32235772439623406</v>
      </c>
      <c r="E238" s="11">
        <f ca="1">$C238*'punishment yearly'!J275</f>
        <v>0</v>
      </c>
      <c r="F238" s="11">
        <f ca="1">$C238*'punishment yearly'!K275</f>
        <v>87.260221258283067</v>
      </c>
    </row>
    <row r="239" spans="1:6" x14ac:dyDescent="0.2">
      <c r="A239" s="10">
        <f>'punishment yearly'!A276</f>
        <v>1982</v>
      </c>
      <c r="B239" s="11">
        <f>'punishment yearly'!C276</f>
        <v>49581.599999999999</v>
      </c>
      <c r="C239" s="11">
        <f ca="1">'punishment yearly'!E276</f>
        <v>88.450150862416706</v>
      </c>
      <c r="D239" s="11">
        <f ca="1">$C239*'punishment yearly'!I276</f>
        <v>0.29849782984010198</v>
      </c>
      <c r="E239" s="11">
        <f ca="1">$C239*'punishment yearly'!J276</f>
        <v>0</v>
      </c>
      <c r="F239" s="11">
        <f ca="1">$C239*'punishment yearly'!K276</f>
        <v>88.151653032576604</v>
      </c>
    </row>
    <row r="240" spans="1:6" x14ac:dyDescent="0.2">
      <c r="A240" s="10">
        <f>'punishment yearly'!A277</f>
        <v>1983</v>
      </c>
      <c r="B240" s="11">
        <f>'punishment yearly'!C277</f>
        <v>49617</v>
      </c>
      <c r="C240" s="11">
        <f ca="1">'punishment yearly'!E277</f>
        <v>87.877138883850293</v>
      </c>
      <c r="D240" s="11">
        <f ca="1">$C240*'punishment yearly'!I277</f>
        <v>0.28216135598685932</v>
      </c>
      <c r="E240" s="11">
        <f ca="1">$C240*'punishment yearly'!J277</f>
        <v>0</v>
      </c>
      <c r="F240" s="11">
        <f ca="1">$C240*'punishment yearly'!K277</f>
        <v>87.594977527863435</v>
      </c>
    </row>
    <row r="241" spans="1:6" x14ac:dyDescent="0.2">
      <c r="A241" s="10">
        <f>'punishment yearly'!A278</f>
        <v>1984</v>
      </c>
      <c r="B241" s="11">
        <f>'punishment yearly'!C278</f>
        <v>49713.1</v>
      </c>
      <c r="C241" s="11">
        <f ca="1">'punishment yearly'!E278</f>
        <v>87.339152054488665</v>
      </c>
      <c r="D241" s="11">
        <f ca="1">$C241*'punishment yearly'!I278</f>
        <v>0.24943123643466211</v>
      </c>
      <c r="E241" s="11">
        <f ca="1">$C241*'punishment yearly'!J278</f>
        <v>0</v>
      </c>
      <c r="F241" s="11">
        <f ca="1">$C241*'punishment yearly'!K278</f>
        <v>87.089720818054005</v>
      </c>
    </row>
    <row r="242" spans="1:6" x14ac:dyDescent="0.2">
      <c r="A242" s="10">
        <f>'punishment yearly'!A279</f>
        <v>1985</v>
      </c>
      <c r="B242" s="11">
        <f>'punishment yearly'!C279</f>
        <v>49860.7</v>
      </c>
      <c r="C242" s="11">
        <f ca="1">'punishment yearly'!E279</f>
        <v>92.936922265431491</v>
      </c>
      <c r="D242" s="11">
        <f ca="1">$C242*'punishment yearly'!I279</f>
        <v>0.21259228209792483</v>
      </c>
      <c r="E242" s="11">
        <f ca="1">$C242*'punishment yearly'!J279</f>
        <v>0</v>
      </c>
      <c r="F242" s="11">
        <f ca="1">$C242*'punishment yearly'!K279</f>
        <v>92.724329983333575</v>
      </c>
    </row>
    <row r="243" spans="1:6" x14ac:dyDescent="0.2">
      <c r="A243" s="10">
        <f>'punishment yearly'!A280</f>
        <v>1986</v>
      </c>
      <c r="B243" s="11">
        <f>'punishment yearly'!C280</f>
        <v>49998.6</v>
      </c>
      <c r="C243" s="11">
        <f ca="1">'punishment yearly'!E280</f>
        <v>93.726624345481682</v>
      </c>
      <c r="D243" s="11">
        <f ca="1">$C243*'punishment yearly'!I280</f>
        <v>0.18400515214426005</v>
      </c>
      <c r="E243" s="11">
        <f ca="1">$C243*'punishment yearly'!J280</f>
        <v>0</v>
      </c>
      <c r="F243" s="11">
        <f ca="1">$C243*'punishment yearly'!K280</f>
        <v>93.542619193337416</v>
      </c>
    </row>
    <row r="244" spans="1:6" x14ac:dyDescent="0.2">
      <c r="A244" s="10">
        <f>'punishment yearly'!A281</f>
        <v>1987</v>
      </c>
      <c r="B244" s="11">
        <f>'punishment yearly'!C281</f>
        <v>50123</v>
      </c>
      <c r="C244" s="11">
        <f ca="1">'punishment yearly'!E281</f>
        <v>96.751990104343321</v>
      </c>
      <c r="D244" s="11">
        <f ca="1">$C244*'punishment yearly'!I281</f>
        <v>0.13766135307144425</v>
      </c>
      <c r="E244" s="11">
        <f ca="1">$C244*'punishment yearly'!J281</f>
        <v>0</v>
      </c>
      <c r="F244" s="11">
        <f ca="1">$C244*'punishment yearly'!K281</f>
        <v>96.614328751271884</v>
      </c>
    </row>
    <row r="245" spans="1:6" x14ac:dyDescent="0.2">
      <c r="A245" s="10">
        <f>'punishment yearly'!A282</f>
        <v>1988</v>
      </c>
      <c r="B245" s="11">
        <f>'punishment yearly'!C282</f>
        <v>50253.599999999999</v>
      </c>
      <c r="C245" s="11">
        <f ca="1">'punishment yearly'!E282</f>
        <v>97.362179027970143</v>
      </c>
      <c r="D245" s="11">
        <f ca="1">$C245*'punishment yearly'!I282</f>
        <v>0.11143480268080297</v>
      </c>
      <c r="E245" s="11">
        <f ca="1">$C245*'punishment yearly'!J282</f>
        <v>0</v>
      </c>
      <c r="F245" s="11">
        <f ca="1">$C245*'punishment yearly'!K282</f>
        <v>97.250744225289338</v>
      </c>
    </row>
    <row r="246" spans="1:6" x14ac:dyDescent="0.2">
      <c r="A246" s="10">
        <f>'punishment yearly'!A283</f>
        <v>1989</v>
      </c>
      <c r="B246" s="11">
        <f>'punishment yearly'!C283</f>
        <v>50407.8</v>
      </c>
      <c r="C246" s="11">
        <f ca="1">'punishment yearly'!E283</f>
        <v>96.296604890512967</v>
      </c>
      <c r="D246" s="11">
        <f ca="1">$C246*'punishment yearly'!I283</f>
        <v>8.1336618539194327E-2</v>
      </c>
      <c r="E246" s="11">
        <f ca="1">$C246*'punishment yearly'!J283</f>
        <v>0</v>
      </c>
      <c r="F246" s="11">
        <f ca="1">$C246*'punishment yearly'!K283</f>
        <v>96.21526827197377</v>
      </c>
    </row>
    <row r="247" spans="1:6" x14ac:dyDescent="0.2">
      <c r="A247" s="10">
        <f>'punishment yearly'!A284</f>
        <v>1990</v>
      </c>
      <c r="B247" s="11">
        <f>'punishment yearly'!C284</f>
        <v>50560.6</v>
      </c>
      <c r="C247" s="11">
        <f ca="1">'punishment yearly'!E284</f>
        <v>89.010019659576827</v>
      </c>
      <c r="D247" s="11">
        <f ca="1">$C247*'punishment yearly'!I284</f>
        <v>5.735691427712488E-2</v>
      </c>
      <c r="E247" s="11">
        <f ca="1">$C247*'punishment yearly'!J284</f>
        <v>0</v>
      </c>
      <c r="F247" s="11">
        <f ca="1">$C247*'punishment yearly'!K284</f>
        <v>88.952662745299705</v>
      </c>
    </row>
    <row r="248" spans="1:6" x14ac:dyDescent="0.2">
      <c r="A248" s="10">
        <f>'punishment yearly'!A285</f>
        <v>1991</v>
      </c>
      <c r="B248" s="11">
        <f>'punishment yearly'!C285</f>
        <v>50748</v>
      </c>
      <c r="C248" s="11">
        <f ca="1">'punishment yearly'!E285</f>
        <v>88.354220855994328</v>
      </c>
      <c r="D248" s="11">
        <f ca="1">$C248*'punishment yearly'!I285</f>
        <v>5.7145109166863717E-2</v>
      </c>
      <c r="E248" s="11">
        <f ca="1">$C248*'punishment yearly'!J285</f>
        <v>0</v>
      </c>
      <c r="F248" s="11">
        <f ca="1">$C248*'punishment yearly'!K285</f>
        <v>88.29707574682746</v>
      </c>
    </row>
    <row r="249" spans="1:6" x14ac:dyDescent="0.2">
      <c r="A249" s="10">
        <f>'punishment yearly'!A286</f>
        <v>1992</v>
      </c>
      <c r="B249" s="11">
        <f>'punishment yearly'!C286</f>
        <v>50875.6</v>
      </c>
      <c r="C249" s="11">
        <f ca="1">'punishment yearly'!E286</f>
        <v>87.951788283577983</v>
      </c>
      <c r="D249" s="11">
        <f ca="1">$C249*'punishment yearly'!I286</f>
        <v>5.30706271768785E-2</v>
      </c>
      <c r="E249" s="11">
        <f ca="1">$C249*'punishment yearly'!J286</f>
        <v>0</v>
      </c>
      <c r="F249" s="11">
        <f ca="1">$C249*'punishment yearly'!K286</f>
        <v>87.898717656401104</v>
      </c>
    </row>
    <row r="250" spans="1:6" x14ac:dyDescent="0.2">
      <c r="A250" s="10">
        <f>'punishment yearly'!A287</f>
        <v>1993</v>
      </c>
      <c r="B250" s="11">
        <f>'punishment yearly'!C287</f>
        <v>50985.9</v>
      </c>
      <c r="C250" s="11">
        <f ca="1">'punishment yearly'!E287</f>
        <v>87.426131538327255</v>
      </c>
      <c r="D250" s="11">
        <f ca="1">$C250*'punishment yearly'!I287</f>
        <v>4.5110510945182876E-2</v>
      </c>
      <c r="E250" s="11">
        <f ca="1">$C250*'punishment yearly'!J287</f>
        <v>0</v>
      </c>
      <c r="F250" s="11">
        <f ca="1">$C250*'punishment yearly'!K287</f>
        <v>87.381021027382076</v>
      </c>
    </row>
    <row r="251" spans="1:6" x14ac:dyDescent="0.2">
      <c r="A251" s="10">
        <f>'punishment yearly'!A288</f>
        <v>1994</v>
      </c>
      <c r="B251" s="11">
        <f>'punishment yearly'!C288</f>
        <v>51116.2</v>
      </c>
      <c r="C251" s="11">
        <f ca="1">'punishment yearly'!E288</f>
        <v>95.151830535133683</v>
      </c>
      <c r="D251" s="11">
        <f ca="1">$C251*'punishment yearly'!I288</f>
        <v>3.325755826919842E-2</v>
      </c>
      <c r="E251" s="11">
        <f ca="1">$C251*'punishment yearly'!J288</f>
        <v>0</v>
      </c>
      <c r="F251" s="11">
        <f ca="1">$C251*'punishment yearly'!K288</f>
        <v>95.118572976864485</v>
      </c>
    </row>
    <row r="252" spans="1:6" x14ac:dyDescent="0.2">
      <c r="A252" s="10">
        <f>'punishment yearly'!A289</f>
        <v>1995</v>
      </c>
      <c r="B252" s="11">
        <f>'punishment yearly'!C289</f>
        <v>51272</v>
      </c>
      <c r="C252" s="11">
        <f ca="1">'punishment yearly'!E289</f>
        <v>99.422686846621943</v>
      </c>
      <c r="D252" s="11">
        <f ca="1">$C252*'punishment yearly'!I289</f>
        <v>2.7305351848962399E-2</v>
      </c>
      <c r="E252" s="11">
        <f ca="1">$C252*'punishment yearly'!J289</f>
        <v>0</v>
      </c>
      <c r="F252" s="11">
        <f ca="1">$C252*'punishment yearly'!K289</f>
        <v>99.395381494772977</v>
      </c>
    </row>
    <row r="253" spans="1:6" x14ac:dyDescent="0.2">
      <c r="A253" s="10">
        <f>'punishment yearly'!A290</f>
        <v>1996</v>
      </c>
      <c r="B253" s="11">
        <f>'punishment yearly'!C290</f>
        <v>51410.400000000001</v>
      </c>
      <c r="C253" s="11">
        <f ca="1">'punishment yearly'!E290</f>
        <v>107.54244277422467</v>
      </c>
      <c r="D253" s="11">
        <f ca="1">$C253*'punishment yearly'!I290</f>
        <v>1.3615922070242597E-2</v>
      </c>
      <c r="E253" s="11">
        <f ca="1">$C253*'punishment yearly'!J290</f>
        <v>0</v>
      </c>
      <c r="F253" s="11">
        <f ca="1">$C253*'punishment yearly'!K290</f>
        <v>107.52882685215442</v>
      </c>
    </row>
    <row r="254" spans="1:6" x14ac:dyDescent="0.2">
      <c r="A254" s="10">
        <f>'punishment yearly'!A291</f>
        <v>1997</v>
      </c>
      <c r="B254" s="11">
        <f>'punishment yearly'!C291</f>
        <v>51559.6</v>
      </c>
      <c r="C254" s="11">
        <f ca="1">'punishment yearly'!E291</f>
        <v>118.53854568305418</v>
      </c>
      <c r="D254" s="11">
        <f ca="1">$C254*'punishment yearly'!I291</f>
        <v>7.7580120869828323E-3</v>
      </c>
      <c r="E254" s="11">
        <f ca="1">$C254*'punishment yearly'!J291</f>
        <v>0</v>
      </c>
      <c r="F254" s="11">
        <f ca="1">$C254*'punishment yearly'!K291</f>
        <v>118.5307876709672</v>
      </c>
    </row>
    <row r="255" spans="1:6" x14ac:dyDescent="0.2">
      <c r="A255" s="10">
        <f>'punishment yearly'!A292</f>
        <v>1998</v>
      </c>
      <c r="B255" s="11">
        <f>'punishment yearly'!C292</f>
        <v>51720.1</v>
      </c>
      <c r="C255" s="11">
        <f ca="1">'punishment yearly'!E292</f>
        <v>126.25845657684343</v>
      </c>
      <c r="D255" s="11">
        <f ca="1">$C255*'punishment yearly'!I292</f>
        <v>3.8669685480113149E-3</v>
      </c>
      <c r="E255" s="11">
        <f ca="1">$C255*'punishment yearly'!J292</f>
        <v>0</v>
      </c>
      <c r="F255" s="11">
        <f ca="1">$C255*'punishment yearly'!K292</f>
        <v>126.25458960829542</v>
      </c>
    </row>
    <row r="256" spans="1:6" x14ac:dyDescent="0.2">
      <c r="A256" s="10">
        <f>'punishment yearly'!A293</f>
        <v>1999</v>
      </c>
      <c r="B256" s="11">
        <f>'punishment yearly'!C293</f>
        <v>51933.5</v>
      </c>
      <c r="C256" s="11">
        <f ca="1">'punishment yearly'!E293</f>
        <v>124.71718640184082</v>
      </c>
      <c r="D256" s="11">
        <f ca="1">$C256*'punishment yearly'!I293</f>
        <v>0</v>
      </c>
      <c r="E256" s="11">
        <f ca="1">$C256*'punishment yearly'!J293</f>
        <v>0</v>
      </c>
      <c r="F256" s="11">
        <f ca="1">$C256*'punishment yearly'!K293</f>
        <v>124.71718640184082</v>
      </c>
    </row>
    <row r="257" spans="1:6" x14ac:dyDescent="0.2">
      <c r="A257" s="10">
        <f>'punishment yearly'!A294</f>
        <v>2000</v>
      </c>
      <c r="B257" s="11">
        <f>'punishment yearly'!C294</f>
        <v>52140.2</v>
      </c>
      <c r="C257" s="11">
        <f ca="1">'punishment yearly'!E294</f>
        <v>123.90056041211963</v>
      </c>
      <c r="D257" s="11">
        <f ca="1">$C257*'punishment yearly'!I294</f>
        <v>0</v>
      </c>
      <c r="E257" s="11">
        <f ca="1">$C257*'punishment yearly'!J294</f>
        <v>0</v>
      </c>
      <c r="F257" s="11">
        <f ca="1">$C257*'punishment yearly'!K294</f>
        <v>123.90056041211963</v>
      </c>
    </row>
    <row r="258" spans="1:6" x14ac:dyDescent="0.2">
      <c r="A258" s="10">
        <f>'punishment yearly'!A295</f>
        <v>2001</v>
      </c>
      <c r="B258" s="11">
        <f>'punishment yearly'!C295</f>
        <v>52360</v>
      </c>
      <c r="C258" s="11">
        <f ca="1">'punishment yearly'!E295</f>
        <v>126.62337662337663</v>
      </c>
      <c r="D258" s="11">
        <f ca="1">$C258*'punishment yearly'!I295</f>
        <v>0</v>
      </c>
      <c r="E258" s="11">
        <f ca="1">$C258*'punishment yearly'!J295</f>
        <v>0</v>
      </c>
      <c r="F258" s="11">
        <f ca="1">$C258*'punishment yearly'!K295</f>
        <v>126.62337662337663</v>
      </c>
    </row>
    <row r="259" spans="1:6" x14ac:dyDescent="0.2">
      <c r="A259" s="10">
        <f>'punishment yearly'!A296</f>
        <v>2002</v>
      </c>
      <c r="B259" s="11">
        <f>'punishment yearly'!C296</f>
        <v>52567.3</v>
      </c>
      <c r="C259" s="11">
        <f ca="1">'punishment yearly'!E296</f>
        <v>134.64263905507795</v>
      </c>
      <c r="D259" s="11">
        <f ca="1">$C259*'punishment yearly'!I296</f>
        <v>0</v>
      </c>
      <c r="E259" s="11">
        <f ca="1">$C259*'punishment yearly'!J296</f>
        <v>0</v>
      </c>
      <c r="F259" s="11">
        <f ca="1">$C259*'punishment yearly'!K296</f>
        <v>134.64263905507795</v>
      </c>
    </row>
    <row r="260" spans="1:6" x14ac:dyDescent="0.2">
      <c r="A260" s="10">
        <f>'punishment yearly'!A297</f>
        <v>2003</v>
      </c>
      <c r="B260" s="11">
        <f>'punishment yearly'!C297</f>
        <v>52792.2</v>
      </c>
      <c r="C260" s="11">
        <f ca="1">'punishment yearly'!E297</f>
        <v>138.34808930107101</v>
      </c>
      <c r="D260" s="11">
        <f ca="1">$C260*'punishment yearly'!I297</f>
        <v>0</v>
      </c>
      <c r="E260" s="11">
        <f ca="1">$C260*'punishment yearly'!J297</f>
        <v>0</v>
      </c>
      <c r="F260" s="11">
        <f ca="1">$C260*'punishment yearly'!K297</f>
        <v>138.34808930107101</v>
      </c>
    </row>
    <row r="261" spans="1:6" x14ac:dyDescent="0.2">
      <c r="A261" s="10">
        <f>'punishment yearly'!A298</f>
        <v>2004</v>
      </c>
      <c r="B261" s="11">
        <f>'punishment yearly'!C298</f>
        <v>53053.2</v>
      </c>
      <c r="C261" s="11">
        <f ca="1">'punishment yearly'!E298</f>
        <v>140.71912721570047</v>
      </c>
      <c r="D261" s="11">
        <f ca="1">$C261*'punishment yearly'!I298</f>
        <v>0</v>
      </c>
      <c r="E261" s="11">
        <f ca="1">$C261*'punishment yearly'!J298</f>
        <v>0</v>
      </c>
      <c r="F261" s="11">
        <f ca="1">$C261*'punishment yearly'!K298</f>
        <v>140.71912721570047</v>
      </c>
    </row>
    <row r="262" spans="1:6" x14ac:dyDescent="0.2">
      <c r="A262" s="10">
        <f>'punishment yearly'!A299</f>
        <v>2005</v>
      </c>
      <c r="B262" s="11">
        <f>'punishment yearly'!C299</f>
        <v>53416.3</v>
      </c>
      <c r="C262" s="11">
        <f ca="1">'punishment yearly'!E299</f>
        <v>142.2393539050814</v>
      </c>
      <c r="D262" s="11">
        <f ca="1">$C262*'punishment yearly'!I299</f>
        <v>0</v>
      </c>
      <c r="E262" s="11">
        <f ca="1">$C262*'punishment yearly'!J299</f>
        <v>0</v>
      </c>
      <c r="F262" s="11">
        <f ca="1">$C262*'punishment yearly'!K299</f>
        <v>142.2393539050814</v>
      </c>
    </row>
    <row r="263" spans="1:6" x14ac:dyDescent="0.2">
      <c r="A263" s="10">
        <f>'punishment yearly'!A300</f>
        <v>2006</v>
      </c>
      <c r="B263" s="11">
        <f>'punishment yearly'!C300</f>
        <v>53725.8</v>
      </c>
      <c r="C263" s="11">
        <f ca="1">'punishment yearly'!E300</f>
        <v>145.41803007121345</v>
      </c>
      <c r="D263" s="11">
        <f ca="1">$C263*'punishment yearly'!I300</f>
        <v>0</v>
      </c>
      <c r="E263" s="11">
        <f ca="1">$C263*'punishment yearly'!J300</f>
        <v>0</v>
      </c>
      <c r="F263" s="11">
        <f ca="1">$C263*'punishment yearly'!K300</f>
        <v>145.41803007121345</v>
      </c>
    </row>
    <row r="264" spans="1:6" x14ac:dyDescent="0.2">
      <c r="A264" s="10">
        <f>'punishment yearly'!A301</f>
        <v>2007</v>
      </c>
      <c r="B264" s="11">
        <f>'punishment yearly'!C301</f>
        <v>54082.3</v>
      </c>
      <c r="C264" s="11">
        <f ca="1">'punishment yearly'!E301</f>
        <v>148.50329960079361</v>
      </c>
      <c r="D264" s="11">
        <f ca="1">$C264*'punishment yearly'!I301</f>
        <v>0</v>
      </c>
      <c r="E264" s="11">
        <f ca="1">$C264*'punishment yearly'!J301</f>
        <v>0</v>
      </c>
      <c r="F264" s="11">
        <f ca="1">$C264*'punishment yearly'!K301</f>
        <v>148.50329960079361</v>
      </c>
    </row>
    <row r="265" spans="1:6" x14ac:dyDescent="0.2">
      <c r="A265" s="10">
        <f>'punishment yearly'!A302</f>
        <v>2008</v>
      </c>
      <c r="B265" s="11">
        <f>'punishment yearly'!C302</f>
        <v>54454.7</v>
      </c>
      <c r="C265" s="11">
        <f ca="1">'punishment yearly'!E302</f>
        <v>151.63429419315506</v>
      </c>
      <c r="D265" s="11">
        <f ca="1">$C265*'punishment yearly'!I302</f>
        <v>0</v>
      </c>
      <c r="E265" s="11">
        <f ca="1">$C265*'punishment yearly'!J302</f>
        <v>0</v>
      </c>
      <c r="F265" s="11">
        <f ca="1">$C265*'punishment yearly'!K302</f>
        <v>151.63429419315506</v>
      </c>
    </row>
    <row r="266" spans="1:6" x14ac:dyDescent="0.2">
      <c r="A266" s="10">
        <f>'punishment yearly'!A303</f>
        <v>2009</v>
      </c>
      <c r="B266" s="11">
        <f>'punishment yearly'!C303</f>
        <v>54809.1</v>
      </c>
      <c r="C266" s="11">
        <f ca="1">'punishment yearly'!E303</f>
        <v>152.46190869764328</v>
      </c>
      <c r="D266" s="11">
        <f ca="1">$C266*'punishment yearly'!I303</f>
        <v>0</v>
      </c>
      <c r="E266" s="11">
        <f ca="1">$C266*'punishment yearly'!J303</f>
        <v>0</v>
      </c>
      <c r="F266" s="11">
        <f ca="1">$C266*'punishment yearly'!K303</f>
        <v>152.46190869764328</v>
      </c>
    </row>
    <row r="267" spans="1:6" x14ac:dyDescent="0.2">
      <c r="A267" s="10">
        <f>'punishment yearly'!A304</f>
        <v>2010</v>
      </c>
      <c r="B267" s="11">
        <f>'punishment yearly'!C304</f>
        <v>55240.5</v>
      </c>
      <c r="C267" s="11">
        <f ca="1">'punishment yearly'!E304</f>
        <v>153.37478842515907</v>
      </c>
      <c r="D267" s="11">
        <f ca="1">$C267*'punishment yearly'!I304</f>
        <v>0</v>
      </c>
      <c r="E267" s="11">
        <f ca="1">$C267*'punishment yearly'!J304</f>
        <v>0</v>
      </c>
      <c r="F267" s="11">
        <f ca="1">$C267*'punishment yearly'!K304</f>
        <v>153.37478842515907</v>
      </c>
    </row>
    <row r="268" spans="1:6" x14ac:dyDescent="0.2">
      <c r="B268" s="1"/>
      <c r="C268" s="1"/>
      <c r="D268" s="1"/>
      <c r="E268" s="1"/>
      <c r="F268" s="1"/>
    </row>
  </sheetData>
  <mergeCells count="2">
    <mergeCell ref="A1:F1"/>
    <mergeCell ref="D5:F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sqref="A1:D1"/>
    </sheetView>
  </sheetViews>
  <sheetFormatPr defaultRowHeight="12.75" x14ac:dyDescent="0.2"/>
  <cols>
    <col min="1" max="1" width="16.85546875" customWidth="1"/>
    <col min="2" max="2" width="10.5703125" customWidth="1"/>
    <col min="3" max="3" width="16.85546875" customWidth="1"/>
    <col min="4" max="4" width="11.5703125" bestFit="1" customWidth="1"/>
    <col min="5" max="5" width="10.5703125" customWidth="1"/>
    <col min="6" max="6" width="11.5703125" bestFit="1" customWidth="1"/>
    <col min="8" max="8" width="2.42578125" customWidth="1"/>
    <col min="9" max="9" width="40.7109375" customWidth="1"/>
  </cols>
  <sheetData>
    <row r="1" spans="1:16" x14ac:dyDescent="0.2">
      <c r="A1" s="27" t="s">
        <v>87</v>
      </c>
      <c r="B1" s="27"/>
      <c r="C1" s="27"/>
      <c r="D1" s="27"/>
      <c r="I1" t="s">
        <v>99</v>
      </c>
    </row>
    <row r="2" spans="1:16" x14ac:dyDescent="0.2">
      <c r="I2" t="s">
        <v>100</v>
      </c>
    </row>
    <row r="3" spans="1:16" x14ac:dyDescent="0.2">
      <c r="I3" t="s">
        <v>101</v>
      </c>
    </row>
    <row r="4" spans="1:16" x14ac:dyDescent="0.2">
      <c r="B4" s="3" t="s">
        <v>63</v>
      </c>
      <c r="E4" t="s">
        <v>64</v>
      </c>
    </row>
    <row r="5" spans="1:16" x14ac:dyDescent="0.2">
      <c r="B5" t="s">
        <v>76</v>
      </c>
      <c r="C5" t="s">
        <v>62</v>
      </c>
      <c r="D5" t="s">
        <v>77</v>
      </c>
      <c r="E5" t="s">
        <v>76</v>
      </c>
      <c r="F5" t="s">
        <v>62</v>
      </c>
      <c r="G5" t="s">
        <v>77</v>
      </c>
      <c r="I5" t="s">
        <v>34</v>
      </c>
    </row>
    <row r="6" spans="1:16" x14ac:dyDescent="0.2">
      <c r="A6" t="s">
        <v>80</v>
      </c>
      <c r="E6" s="1">
        <f>SUM('punishment yearly'!Q12:R69)</f>
        <v>33960.6</v>
      </c>
      <c r="F6" s="4">
        <f>SUM('punishment yearly'!Q12:Q69)/SUM('punishment yearly'!R12:R69)</f>
        <v>1.7401224960640493</v>
      </c>
      <c r="G6" s="6">
        <f>E6*100/SUM('punishment yearly'!C12:C69)</f>
        <v>9.3829592076111972</v>
      </c>
      <c r="I6" t="s">
        <v>81</v>
      </c>
    </row>
    <row r="7" spans="1:16" x14ac:dyDescent="0.2">
      <c r="A7" t="s">
        <v>74</v>
      </c>
      <c r="B7" s="1">
        <f>SUM('punishment yearly'!O74:P83)</f>
        <v>1650</v>
      </c>
      <c r="C7" s="4">
        <f>SUM('punishment yearly'!O74:O83)/SUM('punishment yearly'!P74:P83)</f>
        <v>21.297297297297298</v>
      </c>
      <c r="D7" s="5">
        <f>SUM('punishment yearly'!O74:P83)*100/SUM('punishment yearly'!C74:C83)</f>
        <v>2.1258479621993209</v>
      </c>
      <c r="I7" t="s">
        <v>82</v>
      </c>
    </row>
    <row r="8" spans="1:16" x14ac:dyDescent="0.2">
      <c r="A8" t="s">
        <v>71</v>
      </c>
      <c r="B8" s="1">
        <f>SUM('punishment yearly'!O94:P193)</f>
        <v>3534.3969523809524</v>
      </c>
      <c r="C8" s="4">
        <f>SUM('punishment yearly'!O94:O193)/SUM('punishment yearly'!P94:P193)</f>
        <v>19.913591434206818</v>
      </c>
      <c r="D8" s="4">
        <f>SUM('punishment yearly'!O94:P193)*100/SUM('punishment yearly'!C94:C193)</f>
        <v>0.1905222588075785</v>
      </c>
    </row>
    <row r="9" spans="1:16" x14ac:dyDescent="0.2">
      <c r="A9" t="s">
        <v>83</v>
      </c>
      <c r="E9" s="1">
        <f>SUM('punishment yearly'!Q81:R161)</f>
        <v>113795.96675309951</v>
      </c>
      <c r="F9" s="4">
        <f>SUM('punishment yearly'!Q81:Q161)/SUM('punishment yearly'!R81:R161)</f>
        <v>7.2823033950491274</v>
      </c>
      <c r="G9" s="4">
        <f>E9*100/SUM('punishment yearly'!C81:C161)</f>
        <v>10.264850245411722</v>
      </c>
    </row>
    <row r="11" spans="1:16" x14ac:dyDescent="0.2">
      <c r="E11" s="1"/>
      <c r="M11" s="1"/>
      <c r="N11" s="1"/>
      <c r="O11" s="1"/>
      <c r="P11" s="1"/>
    </row>
    <row r="12" spans="1:16" x14ac:dyDescent="0.2">
      <c r="E12" s="1"/>
      <c r="M12" s="1"/>
      <c r="N12" s="1"/>
      <c r="O12" s="1"/>
      <c r="P12" s="1"/>
    </row>
    <row r="13" spans="1:16" x14ac:dyDescent="0.2">
      <c r="B13" t="s">
        <v>73</v>
      </c>
      <c r="D13" s="42" t="s">
        <v>79</v>
      </c>
      <c r="E13" s="42"/>
      <c r="F13" s="42"/>
      <c r="M13" s="1"/>
      <c r="N13" s="1"/>
      <c r="O13" s="1"/>
      <c r="P13" s="1"/>
    </row>
    <row r="14" spans="1:16" ht="25.5" x14ac:dyDescent="0.2">
      <c r="A14" t="s">
        <v>75</v>
      </c>
      <c r="B14" s="3" t="s">
        <v>49</v>
      </c>
      <c r="C14" s="3" t="s">
        <v>50</v>
      </c>
      <c r="D14" s="3" t="s">
        <v>63</v>
      </c>
      <c r="E14" s="3" t="s">
        <v>64</v>
      </c>
      <c r="F14" s="3" t="s">
        <v>65</v>
      </c>
      <c r="M14" s="1"/>
      <c r="N14" s="1"/>
      <c r="O14" s="1"/>
      <c r="P14" s="1"/>
    </row>
    <row r="15" spans="1:16" x14ac:dyDescent="0.2">
      <c r="A15" t="s">
        <v>74</v>
      </c>
      <c r="B15" s="3"/>
      <c r="C15" s="3"/>
      <c r="D15" s="3"/>
      <c r="E15" s="3"/>
      <c r="F15" s="3"/>
      <c r="M15" s="1"/>
      <c r="N15" s="1"/>
      <c r="O15" s="1"/>
      <c r="P15" s="1"/>
    </row>
    <row r="16" spans="1:16" x14ac:dyDescent="0.2">
      <c r="A16" t="s">
        <v>71</v>
      </c>
      <c r="D16" s="4">
        <f>SUM('punishment yearly'!O94:O193)/SUM('punishment yearly'!P94:P193)</f>
        <v>19.913591434206818</v>
      </c>
      <c r="E16" s="4">
        <f>SUM('punishment yearly'!Q94:Q193)/SUM('punishment yearly'!R94:R193)</f>
        <v>7.5959040557348461</v>
      </c>
      <c r="F16" s="4">
        <f>SUM('punishment yearly'!S94:S193)/SUM('punishment yearly'!T94:T193)</f>
        <v>5.3446609978895294</v>
      </c>
      <c r="M16" s="1"/>
      <c r="N16" s="1"/>
      <c r="O16" s="1"/>
      <c r="P16" s="1"/>
    </row>
    <row r="17" spans="1:16" x14ac:dyDescent="0.2">
      <c r="A17" t="s">
        <v>72</v>
      </c>
      <c r="B17" s="2">
        <f ca="1">MEDIAN('punishment yearly'!D134:D193)</f>
        <v>6.0175507207499752</v>
      </c>
      <c r="C17" s="1">
        <f ca="1">MEDIAN('punishment yearly'!E134:E193)</f>
        <v>154.70669293205455</v>
      </c>
      <c r="F17" s="4">
        <f>SUM('punishment yearly'!S134:S193)/SUM('punishment yearly'!T134:T193)</f>
        <v>5.0231334095721527</v>
      </c>
      <c r="M17" s="1"/>
      <c r="N17" s="1"/>
      <c r="O17" s="1"/>
      <c r="P17" s="1"/>
    </row>
    <row r="18" spans="1:16" x14ac:dyDescent="0.2">
      <c r="E18" s="1"/>
      <c r="J18" s="4"/>
      <c r="M18" s="1"/>
      <c r="N18" s="1"/>
      <c r="O18" s="1"/>
      <c r="P18" s="1"/>
    </row>
    <row r="19" spans="1:16" x14ac:dyDescent="0.2">
      <c r="E19" s="1"/>
      <c r="J19" s="4"/>
      <c r="M19" s="1"/>
      <c r="N19" s="1"/>
      <c r="O19" s="1"/>
      <c r="P19" s="1"/>
    </row>
    <row r="20" spans="1:16" x14ac:dyDescent="0.2">
      <c r="B20" t="s">
        <v>62</v>
      </c>
      <c r="C20" t="s">
        <v>77</v>
      </c>
      <c r="E20" s="1"/>
      <c r="J20" s="4"/>
      <c r="M20" s="1"/>
      <c r="N20" s="1"/>
      <c r="O20" s="1"/>
      <c r="P20" s="1"/>
    </row>
    <row r="21" spans="1:16" x14ac:dyDescent="0.2">
      <c r="A21" t="s">
        <v>85</v>
      </c>
      <c r="B21" s="4">
        <f>SUM('punishment yearly'!O119:O139)/SUM('punishment yearly'!P119:P139)</f>
        <v>17.27027027027027</v>
      </c>
      <c r="C21" s="7">
        <f>(SUM('punishment yearly'!O119:P139)/21)*100/AVERAGE('punishment yearly'!C119:C139)</f>
        <v>0.21802724050404285</v>
      </c>
      <c r="E21" s="1"/>
      <c r="M21" s="1"/>
      <c r="N21" s="1"/>
      <c r="O21" s="1"/>
      <c r="P21" s="1"/>
    </row>
    <row r="22" spans="1:16" x14ac:dyDescent="0.2">
      <c r="A22" t="s">
        <v>86</v>
      </c>
      <c r="B22" s="4">
        <f>SUM('punishment yearly'!Q119:Q139)/SUM('punishment yearly'!R119:R139)</f>
        <v>7.4238918582337323</v>
      </c>
      <c r="E22" s="1"/>
      <c r="M22" s="1"/>
      <c r="N22" s="1"/>
      <c r="O22" s="1"/>
      <c r="P22" s="1"/>
    </row>
    <row r="23" spans="1:16" x14ac:dyDescent="0.2">
      <c r="E23" s="1"/>
      <c r="J23" s="4"/>
      <c r="M23" s="1"/>
      <c r="N23" s="1"/>
      <c r="O23" s="1"/>
      <c r="P23" s="1"/>
    </row>
    <row r="24" spans="1:16" x14ac:dyDescent="0.2">
      <c r="B24" t="s">
        <v>91</v>
      </c>
      <c r="C24" t="s">
        <v>62</v>
      </c>
    </row>
    <row r="25" spans="1:16" x14ac:dyDescent="0.2">
      <c r="A25" t="s">
        <v>90</v>
      </c>
      <c r="B25" s="1">
        <f>SUM('punishment yearly'!O164:P193)</f>
        <v>436</v>
      </c>
      <c r="C25">
        <f>SUM('punishment yearly'!O164:O193)/SUM('punishment yearly'!P164:P193)</f>
        <v>20.8</v>
      </c>
    </row>
    <row r="26" spans="1:16" x14ac:dyDescent="0.2">
      <c r="A26" t="s">
        <v>92</v>
      </c>
      <c r="B26" s="1">
        <f>SUM('punishment yearly'!O140:P304)</f>
        <v>1468</v>
      </c>
      <c r="C26" s="4">
        <f>SUM('punishment yearly'!O140:O304)/SUM('punishment yearly'!P140:P304)</f>
        <v>24.754385964912281</v>
      </c>
    </row>
  </sheetData>
  <mergeCells count="2">
    <mergeCell ref="D13:F13"/>
    <mergeCell ref="A1:D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opLeftCell="A4" workbookViewId="0">
      <selection sqref="A1:E1"/>
    </sheetView>
  </sheetViews>
  <sheetFormatPr defaultRowHeight="12.75" x14ac:dyDescent="0.2"/>
  <cols>
    <col min="1" max="1" width="30.28515625" customWidth="1"/>
    <col min="14" max="14" width="2.7109375" customWidth="1"/>
    <col min="15" max="15" width="72.140625" customWidth="1"/>
  </cols>
  <sheetData>
    <row r="1" spans="1:15" x14ac:dyDescent="0.2">
      <c r="A1" s="27" t="s">
        <v>111</v>
      </c>
      <c r="B1" s="27"/>
      <c r="C1" s="27"/>
      <c r="D1" s="27"/>
      <c r="E1" s="27"/>
      <c r="O1" t="s">
        <v>99</v>
      </c>
    </row>
    <row r="2" spans="1:15" x14ac:dyDescent="0.2">
      <c r="O2" t="s">
        <v>100</v>
      </c>
    </row>
    <row r="3" spans="1:15" x14ac:dyDescent="0.2">
      <c r="O3" t="s">
        <v>101</v>
      </c>
    </row>
    <row r="4" spans="1:15" x14ac:dyDescent="0.2">
      <c r="E4" t="s">
        <v>59</v>
      </c>
      <c r="H4" t="s">
        <v>60</v>
      </c>
      <c r="K4" t="s">
        <v>57</v>
      </c>
    </row>
    <row r="5" spans="1:15" x14ac:dyDescent="0.2">
      <c r="A5" t="s">
        <v>11</v>
      </c>
      <c r="B5" t="s">
        <v>55</v>
      </c>
      <c r="C5" t="s">
        <v>56</v>
      </c>
      <c r="D5" t="s">
        <v>54</v>
      </c>
      <c r="E5" t="s">
        <v>0</v>
      </c>
      <c r="F5" t="s">
        <v>1</v>
      </c>
      <c r="G5" t="s">
        <v>62</v>
      </c>
      <c r="H5" t="s">
        <v>0</v>
      </c>
      <c r="I5" t="s">
        <v>1</v>
      </c>
      <c r="J5" t="s">
        <v>62</v>
      </c>
      <c r="K5" t="s">
        <v>0</v>
      </c>
      <c r="L5" t="s">
        <v>1</v>
      </c>
      <c r="M5" t="s">
        <v>62</v>
      </c>
      <c r="O5" t="s">
        <v>34</v>
      </c>
    </row>
    <row r="6" spans="1:15" x14ac:dyDescent="0.2">
      <c r="A6" t="s">
        <v>35</v>
      </c>
      <c r="B6">
        <v>1715</v>
      </c>
      <c r="C6">
        <v>1715</v>
      </c>
      <c r="D6">
        <f>C6-B6+1</f>
        <v>1</v>
      </c>
      <c r="E6" s="1">
        <v>139.36816347628894</v>
      </c>
      <c r="F6" s="1">
        <v>10.631836523711058</v>
      </c>
      <c r="G6" s="2">
        <f>E6/F6</f>
        <v>13.108569076045413</v>
      </c>
      <c r="H6" s="1">
        <v>0</v>
      </c>
      <c r="I6" s="1">
        <v>0</v>
      </c>
      <c r="J6" s="1"/>
      <c r="K6" s="1"/>
      <c r="L6" s="1"/>
      <c r="M6" s="1"/>
      <c r="O6" t="s">
        <v>58</v>
      </c>
    </row>
    <row r="7" spans="1:15" x14ac:dyDescent="0.2">
      <c r="A7" t="s">
        <v>36</v>
      </c>
      <c r="B7">
        <v>1716</v>
      </c>
      <c r="C7">
        <v>1717</v>
      </c>
      <c r="D7">
        <f t="shared" ref="D7:D37" si="0">C7-B7+1</f>
        <v>2</v>
      </c>
      <c r="E7" s="1">
        <v>320.83290178011345</v>
      </c>
      <c r="F7" s="1">
        <v>25.83376488655324</v>
      </c>
      <c r="G7" s="2">
        <f t="shared" ref="G7:G37" si="1">E7/F7</f>
        <v>12.419130668294907</v>
      </c>
      <c r="H7" s="1">
        <v>52.208480675528733</v>
      </c>
      <c r="I7" s="1">
        <v>43.191519324471265</v>
      </c>
      <c r="J7" s="2">
        <f t="shared" ref="J7:J25" si="2">H7/I7</f>
        <v>1.2087669406421802</v>
      </c>
      <c r="K7" s="1"/>
      <c r="L7" s="1"/>
      <c r="M7" s="1"/>
      <c r="O7" t="s">
        <v>61</v>
      </c>
    </row>
    <row r="8" spans="1:15" x14ac:dyDescent="0.2">
      <c r="A8" t="s">
        <v>7</v>
      </c>
      <c r="B8">
        <v>1718</v>
      </c>
      <c r="C8">
        <v>1719</v>
      </c>
      <c r="D8">
        <f t="shared" si="0"/>
        <v>2</v>
      </c>
      <c r="E8" s="1">
        <v>150.90249592485327</v>
      </c>
      <c r="F8" s="1">
        <v>9.0975040751467589</v>
      </c>
      <c r="G8" s="2">
        <f t="shared" si="1"/>
        <v>16.587241366244616</v>
      </c>
      <c r="H8" s="1">
        <v>506.48333622919847</v>
      </c>
      <c r="I8" s="1">
        <v>420.51666377080164</v>
      </c>
      <c r="J8" s="2">
        <f t="shared" si="2"/>
        <v>1.2044310722137093</v>
      </c>
      <c r="K8" s="1"/>
      <c r="L8" s="1"/>
      <c r="M8" s="1"/>
      <c r="O8" t="s">
        <v>84</v>
      </c>
    </row>
    <row r="9" spans="1:15" x14ac:dyDescent="0.2">
      <c r="A9" t="s">
        <v>10</v>
      </c>
      <c r="B9">
        <v>1720</v>
      </c>
      <c r="C9">
        <v>1739</v>
      </c>
      <c r="D9">
        <f t="shared" si="0"/>
        <v>20</v>
      </c>
      <c r="E9" s="1">
        <v>2061.2202011338418</v>
      </c>
      <c r="F9" s="1">
        <v>111.11313219949187</v>
      </c>
      <c r="G9" s="2">
        <f t="shared" si="1"/>
        <v>18.550644377778308</v>
      </c>
      <c r="H9" s="1">
        <v>5908.1967958824007</v>
      </c>
      <c r="I9" s="1">
        <v>4065.6032041175995</v>
      </c>
      <c r="J9" s="2">
        <f t="shared" si="2"/>
        <v>1.4532153039181597</v>
      </c>
      <c r="K9" s="1"/>
      <c r="L9" s="1"/>
      <c r="M9" s="1"/>
    </row>
    <row r="10" spans="1:15" x14ac:dyDescent="0.2">
      <c r="A10" t="s">
        <v>8</v>
      </c>
      <c r="B10">
        <v>1740</v>
      </c>
      <c r="C10">
        <v>1742</v>
      </c>
      <c r="D10">
        <f t="shared" si="0"/>
        <v>3</v>
      </c>
      <c r="E10" s="1">
        <v>364</v>
      </c>
      <c r="F10" s="1">
        <v>20</v>
      </c>
      <c r="G10" s="2">
        <f t="shared" si="1"/>
        <v>18.2</v>
      </c>
      <c r="H10" s="1">
        <v>1139.9492759658224</v>
      </c>
      <c r="I10" s="1">
        <v>755.45072403417771</v>
      </c>
      <c r="J10" s="2">
        <f t="shared" si="2"/>
        <v>1.5089657600410868</v>
      </c>
      <c r="K10" s="1"/>
      <c r="L10" s="1"/>
      <c r="M10" s="1"/>
    </row>
    <row r="11" spans="1:15" x14ac:dyDescent="0.2">
      <c r="A11" t="s">
        <v>9</v>
      </c>
      <c r="B11">
        <v>1743</v>
      </c>
      <c r="C11">
        <v>1748</v>
      </c>
      <c r="D11">
        <f t="shared" si="0"/>
        <v>6</v>
      </c>
      <c r="E11" s="1">
        <v>413</v>
      </c>
      <c r="F11" s="1">
        <v>28</v>
      </c>
      <c r="G11" s="2">
        <f t="shared" si="1"/>
        <v>14.75</v>
      </c>
      <c r="H11" s="1">
        <v>1282.4719156668002</v>
      </c>
      <c r="I11" s="1">
        <v>1039.5280843331998</v>
      </c>
      <c r="J11" s="2">
        <f t="shared" si="2"/>
        <v>1.2337058853868634</v>
      </c>
      <c r="K11" s="1"/>
      <c r="L11" s="1"/>
      <c r="M11" s="1"/>
    </row>
    <row r="12" spans="1:15" x14ac:dyDescent="0.2">
      <c r="A12" t="s">
        <v>22</v>
      </c>
      <c r="B12">
        <v>1749</v>
      </c>
      <c r="C12">
        <v>1755</v>
      </c>
      <c r="D12">
        <f t="shared" si="0"/>
        <v>7</v>
      </c>
      <c r="E12" s="1">
        <v>761</v>
      </c>
      <c r="F12" s="1">
        <v>51</v>
      </c>
      <c r="G12" s="2">
        <f t="shared" si="1"/>
        <v>14.921568627450981</v>
      </c>
      <c r="H12" s="1">
        <v>3325.0632092709106</v>
      </c>
      <c r="I12" s="1">
        <v>1666.3367907290894</v>
      </c>
      <c r="J12" s="2">
        <f t="shared" si="2"/>
        <v>1.9954328727364061</v>
      </c>
      <c r="K12" s="1"/>
      <c r="L12" s="1"/>
      <c r="M12" s="1"/>
    </row>
    <row r="13" spans="1:15" x14ac:dyDescent="0.2">
      <c r="A13" t="s">
        <v>5</v>
      </c>
      <c r="B13">
        <v>1756</v>
      </c>
      <c r="C13">
        <v>1762</v>
      </c>
      <c r="D13">
        <f t="shared" si="0"/>
        <v>7</v>
      </c>
      <c r="E13" s="1">
        <v>416</v>
      </c>
      <c r="F13" s="1">
        <v>31</v>
      </c>
      <c r="G13" s="2">
        <f t="shared" si="1"/>
        <v>13.419354838709678</v>
      </c>
      <c r="H13" s="1">
        <v>1723.5114772566956</v>
      </c>
      <c r="I13" s="1">
        <v>1428.2885227433046</v>
      </c>
      <c r="J13" s="2">
        <f t="shared" si="2"/>
        <v>1.2066970012097822</v>
      </c>
      <c r="K13" s="1"/>
      <c r="L13" s="1"/>
      <c r="M13" s="1"/>
    </row>
    <row r="14" spans="1:15" x14ac:dyDescent="0.2">
      <c r="A14" t="s">
        <v>6</v>
      </c>
      <c r="B14">
        <v>1763</v>
      </c>
      <c r="C14">
        <v>1763</v>
      </c>
      <c r="D14">
        <f t="shared" si="0"/>
        <v>1</v>
      </c>
      <c r="E14" s="1">
        <v>79</v>
      </c>
      <c r="F14" s="1">
        <v>10</v>
      </c>
      <c r="G14" s="2">
        <f t="shared" si="1"/>
        <v>7.9</v>
      </c>
      <c r="H14" s="1">
        <v>456.74746508108444</v>
      </c>
      <c r="I14" s="1">
        <v>198.4525349189156</v>
      </c>
      <c r="J14" s="2">
        <f t="shared" si="2"/>
        <v>2.3015451290037885</v>
      </c>
      <c r="K14" s="1"/>
      <c r="L14" s="1"/>
      <c r="M14" s="1"/>
    </row>
    <row r="15" spans="1:15" x14ac:dyDescent="0.2">
      <c r="A15" t="s">
        <v>20</v>
      </c>
      <c r="B15">
        <v>1764</v>
      </c>
      <c r="C15">
        <v>1770</v>
      </c>
      <c r="D15">
        <f t="shared" si="0"/>
        <v>7</v>
      </c>
      <c r="E15" s="1">
        <v>502</v>
      </c>
      <c r="F15" s="1">
        <v>26</v>
      </c>
      <c r="G15" s="2">
        <f t="shared" si="1"/>
        <v>19.307692307692307</v>
      </c>
      <c r="H15" s="1">
        <v>4588.7113654021969</v>
      </c>
      <c r="I15" s="1">
        <v>1707.6886345978028</v>
      </c>
      <c r="J15" s="2">
        <f t="shared" si="2"/>
        <v>2.6870890116821187</v>
      </c>
      <c r="K15" s="1"/>
      <c r="L15" s="1"/>
      <c r="M15" s="1"/>
    </row>
    <row r="16" spans="1:15" x14ac:dyDescent="0.2">
      <c r="A16" t="s">
        <v>21</v>
      </c>
      <c r="B16">
        <v>1771</v>
      </c>
      <c r="C16">
        <v>1776</v>
      </c>
      <c r="D16">
        <f t="shared" si="0"/>
        <v>6</v>
      </c>
      <c r="E16" s="1">
        <v>508</v>
      </c>
      <c r="F16" s="1">
        <v>26</v>
      </c>
      <c r="G16" s="2">
        <f t="shared" si="1"/>
        <v>19.53846153846154</v>
      </c>
      <c r="H16" s="1">
        <v>2635.6396829088935</v>
      </c>
      <c r="I16" s="1">
        <v>1111.9603170911071</v>
      </c>
      <c r="J16" s="2">
        <f t="shared" si="2"/>
        <v>2.3702641563718192</v>
      </c>
      <c r="K16" s="1"/>
      <c r="L16" s="1"/>
      <c r="M16" s="1"/>
    </row>
    <row r="17" spans="1:13" x14ac:dyDescent="0.2">
      <c r="A17" t="s">
        <v>4</v>
      </c>
      <c r="B17">
        <v>1777</v>
      </c>
      <c r="C17">
        <v>1783</v>
      </c>
      <c r="D17">
        <f t="shared" si="0"/>
        <v>7</v>
      </c>
      <c r="E17" s="1">
        <v>604</v>
      </c>
      <c r="F17" s="1">
        <v>46</v>
      </c>
      <c r="G17" s="2">
        <f t="shared" si="1"/>
        <v>13.130434782608695</v>
      </c>
      <c r="H17" s="1">
        <v>0</v>
      </c>
      <c r="I17" s="1">
        <v>0</v>
      </c>
      <c r="J17" s="2"/>
      <c r="K17" s="1">
        <v>3982.2462452257378</v>
      </c>
      <c r="L17" s="1">
        <v>505.74691843640539</v>
      </c>
      <c r="M17" s="2">
        <f t="shared" ref="M17:M37" si="3">K17/L17</f>
        <v>7.8739901323323256</v>
      </c>
    </row>
    <row r="18" spans="1:13" x14ac:dyDescent="0.2">
      <c r="A18" t="s">
        <v>29</v>
      </c>
      <c r="B18">
        <v>1784</v>
      </c>
      <c r="C18">
        <v>1787</v>
      </c>
      <c r="D18">
        <f t="shared" si="0"/>
        <v>4</v>
      </c>
      <c r="E18" s="1">
        <v>935</v>
      </c>
      <c r="F18" s="1">
        <v>33</v>
      </c>
      <c r="G18" s="2">
        <f t="shared" si="1"/>
        <v>28.333333333333332</v>
      </c>
      <c r="H18" s="1">
        <v>568</v>
      </c>
      <c r="I18" s="1">
        <v>191</v>
      </c>
      <c r="J18" s="2">
        <f t="shared" si="2"/>
        <v>2.9738219895287958</v>
      </c>
      <c r="K18" s="1">
        <v>5354.6859521791885</v>
      </c>
      <c r="L18" s="1">
        <v>692.13079534647932</v>
      </c>
      <c r="M18" s="2">
        <f t="shared" si="3"/>
        <v>7.7365231950106237</v>
      </c>
    </row>
    <row r="19" spans="1:13" x14ac:dyDescent="0.2">
      <c r="A19" t="s">
        <v>30</v>
      </c>
      <c r="B19">
        <v>1788</v>
      </c>
      <c r="C19">
        <v>1792</v>
      </c>
      <c r="D19">
        <f t="shared" si="0"/>
        <v>5</v>
      </c>
      <c r="E19" s="1">
        <v>577</v>
      </c>
      <c r="F19" s="1">
        <v>18</v>
      </c>
      <c r="G19" s="2">
        <f t="shared" si="1"/>
        <v>32.055555555555557</v>
      </c>
      <c r="H19" s="1">
        <v>3333.6666666666665</v>
      </c>
      <c r="I19" s="1">
        <v>594.33333333333337</v>
      </c>
      <c r="J19" s="2">
        <f t="shared" si="2"/>
        <v>5.6090858104318562</v>
      </c>
      <c r="K19" s="1">
        <v>6437.7643681021291</v>
      </c>
      <c r="L19" s="1">
        <v>819.83143232040914</v>
      </c>
      <c r="M19" s="2">
        <f t="shared" si="3"/>
        <v>7.8525464068644073</v>
      </c>
    </row>
    <row r="20" spans="1:13" x14ac:dyDescent="0.2">
      <c r="A20" t="s">
        <v>31</v>
      </c>
      <c r="B20">
        <v>1793</v>
      </c>
      <c r="C20">
        <v>1801</v>
      </c>
      <c r="D20">
        <f t="shared" si="0"/>
        <v>9</v>
      </c>
      <c r="E20" s="1">
        <v>802</v>
      </c>
      <c r="F20" s="1">
        <v>42</v>
      </c>
      <c r="G20" s="2">
        <f t="shared" si="1"/>
        <v>19.095238095238095</v>
      </c>
      <c r="H20" s="1">
        <v>1490.0603747684975</v>
      </c>
      <c r="I20" s="1">
        <v>588.4289869336302</v>
      </c>
      <c r="J20" s="2">
        <f t="shared" si="2"/>
        <v>2.5322688172337839</v>
      </c>
      <c r="K20" s="1">
        <v>5732.2033049790152</v>
      </c>
      <c r="L20" s="1">
        <v>825.11595993433048</v>
      </c>
      <c r="M20" s="2">
        <f t="shared" si="3"/>
        <v>6.9471487443234414</v>
      </c>
    </row>
    <row r="21" spans="1:13" x14ac:dyDescent="0.2">
      <c r="A21" t="s">
        <v>3</v>
      </c>
      <c r="B21">
        <v>1802</v>
      </c>
      <c r="C21">
        <v>1802</v>
      </c>
      <c r="D21">
        <f t="shared" si="0"/>
        <v>1</v>
      </c>
      <c r="E21" s="1">
        <v>88.594285714285718</v>
      </c>
      <c r="F21" s="1">
        <v>3</v>
      </c>
      <c r="G21" s="2">
        <f t="shared" si="1"/>
        <v>29.531428571428574</v>
      </c>
      <c r="H21" s="1">
        <v>515.61702127659578</v>
      </c>
      <c r="I21" s="1">
        <v>127.87234042553192</v>
      </c>
      <c r="J21" s="2">
        <f t="shared" si="2"/>
        <v>4.0322795341098168</v>
      </c>
      <c r="K21" s="1">
        <v>5705.3788503740743</v>
      </c>
      <c r="L21" s="1">
        <v>868.0351473094795</v>
      </c>
      <c r="M21" s="2">
        <f t="shared" si="3"/>
        <v>6.572750962974478</v>
      </c>
    </row>
    <row r="22" spans="1:13" x14ac:dyDescent="0.2">
      <c r="A22" t="s">
        <v>32</v>
      </c>
      <c r="B22">
        <v>1803</v>
      </c>
      <c r="C22">
        <v>1815</v>
      </c>
      <c r="D22">
        <f t="shared" si="0"/>
        <v>13</v>
      </c>
      <c r="E22" s="1">
        <v>883.80266666666671</v>
      </c>
      <c r="F22" s="1">
        <v>44</v>
      </c>
      <c r="G22" s="2">
        <f t="shared" si="1"/>
        <v>20.086424242424243</v>
      </c>
      <c r="H22" s="1">
        <v>3962.6551911212882</v>
      </c>
      <c r="I22" s="1">
        <v>1212.4254359783758</v>
      </c>
      <c r="J22" s="2">
        <f t="shared" si="2"/>
        <v>3.2683702218137594</v>
      </c>
      <c r="K22" s="1">
        <v>7270.4243800726017</v>
      </c>
      <c r="L22" s="1">
        <v>1121.0744135063117</v>
      </c>
      <c r="M22" s="2">
        <f t="shared" si="3"/>
        <v>6.4852290735397018</v>
      </c>
    </row>
    <row r="23" spans="1:13" x14ac:dyDescent="0.2">
      <c r="A23" t="s">
        <v>33</v>
      </c>
      <c r="B23">
        <v>1816</v>
      </c>
      <c r="C23">
        <v>1822</v>
      </c>
      <c r="D23">
        <f t="shared" si="0"/>
        <v>7</v>
      </c>
      <c r="E23" s="1">
        <v>703</v>
      </c>
      <c r="F23" s="1">
        <v>30</v>
      </c>
      <c r="G23" s="2">
        <f t="shared" si="1"/>
        <v>23.433333333333334</v>
      </c>
      <c r="H23" s="1">
        <v>12707.046420047744</v>
      </c>
      <c r="I23" s="1">
        <v>663.13446851663753</v>
      </c>
      <c r="J23" s="2">
        <f t="shared" si="2"/>
        <v>19.16209611072107</v>
      </c>
      <c r="K23" s="1">
        <v>12461.499531084419</v>
      </c>
      <c r="L23" s="1">
        <v>2069.6942741299608</v>
      </c>
      <c r="M23" s="2">
        <f t="shared" si="3"/>
        <v>6.0209373369034758</v>
      </c>
    </row>
    <row r="24" spans="1:13" x14ac:dyDescent="0.2">
      <c r="A24" t="s">
        <v>14</v>
      </c>
      <c r="B24">
        <v>1823</v>
      </c>
      <c r="C24">
        <v>1848</v>
      </c>
      <c r="D24">
        <f t="shared" si="0"/>
        <v>26</v>
      </c>
      <c r="E24" s="1">
        <v>762</v>
      </c>
      <c r="F24" s="1">
        <v>43</v>
      </c>
      <c r="G24" s="2">
        <f t="shared" si="1"/>
        <v>17.720930232558139</v>
      </c>
      <c r="H24" s="1">
        <v>63226.972714063551</v>
      </c>
      <c r="I24" s="1">
        <v>9569.5616140264137</v>
      </c>
      <c r="J24" s="2">
        <f t="shared" si="2"/>
        <v>6.6070918673421515</v>
      </c>
      <c r="K24" s="1">
        <v>15816.500421662604</v>
      </c>
      <c r="L24" s="1">
        <v>2491.8415007392537</v>
      </c>
      <c r="M24" s="2">
        <f t="shared" si="3"/>
        <v>6.3473139912672334</v>
      </c>
    </row>
    <row r="25" spans="1:13" x14ac:dyDescent="0.2">
      <c r="A25" t="s">
        <v>23</v>
      </c>
      <c r="B25">
        <v>1849</v>
      </c>
      <c r="C25">
        <v>1853</v>
      </c>
      <c r="D25">
        <f t="shared" si="0"/>
        <v>5</v>
      </c>
      <c r="E25" s="1">
        <v>38</v>
      </c>
      <c r="F25" s="1">
        <v>10</v>
      </c>
      <c r="G25" s="2">
        <f t="shared" si="1"/>
        <v>3.8</v>
      </c>
      <c r="H25" s="1">
        <v>6899.5300277286115</v>
      </c>
      <c r="I25" s="1">
        <v>1175.9604668146869</v>
      </c>
      <c r="J25" s="2">
        <f t="shared" si="2"/>
        <v>5.8671445362592021</v>
      </c>
      <c r="K25" s="1">
        <v>20241.68</v>
      </c>
      <c r="L25" s="1">
        <v>3117.5</v>
      </c>
      <c r="M25" s="2">
        <f t="shared" si="3"/>
        <v>6.4929206094627103</v>
      </c>
    </row>
    <row r="26" spans="1:13" x14ac:dyDescent="0.2">
      <c r="A26" t="s">
        <v>12</v>
      </c>
      <c r="B26">
        <v>1854</v>
      </c>
      <c r="C26">
        <v>1855</v>
      </c>
      <c r="D26">
        <f t="shared" si="0"/>
        <v>2</v>
      </c>
      <c r="E26" s="1">
        <v>12</v>
      </c>
      <c r="F26" s="1">
        <v>0</v>
      </c>
      <c r="G26" s="2"/>
      <c r="H26" s="1">
        <v>1016.9114533205005</v>
      </c>
      <c r="I26" s="1">
        <v>0</v>
      </c>
      <c r="J26" s="1"/>
      <c r="K26" s="1">
        <v>21225.158995815898</v>
      </c>
      <c r="L26" s="1">
        <v>4160.3410041841007</v>
      </c>
      <c r="M26" s="2">
        <f t="shared" si="3"/>
        <v>5.101783477476852</v>
      </c>
    </row>
    <row r="27" spans="1:13" x14ac:dyDescent="0.2">
      <c r="A27" t="s">
        <v>24</v>
      </c>
      <c r="B27">
        <v>1856</v>
      </c>
      <c r="C27">
        <v>1860</v>
      </c>
      <c r="D27">
        <f t="shared" si="0"/>
        <v>5</v>
      </c>
      <c r="E27" s="1">
        <v>60</v>
      </c>
      <c r="F27" s="1">
        <v>1</v>
      </c>
      <c r="G27" s="2">
        <f t="shared" si="1"/>
        <v>60</v>
      </c>
      <c r="H27" s="1">
        <v>2030.1251203079885</v>
      </c>
      <c r="I27" s="1">
        <v>0</v>
      </c>
      <c r="J27" s="1"/>
      <c r="K27" s="1">
        <v>20336.619027147517</v>
      </c>
      <c r="L27" s="1">
        <v>4812.4476395191468</v>
      </c>
      <c r="M27" s="2">
        <f t="shared" si="3"/>
        <v>4.2258369442081918</v>
      </c>
    </row>
    <row r="28" spans="1:13" x14ac:dyDescent="0.2">
      <c r="A28" t="s">
        <v>13</v>
      </c>
      <c r="B28">
        <v>1861</v>
      </c>
      <c r="C28">
        <v>1908</v>
      </c>
      <c r="D28">
        <f t="shared" si="0"/>
        <v>48</v>
      </c>
      <c r="E28" s="1">
        <v>667</v>
      </c>
      <c r="F28" s="1">
        <v>32</v>
      </c>
      <c r="G28" s="2">
        <f t="shared" si="1"/>
        <v>20.84375</v>
      </c>
      <c r="H28" s="1">
        <v>3924</v>
      </c>
      <c r="I28" s="1">
        <v>0</v>
      </c>
      <c r="J28" s="1"/>
      <c r="K28" s="1">
        <v>19517.120750895945</v>
      </c>
      <c r="L28" s="1">
        <v>3947.7959157707242</v>
      </c>
      <c r="M28" s="2">
        <f t="shared" si="3"/>
        <v>4.9438018497685281</v>
      </c>
    </row>
    <row r="29" spans="1:13" x14ac:dyDescent="0.2">
      <c r="A29" t="s">
        <v>25</v>
      </c>
      <c r="B29">
        <v>1909</v>
      </c>
      <c r="C29">
        <v>1913</v>
      </c>
      <c r="D29">
        <f t="shared" si="0"/>
        <v>5</v>
      </c>
      <c r="E29" s="1">
        <v>80</v>
      </c>
      <c r="F29" s="1">
        <v>0</v>
      </c>
      <c r="G29" s="2"/>
      <c r="H29" s="1">
        <v>0</v>
      </c>
      <c r="I29" s="1">
        <v>0</v>
      </c>
      <c r="J29" s="1"/>
      <c r="K29" s="1">
        <v>17512.400000000001</v>
      </c>
      <c r="L29" s="1">
        <v>2567</v>
      </c>
      <c r="M29" s="2">
        <f t="shared" si="3"/>
        <v>6.8221269964939628</v>
      </c>
    </row>
    <row r="30" spans="1:13" x14ac:dyDescent="0.2">
      <c r="A30" t="s">
        <v>17</v>
      </c>
      <c r="B30">
        <v>1914</v>
      </c>
      <c r="C30">
        <v>1914</v>
      </c>
      <c r="D30">
        <f t="shared" si="0"/>
        <v>1</v>
      </c>
      <c r="E30" s="1">
        <v>14</v>
      </c>
      <c r="F30" s="1">
        <v>0</v>
      </c>
      <c r="G30" s="2"/>
      <c r="H30" s="1">
        <v>0</v>
      </c>
      <c r="I30" s="1">
        <v>0</v>
      </c>
      <c r="J30" s="1"/>
      <c r="K30" s="1">
        <v>13449</v>
      </c>
      <c r="L30" s="1">
        <v>2359</v>
      </c>
      <c r="M30" s="2">
        <f t="shared" si="3"/>
        <v>5.7011445527765998</v>
      </c>
    </row>
    <row r="31" spans="1:13" x14ac:dyDescent="0.2">
      <c r="A31" t="s">
        <v>16</v>
      </c>
      <c r="B31">
        <v>1915</v>
      </c>
      <c r="C31">
        <v>1918</v>
      </c>
      <c r="D31">
        <f t="shared" si="0"/>
        <v>4</v>
      </c>
      <c r="E31" s="1">
        <v>33</v>
      </c>
      <c r="F31" s="1">
        <v>0</v>
      </c>
      <c r="G31" s="2"/>
      <c r="H31" s="1">
        <v>0</v>
      </c>
      <c r="I31" s="1">
        <v>0</v>
      </c>
      <c r="J31" s="1"/>
      <c r="K31" s="1">
        <v>8235</v>
      </c>
      <c r="L31" s="1">
        <v>1822</v>
      </c>
      <c r="M31" s="2">
        <f t="shared" si="3"/>
        <v>4.5197585071350161</v>
      </c>
    </row>
    <row r="32" spans="1:13" x14ac:dyDescent="0.2">
      <c r="A32" t="s">
        <v>26</v>
      </c>
      <c r="B32">
        <v>1919</v>
      </c>
      <c r="C32">
        <v>1923</v>
      </c>
      <c r="D32">
        <f t="shared" si="0"/>
        <v>5</v>
      </c>
      <c r="E32" s="1">
        <v>71</v>
      </c>
      <c r="F32" s="1">
        <v>1</v>
      </c>
      <c r="G32" s="2">
        <f t="shared" si="1"/>
        <v>71</v>
      </c>
      <c r="H32" s="1">
        <v>0</v>
      </c>
      <c r="I32" s="1">
        <v>0</v>
      </c>
      <c r="J32" s="1"/>
      <c r="K32" s="1">
        <v>9863.4</v>
      </c>
      <c r="L32" s="1">
        <v>1291.8</v>
      </c>
      <c r="M32" s="2">
        <f t="shared" si="3"/>
        <v>7.6353924756154203</v>
      </c>
    </row>
    <row r="33" spans="1:13" x14ac:dyDescent="0.2">
      <c r="A33" t="s">
        <v>18</v>
      </c>
      <c r="B33">
        <v>1924</v>
      </c>
      <c r="C33">
        <v>1931</v>
      </c>
      <c r="D33">
        <f t="shared" si="0"/>
        <v>8</v>
      </c>
      <c r="E33" s="1">
        <v>93</v>
      </c>
      <c r="F33" s="1">
        <v>1</v>
      </c>
      <c r="G33" s="2">
        <f t="shared" si="1"/>
        <v>93</v>
      </c>
      <c r="H33" s="1">
        <v>0</v>
      </c>
      <c r="I33" s="1">
        <v>0</v>
      </c>
      <c r="J33" s="1"/>
      <c r="K33" s="1">
        <v>10194.875</v>
      </c>
      <c r="L33" s="1">
        <v>841.375</v>
      </c>
      <c r="M33" s="2">
        <f t="shared" si="3"/>
        <v>12.116921705541523</v>
      </c>
    </row>
    <row r="34" spans="1:13" x14ac:dyDescent="0.2">
      <c r="A34" t="s">
        <v>27</v>
      </c>
      <c r="B34">
        <v>1932</v>
      </c>
      <c r="C34">
        <v>1938</v>
      </c>
      <c r="D34">
        <f t="shared" si="0"/>
        <v>7</v>
      </c>
      <c r="E34" s="1">
        <v>60</v>
      </c>
      <c r="F34" s="1">
        <v>3</v>
      </c>
      <c r="G34" s="2">
        <f t="shared" si="1"/>
        <v>20</v>
      </c>
      <c r="H34" s="1">
        <v>0</v>
      </c>
      <c r="I34" s="1">
        <v>0</v>
      </c>
      <c r="J34" s="1"/>
      <c r="K34" s="1">
        <v>10924.714285714286</v>
      </c>
      <c r="L34" s="1">
        <v>731.57142857142856</v>
      </c>
      <c r="M34" s="2">
        <f t="shared" si="3"/>
        <v>14.933216168717049</v>
      </c>
    </row>
    <row r="35" spans="1:13" x14ac:dyDescent="0.2">
      <c r="A35" t="s">
        <v>15</v>
      </c>
      <c r="B35">
        <v>1939</v>
      </c>
      <c r="C35">
        <v>1945</v>
      </c>
      <c r="D35">
        <f t="shared" si="0"/>
        <v>7</v>
      </c>
      <c r="E35" s="1">
        <v>87</v>
      </c>
      <c r="F35" s="1">
        <v>0</v>
      </c>
      <c r="G35" s="2"/>
      <c r="H35" s="1">
        <v>0</v>
      </c>
      <c r="I35" s="1">
        <v>0</v>
      </c>
      <c r="J35" s="1"/>
      <c r="K35" s="1">
        <v>10720.428571428571</v>
      </c>
      <c r="L35" s="1">
        <v>1158.2857142857142</v>
      </c>
      <c r="M35" s="2">
        <f t="shared" si="3"/>
        <v>9.2554267390231875</v>
      </c>
    </row>
    <row r="36" spans="1:13" x14ac:dyDescent="0.2">
      <c r="A36" t="s">
        <v>19</v>
      </c>
      <c r="B36">
        <v>1946</v>
      </c>
      <c r="C36">
        <v>1952</v>
      </c>
      <c r="D36">
        <f t="shared" si="0"/>
        <v>7</v>
      </c>
      <c r="E36" s="1">
        <v>109</v>
      </c>
      <c r="F36" s="1">
        <v>1</v>
      </c>
      <c r="G36" s="2">
        <f t="shared" si="1"/>
        <v>109</v>
      </c>
      <c r="H36" s="1">
        <v>0</v>
      </c>
      <c r="I36" s="1">
        <v>0</v>
      </c>
      <c r="J36" s="1"/>
      <c r="K36" s="1">
        <v>18652.571428571428</v>
      </c>
      <c r="L36" s="1">
        <v>1123.7142857142858</v>
      </c>
      <c r="M36" s="2">
        <f t="shared" si="3"/>
        <v>16.59903381642512</v>
      </c>
    </row>
    <row r="37" spans="1:13" x14ac:dyDescent="0.2">
      <c r="A37" t="s">
        <v>28</v>
      </c>
      <c r="B37">
        <v>1953</v>
      </c>
      <c r="C37">
        <v>2009</v>
      </c>
      <c r="D37">
        <f t="shared" si="0"/>
        <v>57</v>
      </c>
      <c r="E37" s="1">
        <v>66</v>
      </c>
      <c r="F37" s="1">
        <v>3</v>
      </c>
      <c r="G37" s="2">
        <f t="shared" si="1"/>
        <v>22</v>
      </c>
      <c r="H37" s="1">
        <v>0</v>
      </c>
      <c r="I37" s="1">
        <v>0</v>
      </c>
      <c r="J37" s="1"/>
      <c r="K37" s="1">
        <v>43868.052631578947</v>
      </c>
      <c r="L37" s="1">
        <v>1895.7017543859649</v>
      </c>
      <c r="M37" s="2">
        <f t="shared" si="3"/>
        <v>23.140798667345333</v>
      </c>
    </row>
  </sheetData>
  <mergeCells count="1">
    <mergeCell ref="A1:E1"/>
  </mergeCells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punishment yearly</vt:lpstr>
      <vt:lpstr>sex-ratio graph</vt:lpstr>
      <vt:lpstr>punishment type</vt:lpstr>
      <vt:lpstr>punishment sums</vt:lpstr>
      <vt:lpstr>sums by military situation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2014-10-19T21:54:17Z</dcterms:created>
  <dcterms:modified xsi:type="dcterms:W3CDTF">2014-10-19T21:54:26Z</dcterms:modified>
</cp:coreProperties>
</file>