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5985" yWindow="-15" windowWidth="10005" windowHeight="7245"/>
  </bookViews>
  <sheets>
    <sheet name="punishment yearly" sheetId="6" r:id="rId1"/>
    <sheet name="sex-ratio graph" sheetId="18" r:id="rId2"/>
    <sheet name="punishment sums" sheetId="20" r:id="rId3"/>
  </sheets>
  <calcPr calcId="145621"/>
</workbook>
</file>

<file path=xl/calcChain.xml><?xml version="1.0" encoding="utf-8"?>
<calcChain xmlns="http://schemas.openxmlformats.org/spreadsheetml/2006/main">
  <c r="B46" i="20" l="1"/>
  <c r="B45" i="20"/>
  <c r="B34" i="20"/>
  <c r="D33" i="20"/>
  <c r="F33" i="20"/>
  <c r="C34" i="20"/>
  <c r="B22" i="20"/>
  <c r="B23" i="20"/>
  <c r="C23" i="20"/>
  <c r="C24" i="6"/>
  <c r="C11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D8" i="20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G64" i="6"/>
  <c r="H64" i="6"/>
  <c r="G65" i="6"/>
  <c r="H65" i="6"/>
  <c r="G66" i="6"/>
  <c r="H66" i="6"/>
  <c r="G67" i="6"/>
  <c r="D67" i="6" s="1"/>
  <c r="H67" i="6"/>
  <c r="G68" i="6"/>
  <c r="H68" i="6"/>
  <c r="G69" i="6"/>
  <c r="H69" i="6"/>
  <c r="G70" i="6"/>
  <c r="H70" i="6"/>
  <c r="G71" i="6"/>
  <c r="H71" i="6"/>
  <c r="G72" i="6"/>
  <c r="H72" i="6"/>
  <c r="G73" i="6"/>
  <c r="H73" i="6"/>
  <c r="G74" i="6"/>
  <c r="H74" i="6"/>
  <c r="L64" i="6"/>
  <c r="L65" i="6"/>
  <c r="L66" i="6"/>
  <c r="L67" i="6"/>
  <c r="L68" i="6"/>
  <c r="L69" i="6"/>
  <c r="L70" i="6"/>
  <c r="L71" i="6"/>
  <c r="L72" i="6"/>
  <c r="L73" i="6"/>
  <c r="L74" i="6"/>
  <c r="M64" i="6"/>
  <c r="M65" i="6"/>
  <c r="M66" i="6"/>
  <c r="M67" i="6"/>
  <c r="M68" i="6"/>
  <c r="M69" i="6"/>
  <c r="M70" i="6"/>
  <c r="M71" i="6"/>
  <c r="M72" i="6"/>
  <c r="M73" i="6"/>
  <c r="M74" i="6"/>
  <c r="N64" i="6"/>
  <c r="N65" i="6"/>
  <c r="N66" i="6"/>
  <c r="N67" i="6"/>
  <c r="N68" i="6"/>
  <c r="N69" i="6"/>
  <c r="N70" i="6"/>
  <c r="N71" i="6"/>
  <c r="N72" i="6"/>
  <c r="N73" i="6"/>
  <c r="N74" i="6"/>
  <c r="G75" i="6"/>
  <c r="H75" i="6"/>
  <c r="G76" i="6"/>
  <c r="H76" i="6"/>
  <c r="G77" i="6"/>
  <c r="H77" i="6"/>
  <c r="G78" i="6"/>
  <c r="H78" i="6"/>
  <c r="D78" i="6" s="1"/>
  <c r="G79" i="6"/>
  <c r="H79" i="6"/>
  <c r="G80" i="6"/>
  <c r="H80" i="6"/>
  <c r="G81" i="6"/>
  <c r="H81" i="6"/>
  <c r="G82" i="6"/>
  <c r="H82" i="6"/>
  <c r="G83" i="6"/>
  <c r="H83" i="6"/>
  <c r="G84" i="6"/>
  <c r="H84" i="6"/>
  <c r="G85" i="6"/>
  <c r="H85" i="6"/>
  <c r="G86" i="6"/>
  <c r="H86" i="6"/>
  <c r="G87" i="6"/>
  <c r="H87" i="6"/>
  <c r="G88" i="6"/>
  <c r="H88" i="6"/>
  <c r="G89" i="6"/>
  <c r="H89" i="6"/>
  <c r="G90" i="6"/>
  <c r="H90" i="6"/>
  <c r="G91" i="6"/>
  <c r="H91" i="6"/>
  <c r="G92" i="6"/>
  <c r="H92" i="6"/>
  <c r="G93" i="6"/>
  <c r="H93" i="6"/>
  <c r="G94" i="6"/>
  <c r="H94" i="6"/>
  <c r="F94" i="6" s="1"/>
  <c r="I94" i="6" s="1"/>
  <c r="G95" i="6"/>
  <c r="H95" i="6"/>
  <c r="G96" i="6"/>
  <c r="H96" i="6"/>
  <c r="G97" i="6"/>
  <c r="H97" i="6"/>
  <c r="G98" i="6"/>
  <c r="H98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G99" i="6"/>
  <c r="H99" i="6"/>
  <c r="G100" i="6"/>
  <c r="H100" i="6"/>
  <c r="G101" i="6"/>
  <c r="H101" i="6"/>
  <c r="G102" i="6"/>
  <c r="H102" i="6"/>
  <c r="G103" i="6"/>
  <c r="H103" i="6"/>
  <c r="G104" i="6"/>
  <c r="H104" i="6"/>
  <c r="G105" i="6"/>
  <c r="H105" i="6"/>
  <c r="G106" i="6"/>
  <c r="H106" i="6"/>
  <c r="G107" i="6"/>
  <c r="H107" i="6"/>
  <c r="G108" i="6"/>
  <c r="H108" i="6"/>
  <c r="G109" i="6"/>
  <c r="H109" i="6"/>
  <c r="G110" i="6"/>
  <c r="H110" i="6"/>
  <c r="G111" i="6"/>
  <c r="H111" i="6"/>
  <c r="G112" i="6"/>
  <c r="H112" i="6"/>
  <c r="G113" i="6"/>
  <c r="H113" i="6"/>
  <c r="G114" i="6"/>
  <c r="H114" i="6"/>
  <c r="G115" i="6"/>
  <c r="H115" i="6"/>
  <c r="G116" i="6"/>
  <c r="H116" i="6"/>
  <c r="G117" i="6"/>
  <c r="H117" i="6"/>
  <c r="G118" i="6"/>
  <c r="H118" i="6"/>
  <c r="D118" i="6" s="1"/>
  <c r="G119" i="6"/>
  <c r="H119" i="6"/>
  <c r="G120" i="6"/>
  <c r="H120" i="6"/>
  <c r="G121" i="6"/>
  <c r="H121" i="6"/>
  <c r="G122" i="6"/>
  <c r="H122" i="6"/>
  <c r="G123" i="6"/>
  <c r="H123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D11" i="20"/>
  <c r="M75" i="6"/>
  <c r="M76" i="6"/>
  <c r="M77" i="6"/>
  <c r="E11" i="20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F11" i="20"/>
  <c r="D15" i="20"/>
  <c r="E15" i="20"/>
  <c r="F16" i="20"/>
  <c r="L124" i="6"/>
  <c r="G210" i="6"/>
  <c r="G124" i="6"/>
  <c r="H124" i="6"/>
  <c r="G125" i="6"/>
  <c r="H125" i="6"/>
  <c r="G126" i="6"/>
  <c r="H126" i="6"/>
  <c r="G127" i="6"/>
  <c r="H127" i="6"/>
  <c r="G128" i="6"/>
  <c r="H128" i="6"/>
  <c r="G129" i="6"/>
  <c r="H129" i="6"/>
  <c r="G130" i="6"/>
  <c r="H130" i="6"/>
  <c r="G131" i="6"/>
  <c r="H131" i="6"/>
  <c r="G132" i="6"/>
  <c r="H132" i="6"/>
  <c r="G133" i="6"/>
  <c r="H133" i="6"/>
  <c r="G134" i="6"/>
  <c r="H134" i="6"/>
  <c r="G135" i="6"/>
  <c r="H135" i="6"/>
  <c r="G136" i="6"/>
  <c r="H136" i="6"/>
  <c r="G137" i="6"/>
  <c r="H137" i="6"/>
  <c r="G138" i="6"/>
  <c r="H138" i="6"/>
  <c r="G139" i="6"/>
  <c r="H139" i="6"/>
  <c r="G140" i="6"/>
  <c r="H140" i="6"/>
  <c r="G141" i="6"/>
  <c r="H141" i="6"/>
  <c r="G142" i="6"/>
  <c r="H142" i="6"/>
  <c r="G143" i="6"/>
  <c r="H143" i="6"/>
  <c r="G144" i="6"/>
  <c r="H144" i="6"/>
  <c r="G234" i="6"/>
  <c r="H234" i="6"/>
  <c r="G229" i="6"/>
  <c r="H229" i="6"/>
  <c r="G230" i="6"/>
  <c r="H230" i="6"/>
  <c r="G231" i="6"/>
  <c r="H231" i="6"/>
  <c r="D231" i="6" s="1"/>
  <c r="G232" i="6"/>
  <c r="H232" i="6"/>
  <c r="G233" i="6"/>
  <c r="H233" i="6"/>
  <c r="N233" i="6"/>
  <c r="N223" i="6"/>
  <c r="N224" i="6"/>
  <c r="N222" i="6"/>
  <c r="N228" i="6"/>
  <c r="N229" i="6"/>
  <c r="N230" i="6"/>
  <c r="N231" i="6"/>
  <c r="N232" i="6"/>
  <c r="N234" i="6"/>
  <c r="N225" i="6"/>
  <c r="N226" i="6"/>
  <c r="N227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G145" i="6"/>
  <c r="H145" i="6"/>
  <c r="G146" i="6"/>
  <c r="H146" i="6"/>
  <c r="G147" i="6"/>
  <c r="H147" i="6"/>
  <c r="G148" i="6"/>
  <c r="H148" i="6"/>
  <c r="G149" i="6"/>
  <c r="H149" i="6"/>
  <c r="G150" i="6"/>
  <c r="H150" i="6"/>
  <c r="G151" i="6"/>
  <c r="H151" i="6"/>
  <c r="G152" i="6"/>
  <c r="H152" i="6"/>
  <c r="G153" i="6"/>
  <c r="H153" i="6"/>
  <c r="G154" i="6"/>
  <c r="H154" i="6"/>
  <c r="G155" i="6"/>
  <c r="H155" i="6"/>
  <c r="G156" i="6"/>
  <c r="H156" i="6"/>
  <c r="G157" i="6"/>
  <c r="H157" i="6"/>
  <c r="G158" i="6"/>
  <c r="H158" i="6"/>
  <c r="G159" i="6"/>
  <c r="H159" i="6"/>
  <c r="G160" i="6"/>
  <c r="H160" i="6"/>
  <c r="G161" i="6"/>
  <c r="H161" i="6"/>
  <c r="F161" i="6" s="1"/>
  <c r="J161" i="6" s="1"/>
  <c r="G162" i="6"/>
  <c r="H162" i="6"/>
  <c r="G163" i="6"/>
  <c r="H163" i="6"/>
  <c r="G164" i="6"/>
  <c r="H164" i="6"/>
  <c r="G165" i="6"/>
  <c r="H165" i="6"/>
  <c r="D165" i="6" s="1"/>
  <c r="G166" i="6"/>
  <c r="H166" i="6"/>
  <c r="G167" i="6"/>
  <c r="H167" i="6"/>
  <c r="G168" i="6"/>
  <c r="H168" i="6"/>
  <c r="G169" i="6"/>
  <c r="H169" i="6"/>
  <c r="G170" i="6"/>
  <c r="H170" i="6"/>
  <c r="G171" i="6"/>
  <c r="H171" i="6"/>
  <c r="G172" i="6"/>
  <c r="H172" i="6"/>
  <c r="G173" i="6"/>
  <c r="H173" i="6"/>
  <c r="F173" i="6" s="1"/>
  <c r="E173" i="6" s="1"/>
  <c r="G174" i="6"/>
  <c r="H174" i="6"/>
  <c r="G175" i="6"/>
  <c r="H175" i="6"/>
  <c r="G176" i="6"/>
  <c r="H176" i="6"/>
  <c r="G177" i="6"/>
  <c r="H177" i="6"/>
  <c r="G178" i="6"/>
  <c r="H178" i="6"/>
  <c r="G179" i="6"/>
  <c r="H179" i="6"/>
  <c r="G180" i="6"/>
  <c r="H180" i="6"/>
  <c r="G181" i="6"/>
  <c r="H181" i="6"/>
  <c r="G182" i="6"/>
  <c r="H182" i="6"/>
  <c r="G183" i="6"/>
  <c r="H183" i="6"/>
  <c r="G184" i="6"/>
  <c r="H184" i="6"/>
  <c r="G185" i="6"/>
  <c r="H185" i="6"/>
  <c r="G186" i="6"/>
  <c r="H186" i="6"/>
  <c r="G187" i="6"/>
  <c r="H187" i="6"/>
  <c r="G188" i="6"/>
  <c r="H188" i="6"/>
  <c r="G189" i="6"/>
  <c r="H189" i="6"/>
  <c r="G190" i="6"/>
  <c r="H190" i="6"/>
  <c r="G191" i="6"/>
  <c r="H191" i="6"/>
  <c r="G192" i="6"/>
  <c r="H192" i="6"/>
  <c r="G193" i="6"/>
  <c r="H193" i="6"/>
  <c r="G194" i="6"/>
  <c r="H194" i="6"/>
  <c r="G195" i="6"/>
  <c r="H195" i="6"/>
  <c r="G196" i="6"/>
  <c r="H196" i="6"/>
  <c r="G197" i="6"/>
  <c r="H197" i="6"/>
  <c r="G198" i="6"/>
  <c r="H198" i="6"/>
  <c r="G199" i="6"/>
  <c r="H199" i="6"/>
  <c r="G200" i="6"/>
  <c r="H200" i="6"/>
  <c r="G201" i="6"/>
  <c r="H201" i="6"/>
  <c r="G202" i="6"/>
  <c r="H202" i="6"/>
  <c r="G203" i="6"/>
  <c r="H203" i="6"/>
  <c r="G204" i="6"/>
  <c r="H204" i="6"/>
  <c r="G205" i="6"/>
  <c r="H205" i="6"/>
  <c r="G206" i="6"/>
  <c r="H206" i="6"/>
  <c r="G207" i="6"/>
  <c r="H207" i="6"/>
  <c r="G208" i="6"/>
  <c r="H208" i="6"/>
  <c r="G209" i="6"/>
  <c r="H209" i="6"/>
  <c r="H210" i="6"/>
  <c r="G211" i="6"/>
  <c r="H211" i="6"/>
  <c r="G212" i="6"/>
  <c r="H212" i="6"/>
  <c r="G213" i="6"/>
  <c r="H213" i="6"/>
  <c r="G214" i="6"/>
  <c r="H214" i="6"/>
  <c r="G215" i="6"/>
  <c r="H215" i="6"/>
  <c r="G216" i="6"/>
  <c r="H216" i="6"/>
  <c r="G217" i="6"/>
  <c r="H217" i="6"/>
  <c r="G218" i="6"/>
  <c r="H218" i="6"/>
  <c r="G219" i="6"/>
  <c r="H219" i="6"/>
  <c r="G220" i="6"/>
  <c r="H220" i="6"/>
  <c r="G221" i="6"/>
  <c r="H221" i="6"/>
  <c r="G222" i="6"/>
  <c r="H222" i="6"/>
  <c r="G223" i="6"/>
  <c r="H223" i="6"/>
  <c r="G224" i="6"/>
  <c r="H224" i="6"/>
  <c r="G225" i="6"/>
  <c r="H225" i="6"/>
  <c r="G226" i="6"/>
  <c r="H226" i="6"/>
  <c r="G227" i="6"/>
  <c r="H227" i="6"/>
  <c r="G228" i="6"/>
  <c r="H228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D10" i="20"/>
  <c r="C20" i="6"/>
  <c r="C16" i="6"/>
  <c r="C12" i="6"/>
  <c r="E9" i="20"/>
  <c r="E8" i="20"/>
  <c r="C14" i="6"/>
  <c r="C18" i="6"/>
  <c r="C22" i="6"/>
  <c r="F10" i="20"/>
  <c r="F9" i="20"/>
  <c r="D9" i="20"/>
  <c r="B27" i="20"/>
  <c r="D22" i="20"/>
  <c r="F22" i="20"/>
  <c r="D23" i="20"/>
  <c r="F23" i="20"/>
  <c r="C23" i="6"/>
  <c r="C19" i="6"/>
  <c r="C15" i="6"/>
  <c r="C21" i="6"/>
  <c r="C17" i="6"/>
  <c r="C13" i="6"/>
  <c r="D34" i="20"/>
  <c r="F34" i="20"/>
  <c r="D72" i="6"/>
  <c r="F159" i="6"/>
  <c r="E159" i="6" s="1"/>
  <c r="D105" i="6"/>
  <c r="F96" i="6"/>
  <c r="E96" i="6" s="1"/>
  <c r="D142" i="6"/>
  <c r="D229" i="6"/>
  <c r="F187" i="6"/>
  <c r="J187" i="6" s="1"/>
  <c r="F105" i="6"/>
  <c r="D88" i="6"/>
  <c r="D151" i="6"/>
  <c r="F142" i="6"/>
  <c r="D130" i="6"/>
  <c r="F117" i="6"/>
  <c r="K117" i="6" s="1"/>
  <c r="D96" i="6"/>
  <c r="F92" i="6"/>
  <c r="F65" i="6"/>
  <c r="J65" i="6" s="1"/>
  <c r="D167" i="6"/>
  <c r="F126" i="6"/>
  <c r="E126" i="6" s="1"/>
  <c r="F88" i="6"/>
  <c r="F76" i="6"/>
  <c r="J76" i="6" s="1"/>
  <c r="F138" i="6"/>
  <c r="K138" i="6" s="1"/>
  <c r="D203" i="6"/>
  <c r="F191" i="6"/>
  <c r="F100" i="6"/>
  <c r="D73" i="6"/>
  <c r="D199" i="6"/>
  <c r="F120" i="6"/>
  <c r="I120" i="6" s="1"/>
  <c r="J96" i="6"/>
  <c r="J126" i="6"/>
  <c r="F78" i="6" l="1"/>
  <c r="J78" i="6" s="1"/>
  <c r="D209" i="6"/>
  <c r="F205" i="6"/>
  <c r="D201" i="6"/>
  <c r="D197" i="6"/>
  <c r="D193" i="6"/>
  <c r="D189" i="6"/>
  <c r="D185" i="6"/>
  <c r="F181" i="6"/>
  <c r="F177" i="6"/>
  <c r="D173" i="6"/>
  <c r="D169" i="6"/>
  <c r="F165" i="6"/>
  <c r="D161" i="6"/>
  <c r="D157" i="6"/>
  <c r="D153" i="6"/>
  <c r="F149" i="6"/>
  <c r="D145" i="6"/>
  <c r="F231" i="6"/>
  <c r="D144" i="6"/>
  <c r="D140" i="6"/>
  <c r="D136" i="6"/>
  <c r="D132" i="6"/>
  <c r="F128" i="6"/>
  <c r="K128" i="6" s="1"/>
  <c r="F124" i="6"/>
  <c r="E124" i="6" s="1"/>
  <c r="D94" i="6"/>
  <c r="D226" i="6"/>
  <c r="D222" i="6"/>
  <c r="D218" i="6"/>
  <c r="F214" i="6"/>
  <c r="F122" i="6"/>
  <c r="K122" i="6" s="1"/>
  <c r="F118" i="6"/>
  <c r="E118" i="6" s="1"/>
  <c r="D114" i="6"/>
  <c r="F110" i="6"/>
  <c r="F106" i="6"/>
  <c r="D102" i="6"/>
  <c r="F98" i="6"/>
  <c r="J98" i="6" s="1"/>
  <c r="F90" i="6"/>
  <c r="F86" i="6"/>
  <c r="F82" i="6"/>
  <c r="D71" i="6"/>
  <c r="F67" i="6"/>
  <c r="K67" i="6" s="1"/>
  <c r="D216" i="6"/>
  <c r="F234" i="6"/>
  <c r="K234" i="6" s="1"/>
  <c r="F125" i="6"/>
  <c r="I125" i="6" s="1"/>
  <c r="F111" i="6"/>
  <c r="J111" i="6" s="1"/>
  <c r="F99" i="6"/>
  <c r="I99" i="6" s="1"/>
  <c r="D91" i="6"/>
  <c r="F71" i="6"/>
  <c r="F218" i="6"/>
  <c r="E218" i="6" s="1"/>
  <c r="F168" i="6"/>
  <c r="E168" i="6" s="1"/>
  <c r="F156" i="6"/>
  <c r="E156" i="6" s="1"/>
  <c r="F210" i="6"/>
  <c r="I210" i="6" s="1"/>
  <c r="D121" i="6"/>
  <c r="D109" i="6"/>
  <c r="D101" i="6"/>
  <c r="D93" i="6"/>
  <c r="D214" i="6"/>
  <c r="F215" i="6"/>
  <c r="K215" i="6" s="1"/>
  <c r="D68" i="6"/>
  <c r="F64" i="6"/>
  <c r="J125" i="6"/>
  <c r="F109" i="6"/>
  <c r="I109" i="6" s="1"/>
  <c r="D172" i="6"/>
  <c r="D168" i="6"/>
  <c r="D164" i="6"/>
  <c r="F121" i="6"/>
  <c r="D117" i="6"/>
  <c r="D113" i="6"/>
  <c r="E71" i="6"/>
  <c r="D210" i="6"/>
  <c r="K76" i="6"/>
  <c r="J67" i="6"/>
  <c r="F222" i="6"/>
  <c r="I222" i="6" s="1"/>
  <c r="I67" i="6"/>
  <c r="F225" i="6"/>
  <c r="K225" i="6" s="1"/>
  <c r="F221" i="6"/>
  <c r="D217" i="6"/>
  <c r="D213" i="6"/>
  <c r="J71" i="6"/>
  <c r="F226" i="6"/>
  <c r="K126" i="6"/>
  <c r="F228" i="6"/>
  <c r="F216" i="6"/>
  <c r="K216" i="6" s="1"/>
  <c r="F206" i="6"/>
  <c r="I206" i="6" s="1"/>
  <c r="D202" i="6"/>
  <c r="F198" i="6"/>
  <c r="D194" i="6"/>
  <c r="D190" i="6"/>
  <c r="F186" i="6"/>
  <c r="F182" i="6"/>
  <c r="I182" i="6" s="1"/>
  <c r="F178" i="6"/>
  <c r="F174" i="6"/>
  <c r="D170" i="6"/>
  <c r="D166" i="6"/>
  <c r="D162" i="6"/>
  <c r="D158" i="6"/>
  <c r="D154" i="6"/>
  <c r="F150" i="6"/>
  <c r="J150" i="6" s="1"/>
  <c r="F146" i="6"/>
  <c r="D232" i="6"/>
  <c r="D234" i="6"/>
  <c r="F141" i="6"/>
  <c r="F137" i="6"/>
  <c r="E137" i="6" s="1"/>
  <c r="D133" i="6"/>
  <c r="D129" i="6"/>
  <c r="D125" i="6"/>
  <c r="D123" i="6"/>
  <c r="D119" i="6"/>
  <c r="F115" i="6"/>
  <c r="K115" i="6" s="1"/>
  <c r="D111" i="6"/>
  <c r="D107" i="6"/>
  <c r="D103" i="6"/>
  <c r="D99" i="6"/>
  <c r="D95" i="6"/>
  <c r="F91" i="6"/>
  <c r="F87" i="6"/>
  <c r="F83" i="6"/>
  <c r="K83" i="6" s="1"/>
  <c r="D79" i="6"/>
  <c r="D75" i="6"/>
  <c r="F74" i="6"/>
  <c r="D70" i="6"/>
  <c r="F66" i="6"/>
  <c r="J177" i="6"/>
  <c r="I177" i="6"/>
  <c r="K177" i="6"/>
  <c r="E177" i="6"/>
  <c r="I165" i="6"/>
  <c r="E165" i="6"/>
  <c r="K165" i="6"/>
  <c r="J165" i="6"/>
  <c r="E106" i="6"/>
  <c r="J106" i="6"/>
  <c r="K106" i="6"/>
  <c r="I106" i="6"/>
  <c r="I86" i="6"/>
  <c r="K86" i="6"/>
  <c r="E86" i="6"/>
  <c r="J86" i="6"/>
  <c r="K149" i="6"/>
  <c r="I149" i="6"/>
  <c r="E149" i="6"/>
  <c r="J149" i="6"/>
  <c r="E221" i="6"/>
  <c r="I221" i="6"/>
  <c r="K221" i="6"/>
  <c r="J221" i="6"/>
  <c r="I110" i="6"/>
  <c r="J110" i="6"/>
  <c r="E110" i="6"/>
  <c r="K110" i="6"/>
  <c r="K74" i="6"/>
  <c r="E74" i="6"/>
  <c r="I74" i="6"/>
  <c r="J74" i="6"/>
  <c r="I205" i="6"/>
  <c r="K205" i="6"/>
  <c r="E205" i="6"/>
  <c r="J231" i="6"/>
  <c r="E231" i="6"/>
  <c r="K231" i="6"/>
  <c r="I231" i="6"/>
  <c r="J90" i="6"/>
  <c r="E90" i="6"/>
  <c r="K90" i="6"/>
  <c r="I90" i="6"/>
  <c r="I181" i="6"/>
  <c r="E181" i="6"/>
  <c r="J181" i="6"/>
  <c r="K181" i="6"/>
  <c r="I82" i="6"/>
  <c r="K82" i="6"/>
  <c r="E82" i="6"/>
  <c r="J82" i="6"/>
  <c r="E66" i="6"/>
  <c r="K66" i="6"/>
  <c r="J66" i="6"/>
  <c r="I66" i="6"/>
  <c r="I161" i="6"/>
  <c r="E78" i="6"/>
  <c r="F114" i="6"/>
  <c r="F217" i="6"/>
  <c r="I217" i="6" s="1"/>
  <c r="F145" i="6"/>
  <c r="F136" i="6"/>
  <c r="D124" i="6"/>
  <c r="F197" i="6"/>
  <c r="D149" i="6"/>
  <c r="J94" i="6"/>
  <c r="D98" i="6"/>
  <c r="F153" i="6"/>
  <c r="D110" i="6"/>
  <c r="F157" i="6"/>
  <c r="D82" i="6"/>
  <c r="F209" i="6"/>
  <c r="D90" i="6"/>
  <c r="F213" i="6"/>
  <c r="F169" i="6"/>
  <c r="D66" i="6"/>
  <c r="D221" i="6"/>
  <c r="K161" i="6"/>
  <c r="I78" i="6"/>
  <c r="D177" i="6"/>
  <c r="D122" i="6"/>
  <c r="F70" i="6"/>
  <c r="D181" i="6"/>
  <c r="D86" i="6"/>
  <c r="F193" i="6"/>
  <c r="J193" i="6" s="1"/>
  <c r="F102" i="6"/>
  <c r="I102" i="6" s="1"/>
  <c r="F140" i="6"/>
  <c r="F160" i="6"/>
  <c r="F73" i="6"/>
  <c r="I73" i="6" s="1"/>
  <c r="D69" i="6"/>
  <c r="D65" i="6"/>
  <c r="E161" i="6"/>
  <c r="J173" i="6"/>
  <c r="K94" i="6"/>
  <c r="E94" i="6"/>
  <c r="F185" i="6"/>
  <c r="D128" i="6"/>
  <c r="D205" i="6"/>
  <c r="F144" i="6"/>
  <c r="D106" i="6"/>
  <c r="I173" i="6"/>
  <c r="D74" i="6"/>
  <c r="D182" i="6"/>
  <c r="K173" i="6"/>
  <c r="I65" i="6"/>
  <c r="F201" i="6"/>
  <c r="E201" i="6" s="1"/>
  <c r="F132" i="6"/>
  <c r="F189" i="6"/>
  <c r="E189" i="6" s="1"/>
  <c r="D225" i="6"/>
  <c r="E65" i="6"/>
  <c r="K124" i="6"/>
  <c r="I124" i="6"/>
  <c r="J124" i="6"/>
  <c r="D156" i="6"/>
  <c r="D152" i="6"/>
  <c r="D148" i="6"/>
  <c r="D230" i="6"/>
  <c r="D143" i="6"/>
  <c r="D139" i="6"/>
  <c r="F135" i="6"/>
  <c r="J135" i="6" s="1"/>
  <c r="F131" i="6"/>
  <c r="E131" i="6" s="1"/>
  <c r="F101" i="6"/>
  <c r="E101" i="6" s="1"/>
  <c r="D97" i="6"/>
  <c r="F93" i="6"/>
  <c r="J93" i="6" s="1"/>
  <c r="F89" i="6"/>
  <c r="E89" i="6" s="1"/>
  <c r="D85" i="6"/>
  <c r="D81" i="6"/>
  <c r="D77" i="6"/>
  <c r="K78" i="6"/>
  <c r="E67" i="6"/>
  <c r="D207" i="6"/>
  <c r="F203" i="6"/>
  <c r="K203" i="6" s="1"/>
  <c r="F199" i="6"/>
  <c r="J199" i="6" s="1"/>
  <c r="D195" i="6"/>
  <c r="D191" i="6"/>
  <c r="D187" i="6"/>
  <c r="D183" i="6"/>
  <c r="F179" i="6"/>
  <c r="D175" i="6"/>
  <c r="D171" i="6"/>
  <c r="F167" i="6"/>
  <c r="E167" i="6" s="1"/>
  <c r="D163" i="6"/>
  <c r="D159" i="6"/>
  <c r="F155" i="6"/>
  <c r="K155" i="6" s="1"/>
  <c r="F151" i="6"/>
  <c r="E151" i="6" s="1"/>
  <c r="F147" i="6"/>
  <c r="J147" i="6" s="1"/>
  <c r="D233" i="6"/>
  <c r="F229" i="6"/>
  <c r="J229" i="6" s="1"/>
  <c r="D138" i="6"/>
  <c r="D134" i="6"/>
  <c r="F130" i="6"/>
  <c r="E130" i="6" s="1"/>
  <c r="D126" i="6"/>
  <c r="D120" i="6"/>
  <c r="D116" i="6"/>
  <c r="D112" i="6"/>
  <c r="F108" i="6"/>
  <c r="I108" i="6" s="1"/>
  <c r="D104" i="6"/>
  <c r="D100" i="6"/>
  <c r="D92" i="6"/>
  <c r="F84" i="6"/>
  <c r="E84" i="6" s="1"/>
  <c r="D80" i="6"/>
  <c r="D76" i="6"/>
  <c r="K198" i="6"/>
  <c r="E198" i="6"/>
  <c r="J198" i="6"/>
  <c r="I198" i="6"/>
  <c r="J186" i="6"/>
  <c r="I186" i="6"/>
  <c r="K186" i="6"/>
  <c r="E186" i="6"/>
  <c r="K178" i="6"/>
  <c r="J178" i="6"/>
  <c r="I178" i="6"/>
  <c r="E178" i="6"/>
  <c r="K174" i="6"/>
  <c r="J174" i="6"/>
  <c r="I174" i="6"/>
  <c r="E174" i="6"/>
  <c r="E150" i="6"/>
  <c r="J146" i="6"/>
  <c r="I146" i="6"/>
  <c r="K146" i="6"/>
  <c r="E146" i="6"/>
  <c r="E115" i="6"/>
  <c r="I91" i="6"/>
  <c r="J91" i="6"/>
  <c r="K91" i="6"/>
  <c r="E91" i="6"/>
  <c r="K87" i="6"/>
  <c r="I87" i="6"/>
  <c r="E87" i="6"/>
  <c r="J87" i="6"/>
  <c r="K64" i="6"/>
  <c r="I64" i="6"/>
  <c r="E138" i="6"/>
  <c r="J234" i="6"/>
  <c r="F95" i="6"/>
  <c r="D206" i="6"/>
  <c r="D146" i="6"/>
  <c r="D87" i="6"/>
  <c r="F133" i="6"/>
  <c r="F154" i="6"/>
  <c r="F170" i="6"/>
  <c r="D186" i="6"/>
  <c r="I234" i="6"/>
  <c r="D150" i="6"/>
  <c r="F129" i="6"/>
  <c r="F75" i="6"/>
  <c r="J75" i="6" s="1"/>
  <c r="F123" i="6"/>
  <c r="F103" i="6"/>
  <c r="D174" i="6"/>
  <c r="E234" i="6"/>
  <c r="K99" i="6"/>
  <c r="F107" i="6"/>
  <c r="E107" i="6" s="1"/>
  <c r="F158" i="6"/>
  <c r="I158" i="6" s="1"/>
  <c r="D137" i="6"/>
  <c r="F166" i="6"/>
  <c r="F190" i="6"/>
  <c r="J205" i="6"/>
  <c r="F79" i="6"/>
  <c r="J201" i="6"/>
  <c r="J122" i="6"/>
  <c r="E99" i="6"/>
  <c r="I225" i="6"/>
  <c r="D115" i="6"/>
  <c r="D178" i="6"/>
  <c r="D198" i="6"/>
  <c r="F202" i="6"/>
  <c r="F194" i="6"/>
  <c r="J194" i="6" s="1"/>
  <c r="K201" i="6"/>
  <c r="K125" i="6"/>
  <c r="J169" i="6"/>
  <c r="E122" i="6"/>
  <c r="J99" i="6"/>
  <c r="K111" i="6"/>
  <c r="D83" i="6"/>
  <c r="F162" i="6"/>
  <c r="F127" i="6"/>
  <c r="E127" i="6" s="1"/>
  <c r="I201" i="6"/>
  <c r="E125" i="6"/>
  <c r="K169" i="6"/>
  <c r="I122" i="6"/>
  <c r="D141" i="6"/>
  <c r="F119" i="6"/>
  <c r="I159" i="6"/>
  <c r="F232" i="6"/>
  <c r="F227" i="6"/>
  <c r="I227" i="6" s="1"/>
  <c r="D223" i="6"/>
  <c r="D219" i="6"/>
  <c r="D215" i="6"/>
  <c r="D211" i="6"/>
  <c r="F72" i="6"/>
  <c r="K72" i="6" s="1"/>
  <c r="F68" i="6"/>
  <c r="E68" i="6" s="1"/>
  <c r="D64" i="6"/>
  <c r="J191" i="6"/>
  <c r="E191" i="6"/>
  <c r="K191" i="6"/>
  <c r="E142" i="6"/>
  <c r="J142" i="6"/>
  <c r="K142" i="6"/>
  <c r="I142" i="6"/>
  <c r="J228" i="6"/>
  <c r="I228" i="6"/>
  <c r="D224" i="6"/>
  <c r="F224" i="6"/>
  <c r="D220" i="6"/>
  <c r="F220" i="6"/>
  <c r="I216" i="6"/>
  <c r="D212" i="6"/>
  <c r="F212" i="6"/>
  <c r="D208" i="6"/>
  <c r="F208" i="6"/>
  <c r="F204" i="6"/>
  <c r="D204" i="6"/>
  <c r="D200" i="6"/>
  <c r="F200" i="6"/>
  <c r="D196" i="6"/>
  <c r="F196" i="6"/>
  <c r="F192" i="6"/>
  <c r="D192" i="6"/>
  <c r="F188" i="6"/>
  <c r="D188" i="6"/>
  <c r="F184" i="6"/>
  <c r="D184" i="6"/>
  <c r="D180" i="6"/>
  <c r="F180" i="6"/>
  <c r="D176" i="6"/>
  <c r="F176" i="6"/>
  <c r="I160" i="6"/>
  <c r="J160" i="6"/>
  <c r="K160" i="6"/>
  <c r="E160" i="6"/>
  <c r="E135" i="6"/>
  <c r="E121" i="6"/>
  <c r="J121" i="6"/>
  <c r="I121" i="6"/>
  <c r="I101" i="6"/>
  <c r="K73" i="6"/>
  <c r="E141" i="6"/>
  <c r="I141" i="6"/>
  <c r="K141" i="6"/>
  <c r="J141" i="6"/>
  <c r="K214" i="6"/>
  <c r="E214" i="6"/>
  <c r="J214" i="6"/>
  <c r="I214" i="6"/>
  <c r="K120" i="6"/>
  <c r="J120" i="6"/>
  <c r="E120" i="6"/>
  <c r="K121" i="6"/>
  <c r="E228" i="6"/>
  <c r="E100" i="6"/>
  <c r="K100" i="6"/>
  <c r="J100" i="6"/>
  <c r="I100" i="6"/>
  <c r="I156" i="6"/>
  <c r="K156" i="6"/>
  <c r="J156" i="6"/>
  <c r="D228" i="6"/>
  <c r="I88" i="6"/>
  <c r="J88" i="6"/>
  <c r="K88" i="6"/>
  <c r="E88" i="6"/>
  <c r="J157" i="6"/>
  <c r="E157" i="6"/>
  <c r="K157" i="6"/>
  <c r="K179" i="6"/>
  <c r="E179" i="6"/>
  <c r="J179" i="6"/>
  <c r="I179" i="6"/>
  <c r="K151" i="6"/>
  <c r="I151" i="6"/>
  <c r="J151" i="6"/>
  <c r="K147" i="6"/>
  <c r="I147" i="6"/>
  <c r="K130" i="6"/>
  <c r="I130" i="6"/>
  <c r="J130" i="6"/>
  <c r="J92" i="6"/>
  <c r="K92" i="6"/>
  <c r="E92" i="6"/>
  <c r="I92" i="6"/>
  <c r="E206" i="6"/>
  <c r="J206" i="6"/>
  <c r="K206" i="6"/>
  <c r="K228" i="6"/>
  <c r="I157" i="6"/>
  <c r="K187" i="6"/>
  <c r="E187" i="6"/>
  <c r="I187" i="6"/>
  <c r="K227" i="6"/>
  <c r="I191" i="6"/>
  <c r="E76" i="6"/>
  <c r="I76" i="6"/>
  <c r="E147" i="6"/>
  <c r="J117" i="6"/>
  <c r="E117" i="6"/>
  <c r="I117" i="6"/>
  <c r="E105" i="6"/>
  <c r="J105" i="6"/>
  <c r="I105" i="6"/>
  <c r="K105" i="6"/>
  <c r="I126" i="6"/>
  <c r="E64" i="6"/>
  <c r="K65" i="6"/>
  <c r="J222" i="6"/>
  <c r="I218" i="6"/>
  <c r="I96" i="6"/>
  <c r="F85" i="6"/>
  <c r="D131" i="6"/>
  <c r="F164" i="6"/>
  <c r="I118" i="6"/>
  <c r="F171" i="6"/>
  <c r="F143" i="6"/>
  <c r="D108" i="6"/>
  <c r="F195" i="6"/>
  <c r="J159" i="6"/>
  <c r="D135" i="6"/>
  <c r="J138" i="6"/>
  <c r="K96" i="6"/>
  <c r="J215" i="6"/>
  <c r="D89" i="6"/>
  <c r="F175" i="6"/>
  <c r="F219" i="6"/>
  <c r="F77" i="6"/>
  <c r="F80" i="6"/>
  <c r="F97" i="6"/>
  <c r="F223" i="6"/>
  <c r="F163" i="6"/>
  <c r="F230" i="6"/>
  <c r="I230" i="6" s="1"/>
  <c r="F172" i="6"/>
  <c r="K217" i="6"/>
  <c r="I138" i="6"/>
  <c r="K159" i="6"/>
  <c r="E194" i="6"/>
  <c r="F112" i="6"/>
  <c r="D147" i="6"/>
  <c r="F148" i="6"/>
  <c r="F139" i="6"/>
  <c r="F207" i="6"/>
  <c r="F69" i="6"/>
  <c r="J217" i="6"/>
  <c r="K107" i="6"/>
  <c r="J118" i="6"/>
  <c r="J218" i="6"/>
  <c r="F81" i="6"/>
  <c r="K81" i="6" s="1"/>
  <c r="F134" i="6"/>
  <c r="F183" i="6"/>
  <c r="F233" i="6"/>
  <c r="F113" i="6"/>
  <c r="F211" i="6"/>
  <c r="D227" i="6"/>
  <c r="D155" i="6"/>
  <c r="D160" i="6"/>
  <c r="E217" i="6"/>
  <c r="J64" i="6"/>
  <c r="K118" i="6"/>
  <c r="K218" i="6"/>
  <c r="D179" i="6"/>
  <c r="F152" i="6"/>
  <c r="F116" i="6"/>
  <c r="F104" i="6"/>
  <c r="D127" i="6"/>
  <c r="D84" i="6"/>
  <c r="E222" i="6"/>
  <c r="I215" i="6"/>
  <c r="I79" i="6"/>
  <c r="E215" i="6"/>
  <c r="E98" i="6" l="1"/>
  <c r="I168" i="6"/>
  <c r="K168" i="6"/>
  <c r="J101" i="6"/>
  <c r="J168" i="6"/>
  <c r="I128" i="6"/>
  <c r="K98" i="6"/>
  <c r="E128" i="6"/>
  <c r="I98" i="6"/>
  <c r="J128" i="6"/>
  <c r="E111" i="6"/>
  <c r="I111" i="6"/>
  <c r="K222" i="6"/>
  <c r="E75" i="6"/>
  <c r="K101" i="6"/>
  <c r="I193" i="6"/>
  <c r="K199" i="6"/>
  <c r="I167" i="6"/>
  <c r="E225" i="6"/>
  <c r="K137" i="6"/>
  <c r="I137" i="6"/>
  <c r="I199" i="6"/>
  <c r="E199" i="6"/>
  <c r="K167" i="6"/>
  <c r="J225" i="6"/>
  <c r="J167" i="6"/>
  <c r="J137" i="6"/>
  <c r="K210" i="6"/>
  <c r="E210" i="6"/>
  <c r="E193" i="6"/>
  <c r="J210" i="6"/>
  <c r="K193" i="6"/>
  <c r="J227" i="6"/>
  <c r="E72" i="6"/>
  <c r="K150" i="6"/>
  <c r="I150" i="6"/>
  <c r="I194" i="6"/>
  <c r="K93" i="6"/>
  <c r="E102" i="6"/>
  <c r="K102" i="6"/>
  <c r="I93" i="6"/>
  <c r="E182" i="6"/>
  <c r="E93" i="6"/>
  <c r="E216" i="6"/>
  <c r="J102" i="6"/>
  <c r="J182" i="6"/>
  <c r="I72" i="6"/>
  <c r="J216" i="6"/>
  <c r="B9" i="20"/>
  <c r="K182" i="6"/>
  <c r="K194" i="6"/>
  <c r="J72" i="6"/>
  <c r="I71" i="6"/>
  <c r="K71" i="6"/>
  <c r="J108" i="6"/>
  <c r="I229" i="6"/>
  <c r="I89" i="6"/>
  <c r="I115" i="6"/>
  <c r="J115" i="6"/>
  <c r="E73" i="6"/>
  <c r="J73" i="6"/>
  <c r="J127" i="6"/>
  <c r="K109" i="6"/>
  <c r="E109" i="6"/>
  <c r="J109" i="6"/>
  <c r="I127" i="6"/>
  <c r="K127" i="6"/>
  <c r="E83" i="6"/>
  <c r="K108" i="6"/>
  <c r="E229" i="6"/>
  <c r="K89" i="6"/>
  <c r="J83" i="6"/>
  <c r="E108" i="6"/>
  <c r="I203" i="6"/>
  <c r="J89" i="6"/>
  <c r="I83" i="6"/>
  <c r="K229" i="6"/>
  <c r="J203" i="6"/>
  <c r="E203" i="6"/>
  <c r="I135" i="6"/>
  <c r="I226" i="6"/>
  <c r="E226" i="6"/>
  <c r="K226" i="6"/>
  <c r="J226" i="6"/>
  <c r="K135" i="6"/>
  <c r="J84" i="6"/>
  <c r="E227" i="6"/>
  <c r="J132" i="6"/>
  <c r="E132" i="6"/>
  <c r="I132" i="6"/>
  <c r="K132" i="6"/>
  <c r="K144" i="6"/>
  <c r="E144" i="6"/>
  <c r="I144" i="6"/>
  <c r="J144" i="6"/>
  <c r="E209" i="6"/>
  <c r="I209" i="6"/>
  <c r="K209" i="6"/>
  <c r="J209" i="6"/>
  <c r="E197" i="6"/>
  <c r="K197" i="6"/>
  <c r="I197" i="6"/>
  <c r="J197" i="6"/>
  <c r="J155" i="6"/>
  <c r="J131" i="6"/>
  <c r="I169" i="6"/>
  <c r="E169" i="6"/>
  <c r="I136" i="6"/>
  <c r="J136" i="6"/>
  <c r="K136" i="6"/>
  <c r="E136" i="6"/>
  <c r="E155" i="6"/>
  <c r="K189" i="6"/>
  <c r="I84" i="6"/>
  <c r="I155" i="6"/>
  <c r="I131" i="6"/>
  <c r="K185" i="6"/>
  <c r="J185" i="6"/>
  <c r="E185" i="6"/>
  <c r="I185" i="6"/>
  <c r="I213" i="6"/>
  <c r="K213" i="6"/>
  <c r="J213" i="6"/>
  <c r="E213" i="6"/>
  <c r="K145" i="6"/>
  <c r="E145" i="6"/>
  <c r="J145" i="6"/>
  <c r="I145" i="6"/>
  <c r="J140" i="6"/>
  <c r="K140" i="6"/>
  <c r="E140" i="6"/>
  <c r="I140" i="6"/>
  <c r="K131" i="6"/>
  <c r="K70" i="6"/>
  <c r="J70" i="6"/>
  <c r="I70" i="6"/>
  <c r="E70" i="6"/>
  <c r="J153" i="6"/>
  <c r="K153" i="6"/>
  <c r="I153" i="6"/>
  <c r="E153" i="6"/>
  <c r="I189" i="6"/>
  <c r="K84" i="6"/>
  <c r="J189" i="6"/>
  <c r="I114" i="6"/>
  <c r="J114" i="6"/>
  <c r="E114" i="6"/>
  <c r="K114" i="6"/>
  <c r="I154" i="6"/>
  <c r="E154" i="6"/>
  <c r="J154" i="6"/>
  <c r="K154" i="6"/>
  <c r="I75" i="6"/>
  <c r="E119" i="6"/>
  <c r="K119" i="6"/>
  <c r="I119" i="6"/>
  <c r="J119" i="6"/>
  <c r="I107" i="6"/>
  <c r="J107" i="6"/>
  <c r="I129" i="6"/>
  <c r="K129" i="6"/>
  <c r="J129" i="6"/>
  <c r="E129" i="6"/>
  <c r="K133" i="6"/>
  <c r="E133" i="6"/>
  <c r="I133" i="6"/>
  <c r="J133" i="6"/>
  <c r="J202" i="6"/>
  <c r="E202" i="6"/>
  <c r="K202" i="6"/>
  <c r="I202" i="6"/>
  <c r="K79" i="6"/>
  <c r="J79" i="6"/>
  <c r="E79" i="6"/>
  <c r="J158" i="6"/>
  <c r="K158" i="6"/>
  <c r="I68" i="6"/>
  <c r="E190" i="6"/>
  <c r="J190" i="6"/>
  <c r="K190" i="6"/>
  <c r="I190" i="6"/>
  <c r="B7" i="18"/>
  <c r="E158" i="6"/>
  <c r="K68" i="6"/>
  <c r="I166" i="6"/>
  <c r="J166" i="6"/>
  <c r="K166" i="6"/>
  <c r="E166" i="6"/>
  <c r="K95" i="6"/>
  <c r="E95" i="6"/>
  <c r="I95" i="6"/>
  <c r="J95" i="6"/>
  <c r="E162" i="6"/>
  <c r="K162" i="6"/>
  <c r="I162" i="6"/>
  <c r="J162" i="6"/>
  <c r="J68" i="6"/>
  <c r="K75" i="6"/>
  <c r="I103" i="6"/>
  <c r="E103" i="6"/>
  <c r="K103" i="6"/>
  <c r="J103" i="6"/>
  <c r="E232" i="6"/>
  <c r="K232" i="6"/>
  <c r="J232" i="6"/>
  <c r="I232" i="6"/>
  <c r="I123" i="6"/>
  <c r="K123" i="6"/>
  <c r="E123" i="6"/>
  <c r="J123" i="6"/>
  <c r="J170" i="6"/>
  <c r="E170" i="6"/>
  <c r="I170" i="6"/>
  <c r="K170" i="6"/>
  <c r="I69" i="6"/>
  <c r="E69" i="6"/>
  <c r="J69" i="6"/>
  <c r="K69" i="6"/>
  <c r="J164" i="6"/>
  <c r="E164" i="6"/>
  <c r="K164" i="6"/>
  <c r="I164" i="6"/>
  <c r="I184" i="6"/>
  <c r="K184" i="6"/>
  <c r="J184" i="6"/>
  <c r="E184" i="6"/>
  <c r="I183" i="6"/>
  <c r="J183" i="6"/>
  <c r="E183" i="6"/>
  <c r="K183" i="6"/>
  <c r="J207" i="6"/>
  <c r="E207" i="6"/>
  <c r="K207" i="6"/>
  <c r="I207" i="6"/>
  <c r="J77" i="6"/>
  <c r="I77" i="6"/>
  <c r="E77" i="6"/>
  <c r="K77" i="6"/>
  <c r="B10" i="20"/>
  <c r="E134" i="6"/>
  <c r="I134" i="6"/>
  <c r="J134" i="6"/>
  <c r="K134" i="6"/>
  <c r="I104" i="6"/>
  <c r="J104" i="6"/>
  <c r="E104" i="6"/>
  <c r="K104" i="6"/>
  <c r="J148" i="6"/>
  <c r="I148" i="6"/>
  <c r="K148" i="6"/>
  <c r="E148" i="6"/>
  <c r="E195" i="6"/>
  <c r="K195" i="6"/>
  <c r="I195" i="6"/>
  <c r="J195" i="6"/>
  <c r="I116" i="6"/>
  <c r="E116" i="6"/>
  <c r="K116" i="6"/>
  <c r="J116" i="6"/>
  <c r="K230" i="6"/>
  <c r="E230" i="6"/>
  <c r="J230" i="6"/>
  <c r="B6" i="18"/>
  <c r="J192" i="6"/>
  <c r="K192" i="6"/>
  <c r="I192" i="6"/>
  <c r="E192" i="6"/>
  <c r="E175" i="6"/>
  <c r="K175" i="6"/>
  <c r="I175" i="6"/>
  <c r="J175" i="6"/>
  <c r="J85" i="6"/>
  <c r="E85" i="6"/>
  <c r="K85" i="6"/>
  <c r="I85" i="6"/>
  <c r="B11" i="20"/>
  <c r="J176" i="6"/>
  <c r="E176" i="6"/>
  <c r="K176" i="6"/>
  <c r="I176" i="6"/>
  <c r="J152" i="6"/>
  <c r="E152" i="6"/>
  <c r="I152" i="6"/>
  <c r="K152" i="6"/>
  <c r="J112" i="6"/>
  <c r="E112" i="6"/>
  <c r="I112" i="6"/>
  <c r="K112" i="6"/>
  <c r="K163" i="6"/>
  <c r="E163" i="6"/>
  <c r="J163" i="6"/>
  <c r="I163" i="6"/>
  <c r="J180" i="6"/>
  <c r="E180" i="6"/>
  <c r="K180" i="6"/>
  <c r="I180" i="6"/>
  <c r="K196" i="6"/>
  <c r="I196" i="6"/>
  <c r="J196" i="6"/>
  <c r="E196" i="6"/>
  <c r="E212" i="6"/>
  <c r="I212" i="6"/>
  <c r="K212" i="6"/>
  <c r="J212" i="6"/>
  <c r="J224" i="6"/>
  <c r="K224" i="6"/>
  <c r="E224" i="6"/>
  <c r="I224" i="6"/>
  <c r="J233" i="6"/>
  <c r="E233" i="6"/>
  <c r="K233" i="6"/>
  <c r="I233" i="6"/>
  <c r="E80" i="6"/>
  <c r="J80" i="6"/>
  <c r="I80" i="6"/>
  <c r="K80" i="6"/>
  <c r="I139" i="6"/>
  <c r="K139" i="6"/>
  <c r="J139" i="6"/>
  <c r="E139" i="6"/>
  <c r="K219" i="6"/>
  <c r="J219" i="6"/>
  <c r="E219" i="6"/>
  <c r="I219" i="6"/>
  <c r="B8" i="18"/>
  <c r="J188" i="6"/>
  <c r="K188" i="6"/>
  <c r="I188" i="6"/>
  <c r="E188" i="6"/>
  <c r="K172" i="6"/>
  <c r="J172" i="6"/>
  <c r="E172" i="6"/>
  <c r="I172" i="6"/>
  <c r="I220" i="6"/>
  <c r="J220" i="6"/>
  <c r="K220" i="6"/>
  <c r="E220" i="6"/>
  <c r="I143" i="6"/>
  <c r="J143" i="6"/>
  <c r="K143" i="6"/>
  <c r="E143" i="6"/>
  <c r="K211" i="6"/>
  <c r="I211" i="6"/>
  <c r="E211" i="6"/>
  <c r="J211" i="6"/>
  <c r="J223" i="6"/>
  <c r="K223" i="6"/>
  <c r="E223" i="6"/>
  <c r="I223" i="6"/>
  <c r="E171" i="6"/>
  <c r="I171" i="6"/>
  <c r="J171" i="6"/>
  <c r="K171" i="6"/>
  <c r="J204" i="6"/>
  <c r="K204" i="6"/>
  <c r="I204" i="6"/>
  <c r="E204" i="6"/>
  <c r="I81" i="6"/>
  <c r="J81" i="6"/>
  <c r="E208" i="6"/>
  <c r="I208" i="6"/>
  <c r="J208" i="6"/>
  <c r="K208" i="6"/>
  <c r="E81" i="6"/>
  <c r="I113" i="6"/>
  <c r="K113" i="6"/>
  <c r="J113" i="6"/>
  <c r="E113" i="6"/>
  <c r="E97" i="6"/>
  <c r="J97" i="6"/>
  <c r="K97" i="6"/>
  <c r="I97" i="6"/>
  <c r="K200" i="6"/>
  <c r="E200" i="6"/>
  <c r="J200" i="6"/>
  <c r="I200" i="6"/>
  <c r="C10" i="20" l="1"/>
  <c r="C9" i="20"/>
  <c r="C11" i="20"/>
</calcChain>
</file>

<file path=xl/sharedStrings.xml><?xml version="1.0" encoding="utf-8"?>
<sst xmlns="http://schemas.openxmlformats.org/spreadsheetml/2006/main" count="350" uniqueCount="107">
  <si>
    <t>in Wikipedia from 1900</t>
  </si>
  <si>
    <t>Compiled in Mitchell, British Historical Statistics, Pop and Vital Statistics 3, pp. 11-14</t>
  </si>
  <si>
    <t>males</t>
  </si>
  <si>
    <t>females</t>
  </si>
  <si>
    <t>year</t>
  </si>
  <si>
    <t>Peace of Amiens</t>
  </si>
  <si>
    <t>Crimean War</t>
  </si>
  <si>
    <t>Pax Britannica, pt. 2</t>
  </si>
  <si>
    <t>Pax Britannica, pt. 1</t>
  </si>
  <si>
    <t>World War II</t>
  </si>
  <si>
    <t>World War I</t>
  </si>
  <si>
    <t>start of WWI</t>
  </si>
  <si>
    <t>interwar period</t>
  </si>
  <si>
    <t>post WWII</t>
  </si>
  <si>
    <t>pre Crimean War</t>
  </si>
  <si>
    <t>post Crimean War</t>
  </si>
  <si>
    <t>pre World War I</t>
  </si>
  <si>
    <t>post World War I</t>
  </si>
  <si>
    <t>pre World War II</t>
  </si>
  <si>
    <t>after WWII</t>
  </si>
  <si>
    <t>post American Revolution</t>
  </si>
  <si>
    <t>pre Napoleonic Wars</t>
  </si>
  <si>
    <t>Napoleonic Wars, pt. 1</t>
  </si>
  <si>
    <t>Napoleonic Wars, pt. 2</t>
  </si>
  <si>
    <t>post Napoleonic Wars</t>
  </si>
  <si>
    <t>source and notes</t>
  </si>
  <si>
    <t>population-total</t>
  </si>
  <si>
    <t>total population (population-total) is in thousands</t>
  </si>
  <si>
    <t>sources:</t>
  </si>
  <si>
    <t>transported-uk-australia</t>
  </si>
  <si>
    <t>years of absence for persons executed</t>
  </si>
  <si>
    <t>years of absence for persons transported</t>
  </si>
  <si>
    <t>absent-sex ratio</t>
  </si>
  <si>
    <t>absent-prevalence</t>
  </si>
  <si>
    <t>absent statistics aggregate executed, transported, and in prison using years of absence</t>
  </si>
  <si>
    <t>executed</t>
  </si>
  <si>
    <t>transported</t>
  </si>
  <si>
    <t>in prison</t>
  </si>
  <si>
    <t>Ratio of males to females in life-disposing punishment</t>
  </si>
  <si>
    <t>Includes executed, transported, and in prison</t>
  </si>
  <si>
    <t>maximum</t>
  </si>
  <si>
    <t>median</t>
  </si>
  <si>
    <t>average</t>
  </si>
  <si>
    <t>prisoners-scotland-long-run</t>
  </si>
  <si>
    <t>executions-scotland-from-1800</t>
  </si>
  <si>
    <t>UK military situation</t>
  </si>
  <si>
    <t>sex ratio (25yr ma)</t>
  </si>
  <si>
    <t>1840-1874</t>
  </si>
  <si>
    <t>1840-1850</t>
  </si>
  <si>
    <t>The moving-average window for executions encompasses missing values at its endpoints.</t>
  </si>
  <si>
    <t>1800-1840</t>
  </si>
  <si>
    <t>1800-1899</t>
  </si>
  <si>
    <t>1840-1899</t>
  </si>
  <si>
    <t>Absent-prevalence is absent per 100,000 of population</t>
  </si>
  <si>
    <t>Scotland</t>
  </si>
  <si>
    <t>1780-1789</t>
  </si>
  <si>
    <t>total persons</t>
  </si>
  <si>
    <t>sex ratio</t>
  </si>
  <si>
    <t>est. pop. 1800: est. by pop in 1801, growth rate 1801 to 1802, scaled down by relevant E&amp;W ratio</t>
  </si>
  <si>
    <t>E&amp;W</t>
  </si>
  <si>
    <t>Scot/E&amp;W</t>
  </si>
  <si>
    <t>prevalence</t>
  </si>
  <si>
    <t>Gatrell (1994), The Hanging Tree, p. 8, in. ft. 14 (about 4 executions per year in 1780s)</t>
  </si>
  <si>
    <t>period</t>
  </si>
  <si>
    <t>sex ratios 
(3yr ma)</t>
  </si>
  <si>
    <t>Median values across period</t>
  </si>
  <si>
    <t>Total values across period</t>
  </si>
  <si>
    <t>prevalence = per 100,000 of population</t>
  </si>
  <si>
    <t>Scottish transports: Ekirch, Bound for America, p. 26</t>
  </si>
  <si>
    <t>Scottish transports don't included transported political prisoners.</t>
  </si>
  <si>
    <t xml:space="preserve">About 2000 Scottish Jacobite rebels were transported to America.  See </t>
  </si>
  <si>
    <t>Dobson, Scottish emigration to Colonial America, 1607-1785, p. 92.</t>
  </si>
  <si>
    <t>For England and Wales (E&amp;W) data, see</t>
  </si>
  <si>
    <t>punishment-england-wales-long-run</t>
  </si>
  <si>
    <t>Transportation from Scotland ended in 1857</t>
  </si>
  <si>
    <t>population of Scotland</t>
  </si>
  <si>
    <t>1755: Webster census</t>
  </si>
  <si>
    <t xml:space="preserve">population: </t>
  </si>
  <si>
    <t xml:space="preserve">subsequent: Registrar General, Vital Statistics, </t>
  </si>
  <si>
    <t>Scotland populaton</t>
  </si>
  <si>
    <t>sources and nots</t>
  </si>
  <si>
    <t>estimate via interpolation</t>
  </si>
  <si>
    <t>calculated from punishment yearly sheet</t>
  </si>
  <si>
    <t>Punishment in Scotland since 1800: summary statistics</t>
  </si>
  <si>
    <t xml:space="preserve">E&amp;W </t>
  </si>
  <si>
    <t>1718-1775 (to America)</t>
  </si>
  <si>
    <t>1787-1857 (to Australia)</t>
  </si>
  <si>
    <t>Offenders transported</t>
  </si>
  <si>
    <t>Offenders executed</t>
  </si>
  <si>
    <t>executions, 1870-99</t>
  </si>
  <si>
    <t>executions, 1840-2010</t>
  </si>
  <si>
    <t>number</t>
  </si>
  <si>
    <t>Anderson, Michael (2011). "Guesses, Estimates and Adjustments: Webster's 1755 'Census' of Scotland Revisited Again." Journal of Scottish Historical Studies vol. 31(1): 26-45.</t>
  </si>
  <si>
    <t>Webster's figures were not an exact census.  But a figure about 1.3 million is reasonable.  See:</t>
  </si>
  <si>
    <t>Punishment prevalence and sex ratio in Scotland since 1800</t>
  </si>
  <si>
    <t>absent in punishment</t>
  </si>
  <si>
    <t>absence in punishment distribution by cause</t>
  </si>
  <si>
    <t>males &amp; females</t>
  </si>
  <si>
    <t>punishment sex ratios (3yr ma)</t>
  </si>
  <si>
    <t>punishment sex ratio (25yr ma)</t>
  </si>
  <si>
    <t>punishment by execution</t>
  </si>
  <si>
    <t>punishment by transportation</t>
  </si>
  <si>
    <t>punishment by holding in prison (prisoners)</t>
  </si>
  <si>
    <t>sex ratio from 1840 to 1920, by year (3 yr ma per year)</t>
  </si>
  <si>
    <t>Repository:</t>
  </si>
  <si>
    <t>http://acrosswalls.org/datasets/</t>
  </si>
  <si>
    <t>Version: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</si>
</sst>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0.0"/>
    <numFmt numFmtId="169" formatCode="0.000"/>
  </numFmts>
  <fonts count="3" x14ac:knownFonts="1">
    <font>
      <sz val="10"/>
      <name val="Arial"/>
    </font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 applyAlignment="1">
      <alignment horizontal="center"/>
    </xf>
    <xf numFmtId="9" fontId="0" fillId="0" borderId="0" xfId="1" applyFont="1"/>
    <xf numFmtId="165" fontId="0" fillId="0" borderId="0" xfId="0" applyNumberFormat="1"/>
    <xf numFmtId="0" fontId="0" fillId="0" borderId="0" xfId="0" applyAlignment="1">
      <alignment horizontal="center" wrapText="1"/>
    </xf>
    <xf numFmtId="169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3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3" fontId="0" fillId="0" borderId="6" xfId="0" applyNumberFormat="1" applyBorder="1" applyAlignment="1">
      <alignment horizontal="center" wrapText="1"/>
    </xf>
    <xf numFmtId="3" fontId="0" fillId="0" borderId="1" xfId="0" applyNumberFormat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Punishment Sex Ratio in Scotland, 1840-2010</a:t>
            </a:r>
          </a:p>
        </c:rich>
      </c:tx>
      <c:layout>
        <c:manualLayout>
          <c:xMode val="edge"/>
          <c:yMode val="edge"/>
          <c:x val="0.17862605715952173"/>
          <c:y val="3.1460674157303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50390215283736"/>
          <c:y val="0.17078670425156278"/>
          <c:w val="0.83969528245414071"/>
          <c:h val="0.6606748822363086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cat>
            <c:numRef>
              <c:f>'punishment yearly'!$A$64:$A$234</c:f>
              <c:numCache>
                <c:formatCode>General</c:formatCode>
                <c:ptCount val="171"/>
                <c:pt idx="0">
                  <c:v>1840</c:v>
                </c:pt>
                <c:pt idx="1">
                  <c:v>1841</c:v>
                </c:pt>
                <c:pt idx="2">
                  <c:v>1842</c:v>
                </c:pt>
                <c:pt idx="3">
                  <c:v>1843</c:v>
                </c:pt>
                <c:pt idx="4">
                  <c:v>1844</c:v>
                </c:pt>
                <c:pt idx="5">
                  <c:v>1845</c:v>
                </c:pt>
                <c:pt idx="6">
                  <c:v>1846</c:v>
                </c:pt>
                <c:pt idx="7">
                  <c:v>1847</c:v>
                </c:pt>
                <c:pt idx="8">
                  <c:v>1848</c:v>
                </c:pt>
                <c:pt idx="9">
                  <c:v>1849</c:v>
                </c:pt>
                <c:pt idx="10">
                  <c:v>1850</c:v>
                </c:pt>
                <c:pt idx="11">
                  <c:v>1851</c:v>
                </c:pt>
                <c:pt idx="12">
                  <c:v>1852</c:v>
                </c:pt>
                <c:pt idx="13">
                  <c:v>1853</c:v>
                </c:pt>
                <c:pt idx="14">
                  <c:v>1854</c:v>
                </c:pt>
                <c:pt idx="15">
                  <c:v>1855</c:v>
                </c:pt>
                <c:pt idx="16">
                  <c:v>1856</c:v>
                </c:pt>
                <c:pt idx="17">
                  <c:v>1857</c:v>
                </c:pt>
                <c:pt idx="18">
                  <c:v>1858</c:v>
                </c:pt>
                <c:pt idx="19">
                  <c:v>1859</c:v>
                </c:pt>
                <c:pt idx="20">
                  <c:v>1860</c:v>
                </c:pt>
                <c:pt idx="21">
                  <c:v>1861</c:v>
                </c:pt>
                <c:pt idx="22">
                  <c:v>1862</c:v>
                </c:pt>
                <c:pt idx="23">
                  <c:v>1863</c:v>
                </c:pt>
                <c:pt idx="24">
                  <c:v>1864</c:v>
                </c:pt>
                <c:pt idx="25">
                  <c:v>1865</c:v>
                </c:pt>
                <c:pt idx="26">
                  <c:v>1866</c:v>
                </c:pt>
                <c:pt idx="27">
                  <c:v>1867</c:v>
                </c:pt>
                <c:pt idx="28">
                  <c:v>1868</c:v>
                </c:pt>
                <c:pt idx="29">
                  <c:v>1869</c:v>
                </c:pt>
                <c:pt idx="30">
                  <c:v>1870</c:v>
                </c:pt>
                <c:pt idx="31">
                  <c:v>1871</c:v>
                </c:pt>
                <c:pt idx="32">
                  <c:v>1872</c:v>
                </c:pt>
                <c:pt idx="33">
                  <c:v>1873</c:v>
                </c:pt>
                <c:pt idx="34">
                  <c:v>1874</c:v>
                </c:pt>
                <c:pt idx="35">
                  <c:v>1875</c:v>
                </c:pt>
                <c:pt idx="36">
                  <c:v>1876</c:v>
                </c:pt>
                <c:pt idx="37">
                  <c:v>1877</c:v>
                </c:pt>
                <c:pt idx="38">
                  <c:v>1878</c:v>
                </c:pt>
                <c:pt idx="39">
                  <c:v>1879</c:v>
                </c:pt>
                <c:pt idx="40">
                  <c:v>1880</c:v>
                </c:pt>
                <c:pt idx="41">
                  <c:v>1881</c:v>
                </c:pt>
                <c:pt idx="42">
                  <c:v>1882</c:v>
                </c:pt>
                <c:pt idx="43">
                  <c:v>1883</c:v>
                </c:pt>
                <c:pt idx="44">
                  <c:v>1884</c:v>
                </c:pt>
                <c:pt idx="45">
                  <c:v>1885</c:v>
                </c:pt>
                <c:pt idx="46">
                  <c:v>1886</c:v>
                </c:pt>
                <c:pt idx="47">
                  <c:v>1887</c:v>
                </c:pt>
                <c:pt idx="48">
                  <c:v>1888</c:v>
                </c:pt>
                <c:pt idx="49">
                  <c:v>1889</c:v>
                </c:pt>
                <c:pt idx="50">
                  <c:v>1890</c:v>
                </c:pt>
                <c:pt idx="51">
                  <c:v>1891</c:v>
                </c:pt>
                <c:pt idx="52">
                  <c:v>1892</c:v>
                </c:pt>
                <c:pt idx="53">
                  <c:v>1893</c:v>
                </c:pt>
                <c:pt idx="54">
                  <c:v>1894</c:v>
                </c:pt>
                <c:pt idx="55">
                  <c:v>1895</c:v>
                </c:pt>
                <c:pt idx="56">
                  <c:v>1896</c:v>
                </c:pt>
                <c:pt idx="57">
                  <c:v>1897</c:v>
                </c:pt>
                <c:pt idx="58">
                  <c:v>1898</c:v>
                </c:pt>
                <c:pt idx="59">
                  <c:v>1899</c:v>
                </c:pt>
                <c:pt idx="60">
                  <c:v>1900</c:v>
                </c:pt>
                <c:pt idx="61">
                  <c:v>1901</c:v>
                </c:pt>
                <c:pt idx="62">
                  <c:v>1902</c:v>
                </c:pt>
                <c:pt idx="63">
                  <c:v>1903</c:v>
                </c:pt>
                <c:pt idx="64">
                  <c:v>1904</c:v>
                </c:pt>
                <c:pt idx="65">
                  <c:v>1905</c:v>
                </c:pt>
                <c:pt idx="66">
                  <c:v>1906</c:v>
                </c:pt>
                <c:pt idx="67">
                  <c:v>1907</c:v>
                </c:pt>
                <c:pt idx="68">
                  <c:v>1908</c:v>
                </c:pt>
                <c:pt idx="69">
                  <c:v>1909</c:v>
                </c:pt>
                <c:pt idx="70">
                  <c:v>1910</c:v>
                </c:pt>
                <c:pt idx="71">
                  <c:v>1911</c:v>
                </c:pt>
                <c:pt idx="72">
                  <c:v>1912</c:v>
                </c:pt>
                <c:pt idx="73">
                  <c:v>1913</c:v>
                </c:pt>
                <c:pt idx="74">
                  <c:v>1914</c:v>
                </c:pt>
                <c:pt idx="75">
                  <c:v>1915</c:v>
                </c:pt>
                <c:pt idx="76">
                  <c:v>1916</c:v>
                </c:pt>
                <c:pt idx="77">
                  <c:v>1917</c:v>
                </c:pt>
                <c:pt idx="78">
                  <c:v>1918</c:v>
                </c:pt>
                <c:pt idx="79">
                  <c:v>1919</c:v>
                </c:pt>
                <c:pt idx="80">
                  <c:v>1920</c:v>
                </c:pt>
                <c:pt idx="81">
                  <c:v>1921</c:v>
                </c:pt>
                <c:pt idx="82">
                  <c:v>1922</c:v>
                </c:pt>
                <c:pt idx="83">
                  <c:v>1923</c:v>
                </c:pt>
                <c:pt idx="84">
                  <c:v>1924</c:v>
                </c:pt>
                <c:pt idx="85">
                  <c:v>1925</c:v>
                </c:pt>
                <c:pt idx="86">
                  <c:v>1926</c:v>
                </c:pt>
                <c:pt idx="87">
                  <c:v>1927</c:v>
                </c:pt>
                <c:pt idx="88">
                  <c:v>1928</c:v>
                </c:pt>
                <c:pt idx="89">
                  <c:v>1929</c:v>
                </c:pt>
                <c:pt idx="90">
                  <c:v>1930</c:v>
                </c:pt>
                <c:pt idx="91">
                  <c:v>1931</c:v>
                </c:pt>
                <c:pt idx="92">
                  <c:v>1932</c:v>
                </c:pt>
                <c:pt idx="93">
                  <c:v>1933</c:v>
                </c:pt>
                <c:pt idx="94">
                  <c:v>1934</c:v>
                </c:pt>
                <c:pt idx="95">
                  <c:v>1935</c:v>
                </c:pt>
                <c:pt idx="96">
                  <c:v>1936</c:v>
                </c:pt>
                <c:pt idx="97">
                  <c:v>1937</c:v>
                </c:pt>
                <c:pt idx="98">
                  <c:v>1938</c:v>
                </c:pt>
                <c:pt idx="99">
                  <c:v>1939</c:v>
                </c:pt>
                <c:pt idx="100">
                  <c:v>1940</c:v>
                </c:pt>
                <c:pt idx="101">
                  <c:v>1941</c:v>
                </c:pt>
                <c:pt idx="102">
                  <c:v>1942</c:v>
                </c:pt>
                <c:pt idx="103">
                  <c:v>1943</c:v>
                </c:pt>
                <c:pt idx="104">
                  <c:v>1944</c:v>
                </c:pt>
                <c:pt idx="105">
                  <c:v>1945</c:v>
                </c:pt>
                <c:pt idx="106">
                  <c:v>1946</c:v>
                </c:pt>
                <c:pt idx="107">
                  <c:v>1947</c:v>
                </c:pt>
                <c:pt idx="108">
                  <c:v>1948</c:v>
                </c:pt>
                <c:pt idx="109">
                  <c:v>1949</c:v>
                </c:pt>
                <c:pt idx="110">
                  <c:v>1950</c:v>
                </c:pt>
                <c:pt idx="111">
                  <c:v>1951</c:v>
                </c:pt>
                <c:pt idx="112">
                  <c:v>1952</c:v>
                </c:pt>
                <c:pt idx="113">
                  <c:v>1953</c:v>
                </c:pt>
                <c:pt idx="114">
                  <c:v>1954</c:v>
                </c:pt>
                <c:pt idx="115">
                  <c:v>1955</c:v>
                </c:pt>
                <c:pt idx="116">
                  <c:v>1956</c:v>
                </c:pt>
                <c:pt idx="117">
                  <c:v>1957</c:v>
                </c:pt>
                <c:pt idx="118">
                  <c:v>1958</c:v>
                </c:pt>
                <c:pt idx="119">
                  <c:v>1959</c:v>
                </c:pt>
                <c:pt idx="120">
                  <c:v>1960</c:v>
                </c:pt>
                <c:pt idx="121">
                  <c:v>1961</c:v>
                </c:pt>
                <c:pt idx="122">
                  <c:v>1962</c:v>
                </c:pt>
                <c:pt idx="123">
                  <c:v>1963</c:v>
                </c:pt>
                <c:pt idx="124">
                  <c:v>1964</c:v>
                </c:pt>
                <c:pt idx="125">
                  <c:v>1965</c:v>
                </c:pt>
                <c:pt idx="126">
                  <c:v>1966</c:v>
                </c:pt>
                <c:pt idx="127">
                  <c:v>1967</c:v>
                </c:pt>
                <c:pt idx="128">
                  <c:v>1968</c:v>
                </c:pt>
                <c:pt idx="129">
                  <c:v>1969</c:v>
                </c:pt>
                <c:pt idx="130">
                  <c:v>1970</c:v>
                </c:pt>
                <c:pt idx="131">
                  <c:v>1971</c:v>
                </c:pt>
                <c:pt idx="132">
                  <c:v>1972</c:v>
                </c:pt>
                <c:pt idx="133">
                  <c:v>1973</c:v>
                </c:pt>
                <c:pt idx="134">
                  <c:v>1974</c:v>
                </c:pt>
                <c:pt idx="135">
                  <c:v>1975</c:v>
                </c:pt>
                <c:pt idx="136">
                  <c:v>1976</c:v>
                </c:pt>
                <c:pt idx="137">
                  <c:v>1977</c:v>
                </c:pt>
                <c:pt idx="138">
                  <c:v>1978</c:v>
                </c:pt>
                <c:pt idx="139">
                  <c:v>1979</c:v>
                </c:pt>
                <c:pt idx="140">
                  <c:v>1980</c:v>
                </c:pt>
                <c:pt idx="141">
                  <c:v>1981</c:v>
                </c:pt>
                <c:pt idx="142">
                  <c:v>1982</c:v>
                </c:pt>
                <c:pt idx="143">
                  <c:v>1983</c:v>
                </c:pt>
                <c:pt idx="144">
                  <c:v>1984</c:v>
                </c:pt>
                <c:pt idx="145">
                  <c:v>1985</c:v>
                </c:pt>
                <c:pt idx="146">
                  <c:v>1986</c:v>
                </c:pt>
                <c:pt idx="147">
                  <c:v>1987</c:v>
                </c:pt>
                <c:pt idx="148">
                  <c:v>1988</c:v>
                </c:pt>
                <c:pt idx="149">
                  <c:v>1989</c:v>
                </c:pt>
                <c:pt idx="150">
                  <c:v>1990</c:v>
                </c:pt>
                <c:pt idx="151">
                  <c:v>1991</c:v>
                </c:pt>
                <c:pt idx="152">
                  <c:v>1992</c:v>
                </c:pt>
                <c:pt idx="153">
                  <c:v>1993</c:v>
                </c:pt>
                <c:pt idx="154">
                  <c:v>1994</c:v>
                </c:pt>
                <c:pt idx="155">
                  <c:v>1995</c:v>
                </c:pt>
                <c:pt idx="156">
                  <c:v>1996</c:v>
                </c:pt>
                <c:pt idx="157">
                  <c:v>1997</c:v>
                </c:pt>
                <c:pt idx="158">
                  <c:v>1998</c:v>
                </c:pt>
                <c:pt idx="159">
                  <c:v>1999</c:v>
                </c:pt>
                <c:pt idx="160">
                  <c:v>2000</c:v>
                </c:pt>
                <c:pt idx="161">
                  <c:v>2001</c:v>
                </c:pt>
                <c:pt idx="162">
                  <c:v>2002</c:v>
                </c:pt>
                <c:pt idx="163">
                  <c:v>2003</c:v>
                </c:pt>
                <c:pt idx="164">
                  <c:v>2004</c:v>
                </c:pt>
                <c:pt idx="165">
                  <c:v>2005</c:v>
                </c:pt>
                <c:pt idx="166">
                  <c:v>2006</c:v>
                </c:pt>
                <c:pt idx="167">
                  <c:v>2007</c:v>
                </c:pt>
                <c:pt idx="168">
                  <c:v>2008</c:v>
                </c:pt>
                <c:pt idx="169">
                  <c:v>2009</c:v>
                </c:pt>
                <c:pt idx="170">
                  <c:v>2010</c:v>
                </c:pt>
              </c:numCache>
            </c:numRef>
          </c:cat>
          <c:val>
            <c:numRef>
              <c:f>'punishment yearly'!$D$64:$D$234</c:f>
              <c:numCache>
                <c:formatCode>#,##0.0</c:formatCode>
                <c:ptCount val="171"/>
                <c:pt idx="0">
                  <c:v>2.9125109119356436</c:v>
                </c:pt>
                <c:pt idx="1">
                  <c:v>2.7492930302806653</c:v>
                </c:pt>
                <c:pt idx="2">
                  <c:v>2.7042766014382154</c:v>
                </c:pt>
                <c:pt idx="3">
                  <c:v>2.7444862752352206</c:v>
                </c:pt>
                <c:pt idx="4">
                  <c:v>2.7738590191543184</c:v>
                </c:pt>
                <c:pt idx="5">
                  <c:v>2.5699661780321974</c:v>
                </c:pt>
                <c:pt idx="6">
                  <c:v>2.3431900432886423</c:v>
                </c:pt>
                <c:pt idx="7">
                  <c:v>2.3012408346993509</c:v>
                </c:pt>
                <c:pt idx="8">
                  <c:v>2.2941763560181458</c:v>
                </c:pt>
                <c:pt idx="9">
                  <c:v>2.2830009174066355</c:v>
                </c:pt>
                <c:pt idx="10">
                  <c:v>2.3040508717781965</c:v>
                </c:pt>
                <c:pt idx="11">
                  <c:v>2.1957794149776091</c:v>
                </c:pt>
                <c:pt idx="12">
                  <c:v>2.1693980742833756</c:v>
                </c:pt>
                <c:pt idx="13">
                  <c:v>2.2561679715809828</c:v>
                </c:pt>
                <c:pt idx="14">
                  <c:v>2.2610152965633152</c:v>
                </c:pt>
                <c:pt idx="15">
                  <c:v>2.3527532983254518</c:v>
                </c:pt>
                <c:pt idx="16">
                  <c:v>2.2754909471895348</c:v>
                </c:pt>
                <c:pt idx="17">
                  <c:v>2.348709278836735</c:v>
                </c:pt>
                <c:pt idx="18">
                  <c:v>2.4237671064109949</c:v>
                </c:pt>
                <c:pt idx="19">
                  <c:v>2.2839677502166755</c:v>
                </c:pt>
                <c:pt idx="20">
                  <c:v>2.5393733963078806</c:v>
                </c:pt>
                <c:pt idx="21">
                  <c:v>2.8121620838024697</c:v>
                </c:pt>
                <c:pt idx="22">
                  <c:v>3.1480747238519076</c:v>
                </c:pt>
                <c:pt idx="23">
                  <c:v>2.9711828787873369</c:v>
                </c:pt>
                <c:pt idx="24">
                  <c:v>2.7115338543937315</c:v>
                </c:pt>
                <c:pt idx="25">
                  <c:v>2.406652595564208</c:v>
                </c:pt>
                <c:pt idx="26">
                  <c:v>2.2600181619427131</c:v>
                </c:pt>
                <c:pt idx="27">
                  <c:v>2.2447160353629183</c:v>
                </c:pt>
                <c:pt idx="28">
                  <c:v>2.2687811677508107</c:v>
                </c:pt>
                <c:pt idx="29">
                  <c:v>2.2689498232751357</c:v>
                </c:pt>
                <c:pt idx="30">
                  <c:v>2.2036281800221222</c:v>
                </c:pt>
                <c:pt idx="31">
                  <c:v>2.0723668739690861</c:v>
                </c:pt>
                <c:pt idx="32">
                  <c:v>2.0188341293116476</c:v>
                </c:pt>
                <c:pt idx="33">
                  <c:v>2.1635493694591243</c:v>
                </c:pt>
                <c:pt idx="34">
                  <c:v>2.293438058941152</c:v>
                </c:pt>
                <c:pt idx="35">
                  <c:v>2.3328037342735501</c:v>
                </c:pt>
                <c:pt idx="36">
                  <c:v>2.3984915629382328</c:v>
                </c:pt>
                <c:pt idx="37">
                  <c:v>2.4278433131467207</c:v>
                </c:pt>
                <c:pt idx="38">
                  <c:v>2.6404842151591454</c:v>
                </c:pt>
                <c:pt idx="39">
                  <c:v>2.8297034751364367</c:v>
                </c:pt>
                <c:pt idx="40">
                  <c:v>2.805836433588154</c:v>
                </c:pt>
                <c:pt idx="41">
                  <c:v>3.0197117822917106</c:v>
                </c:pt>
                <c:pt idx="42">
                  <c:v>3.2244547698446517</c:v>
                </c:pt>
                <c:pt idx="43">
                  <c:v>3.1079674134169903</c:v>
                </c:pt>
                <c:pt idx="44">
                  <c:v>3.2000034191482238</c:v>
                </c:pt>
                <c:pt idx="45">
                  <c:v>3.2863934874616443</c:v>
                </c:pt>
                <c:pt idx="46">
                  <c:v>3.4247330259792537</c:v>
                </c:pt>
                <c:pt idx="47">
                  <c:v>3.5190589284988847</c:v>
                </c:pt>
                <c:pt idx="48">
                  <c:v>3.4486167389063538</c:v>
                </c:pt>
                <c:pt idx="49">
                  <c:v>3.1599350428395496</c:v>
                </c:pt>
                <c:pt idx="50">
                  <c:v>3.2733375433341569</c:v>
                </c:pt>
                <c:pt idx="51">
                  <c:v>3.2370634656190655</c:v>
                </c:pt>
                <c:pt idx="52">
                  <c:v>3.2387644727870297</c:v>
                </c:pt>
                <c:pt idx="53">
                  <c:v>3.0252600297176819</c:v>
                </c:pt>
                <c:pt idx="54">
                  <c:v>3.0871632329635501</c:v>
                </c:pt>
                <c:pt idx="55">
                  <c:v>3.2116666666666664</c:v>
                </c:pt>
                <c:pt idx="56">
                  <c:v>3.2621848739495798</c:v>
                </c:pt>
                <c:pt idx="57">
                  <c:v>3.3402777777777777</c:v>
                </c:pt>
                <c:pt idx="58">
                  <c:v>3.2861736334405145</c:v>
                </c:pt>
                <c:pt idx="59">
                  <c:v>3.4249201277955272</c:v>
                </c:pt>
                <c:pt idx="60">
                  <c:v>3.3418530351437701</c:v>
                </c:pt>
                <c:pt idx="61">
                  <c:v>3.2840409956076133</c:v>
                </c:pt>
                <c:pt idx="62">
                  <c:v>3.371345029239766</c:v>
                </c:pt>
                <c:pt idx="63">
                  <c:v>3.574074074074074</c:v>
                </c:pt>
                <c:pt idx="64">
                  <c:v>3.8528428093645486</c:v>
                </c:pt>
                <c:pt idx="65">
                  <c:v>4.2126126126126122</c:v>
                </c:pt>
                <c:pt idx="66">
                  <c:v>3.9660441426146011</c:v>
                </c:pt>
                <c:pt idx="67">
                  <c:v>3.8022151898734178</c:v>
                </c:pt>
                <c:pt idx="68">
                  <c:v>4.4186851211072664</c:v>
                </c:pt>
                <c:pt idx="69">
                  <c:v>4.3737024221453291</c:v>
                </c:pt>
                <c:pt idx="70">
                  <c:v>4.7551440329218106</c:v>
                </c:pt>
                <c:pt idx="71">
                  <c:v>4.4710578842315369</c:v>
                </c:pt>
                <c:pt idx="72">
                  <c:v>4.3251879699248121</c:v>
                </c:pt>
                <c:pt idx="73">
                  <c:v>4.4131736526946108</c:v>
                </c:pt>
                <c:pt idx="74">
                  <c:v>4.3380855397148679</c:v>
                </c:pt>
                <c:pt idx="75">
                  <c:v>3.443708609271523</c:v>
                </c:pt>
                <c:pt idx="76">
                  <c:v>3.8901734104046244</c:v>
                </c:pt>
                <c:pt idx="77">
                  <c:v>4.2186379928315416</c:v>
                </c:pt>
                <c:pt idx="78">
                  <c:v>5.4362745098039218</c:v>
                </c:pt>
                <c:pt idx="79">
                  <c:v>5.8578680203045685</c:v>
                </c:pt>
                <c:pt idx="80">
                  <c:v>5.88</c:v>
                </c:pt>
                <c:pt idx="81">
                  <c:v>7.0308880308880308</c:v>
                </c:pt>
                <c:pt idx="82">
                  <c:v>7.4894514767932492</c:v>
                </c:pt>
                <c:pt idx="83">
                  <c:v>7.1229508196721314</c:v>
                </c:pt>
                <c:pt idx="84">
                  <c:v>6.7740585774058575</c:v>
                </c:pt>
                <c:pt idx="85">
                  <c:v>7.215686274509804</c:v>
                </c:pt>
                <c:pt idx="86">
                  <c:v>8.4631578947368418</c:v>
                </c:pt>
                <c:pt idx="87">
                  <c:v>8.28042328042328</c:v>
                </c:pt>
                <c:pt idx="88">
                  <c:v>8.0416666666666661</c:v>
                </c:pt>
                <c:pt idx="89">
                  <c:v>7.9946808510638299</c:v>
                </c:pt>
                <c:pt idx="90">
                  <c:v>8.2417582417582409</c:v>
                </c:pt>
                <c:pt idx="91">
                  <c:v>9.0424242424242429</c:v>
                </c:pt>
                <c:pt idx="92">
                  <c:v>10.091503267973856</c:v>
                </c:pt>
                <c:pt idx="93">
                  <c:v>10.79245283018868</c:v>
                </c:pt>
                <c:pt idx="94">
                  <c:v>10.402439024390244</c:v>
                </c:pt>
                <c:pt idx="95">
                  <c:v>10.895833333333334</c:v>
                </c:pt>
                <c:pt idx="96">
                  <c:v>11.08029197080292</c:v>
                </c:pt>
                <c:pt idx="97">
                  <c:v>10.507142857142858</c:v>
                </c:pt>
                <c:pt idx="98">
                  <c:v>9.7655172413793103</c:v>
                </c:pt>
                <c:pt idx="99">
                  <c:v>10.391666666666667</c:v>
                </c:pt>
                <c:pt idx="100">
                  <c:v>8.6811594202898554</c:v>
                </c:pt>
                <c:pt idx="101">
                  <c:v>10.868421052631579</c:v>
                </c:pt>
                <c:pt idx="102">
                  <c:v>11.209302325581396</c:v>
                </c:pt>
                <c:pt idx="103">
                  <c:v>9.6351351351351351</c:v>
                </c:pt>
                <c:pt idx="104">
                  <c:v>9.2468354430379751</c:v>
                </c:pt>
                <c:pt idx="105">
                  <c:v>12.859154929577464</c:v>
                </c:pt>
                <c:pt idx="106">
                  <c:v>13.807407407407407</c:v>
                </c:pt>
                <c:pt idx="107">
                  <c:v>14.362903225806452</c:v>
                </c:pt>
                <c:pt idx="108">
                  <c:v>15.824561403508772</c:v>
                </c:pt>
                <c:pt idx="109">
                  <c:v>16.462264150943398</c:v>
                </c:pt>
                <c:pt idx="110">
                  <c:v>18.344086021505376</c:v>
                </c:pt>
                <c:pt idx="111">
                  <c:v>20.494252873563219</c:v>
                </c:pt>
                <c:pt idx="112">
                  <c:v>18.89622641509434</c:v>
                </c:pt>
                <c:pt idx="113">
                  <c:v>17.260504201680671</c:v>
                </c:pt>
                <c:pt idx="114">
                  <c:v>19.476635514018692</c:v>
                </c:pt>
                <c:pt idx="115">
                  <c:v>20.742574257425744</c:v>
                </c:pt>
                <c:pt idx="116">
                  <c:v>22.111111111111111</c:v>
                </c:pt>
                <c:pt idx="117">
                  <c:v>21.513761467889907</c:v>
                </c:pt>
                <c:pt idx="118">
                  <c:v>21.982905982905983</c:v>
                </c:pt>
                <c:pt idx="119">
                  <c:v>24.513274336283185</c:v>
                </c:pt>
                <c:pt idx="120">
                  <c:v>27.099009900990097</c:v>
                </c:pt>
                <c:pt idx="121">
                  <c:v>27.168224299065422</c:v>
                </c:pt>
                <c:pt idx="122">
                  <c:v>27.55263157894737</c:v>
                </c:pt>
                <c:pt idx="123">
                  <c:v>27.379032258064516</c:v>
                </c:pt>
                <c:pt idx="124">
                  <c:v>28.151785714285715</c:v>
                </c:pt>
                <c:pt idx="125">
                  <c:v>33.653061224489797</c:v>
                </c:pt>
                <c:pt idx="126">
                  <c:v>32.973684210526315</c:v>
                </c:pt>
                <c:pt idx="127">
                  <c:v>30.977443609022558</c:v>
                </c:pt>
                <c:pt idx="128">
                  <c:v>34.04615384615385</c:v>
                </c:pt>
                <c:pt idx="129">
                  <c:v>30.283870967741937</c:v>
                </c:pt>
                <c:pt idx="130">
                  <c:v>33.369863013698627</c:v>
                </c:pt>
                <c:pt idx="131">
                  <c:v>34.217105263157897</c:v>
                </c:pt>
                <c:pt idx="132">
                  <c:v>30.160714285714285</c:v>
                </c:pt>
                <c:pt idx="133">
                  <c:v>30.331168831168831</c:v>
                </c:pt>
                <c:pt idx="134">
                  <c:v>30.36</c:v>
                </c:pt>
                <c:pt idx="135">
                  <c:v>28.55952380952381</c:v>
                </c:pt>
                <c:pt idx="136">
                  <c:v>26.994285714285713</c:v>
                </c:pt>
                <c:pt idx="137">
                  <c:v>28.257485029940121</c:v>
                </c:pt>
                <c:pt idx="138">
                  <c:v>29.041420118343197</c:v>
                </c:pt>
                <c:pt idx="139">
                  <c:v>29.263157894736842</c:v>
                </c:pt>
                <c:pt idx="140">
                  <c:v>32.163265306122447</c:v>
                </c:pt>
                <c:pt idx="141">
                  <c:v>32.555555555555557</c:v>
                </c:pt>
                <c:pt idx="142">
                  <c:v>35.051470588235297</c:v>
                </c:pt>
                <c:pt idx="143">
                  <c:v>36.503703703703707</c:v>
                </c:pt>
                <c:pt idx="144">
                  <c:v>35.090909090909093</c:v>
                </c:pt>
                <c:pt idx="145">
                  <c:v>28.847457627118644</c:v>
                </c:pt>
                <c:pt idx="146">
                  <c:v>27.845360824742269</c:v>
                </c:pt>
                <c:pt idx="147">
                  <c:v>28.155080213903744</c:v>
                </c:pt>
                <c:pt idx="148">
                  <c:v>29.430232558139537</c:v>
                </c:pt>
                <c:pt idx="149">
                  <c:v>32.931972789115648</c:v>
                </c:pt>
                <c:pt idx="150">
                  <c:v>33.503649635036496</c:v>
                </c:pt>
                <c:pt idx="151">
                  <c:v>32.86013986013986</c:v>
                </c:pt>
                <c:pt idx="152">
                  <c:v>32.291139240506332</c:v>
                </c:pt>
                <c:pt idx="153">
                  <c:v>31.976608187134502</c:v>
                </c:pt>
                <c:pt idx="154">
                  <c:v>30.564971751412429</c:v>
                </c:pt>
                <c:pt idx="155">
                  <c:v>31.154285714285713</c:v>
                </c:pt>
                <c:pt idx="156">
                  <c:v>29.979166666666668</c:v>
                </c:pt>
                <c:pt idx="157">
                  <c:v>32.070652173913047</c:v>
                </c:pt>
                <c:pt idx="158">
                  <c:v>30.181347150259068</c:v>
                </c:pt>
                <c:pt idx="159">
                  <c:v>27.438679245283019</c:v>
                </c:pt>
                <c:pt idx="160">
                  <c:v>27.911330049261085</c:v>
                </c:pt>
                <c:pt idx="161">
                  <c:v>23.650602409638555</c:v>
                </c:pt>
                <c:pt idx="162">
                  <c:v>22.115523465703973</c:v>
                </c:pt>
                <c:pt idx="163">
                  <c:v>20.966329966329965</c:v>
                </c:pt>
                <c:pt idx="164">
                  <c:v>19.418674698795179</c:v>
                </c:pt>
                <c:pt idx="165">
                  <c:v>19.523952095808383</c:v>
                </c:pt>
                <c:pt idx="166">
                  <c:v>19.356940509915013</c:v>
                </c:pt>
                <c:pt idx="167">
                  <c:v>18.881401617250674</c:v>
                </c:pt>
                <c:pt idx="168">
                  <c:v>17.997572815533982</c:v>
                </c:pt>
                <c:pt idx="169">
                  <c:v>17.78066037735849</c:v>
                </c:pt>
                <c:pt idx="170">
                  <c:v>17.055172413793102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01632"/>
        <c:axId val="75342592"/>
      </c:lineChart>
      <c:catAx>
        <c:axId val="7530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7062171916010498"/>
              <c:y val="0.9310870860243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342592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75342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sex ratio (males per female)</a:t>
                </a:r>
              </a:p>
            </c:rich>
          </c:tx>
          <c:layout>
            <c:manualLayout>
              <c:xMode val="edge"/>
              <c:yMode val="edge"/>
              <c:x val="1.7483048993875764E-2"/>
              <c:y val="0.262921584240172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3016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10</xdr:row>
      <xdr:rowOff>142875</xdr:rowOff>
    </xdr:from>
    <xdr:to>
      <xdr:col>8</xdr:col>
      <xdr:colOff>523875</xdr:colOff>
      <xdr:row>37</xdr:row>
      <xdr:rowOff>9525</xdr:rowOff>
    </xdr:to>
    <xdr:graphicFrame macro="">
      <xdr:nvGraphicFramePr>
        <xdr:cNvPr id="103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1"/>
  <sheetViews>
    <sheetView tabSelected="1" workbookViewId="0">
      <selection sqref="A1:D1"/>
    </sheetView>
  </sheetViews>
  <sheetFormatPr defaultRowHeight="12.75" x14ac:dyDescent="0.2"/>
  <cols>
    <col min="2" max="2" width="28.28515625" customWidth="1"/>
    <col min="3" max="3" width="10.5703125" style="1" customWidth="1"/>
    <col min="4" max="6" width="10.5703125" customWidth="1"/>
    <col min="7" max="9" width="9.42578125" customWidth="1"/>
    <col min="10" max="10" width="10.42578125" customWidth="1"/>
    <col min="11" max="11" width="9.42578125" customWidth="1"/>
    <col min="12" max="12" width="12.28515625" customWidth="1"/>
    <col min="13" max="13" width="11.42578125" customWidth="1"/>
    <col min="14" max="14" width="10" customWidth="1"/>
    <col min="16" max="16" width="11" customWidth="1"/>
    <col min="17" max="20" width="11" style="1" customWidth="1"/>
    <col min="21" max="21" width="2.7109375" customWidth="1"/>
    <col min="22" max="22" width="84.140625" customWidth="1"/>
  </cols>
  <sheetData>
    <row r="1" spans="1:22" x14ac:dyDescent="0.2">
      <c r="A1" s="30" t="s">
        <v>94</v>
      </c>
      <c r="B1" s="30"/>
      <c r="C1" s="30"/>
      <c r="D1" s="30"/>
      <c r="F1" s="20"/>
      <c r="V1" t="s">
        <v>104</v>
      </c>
    </row>
    <row r="2" spans="1:22" x14ac:dyDescent="0.2">
      <c r="V2" t="s">
        <v>105</v>
      </c>
    </row>
    <row r="3" spans="1:22" x14ac:dyDescent="0.2">
      <c r="V3" t="s">
        <v>106</v>
      </c>
    </row>
    <row r="4" spans="1:22" x14ac:dyDescent="0.2">
      <c r="C4" s="4" t="s">
        <v>2</v>
      </c>
      <c r="D4" s="10" t="s">
        <v>3</v>
      </c>
    </row>
    <row r="5" spans="1:22" x14ac:dyDescent="0.2">
      <c r="A5" s="30" t="s">
        <v>30</v>
      </c>
      <c r="B5" s="30"/>
      <c r="C5" s="4">
        <v>35</v>
      </c>
      <c r="D5" s="10">
        <v>35</v>
      </c>
    </row>
    <row r="6" spans="1:22" x14ac:dyDescent="0.2">
      <c r="A6" s="30" t="s">
        <v>31</v>
      </c>
      <c r="B6" s="30"/>
      <c r="C6" s="4">
        <v>15</v>
      </c>
      <c r="D6" s="10">
        <v>10</v>
      </c>
    </row>
    <row r="8" spans="1:22" x14ac:dyDescent="0.2">
      <c r="A8">
        <v>1755</v>
      </c>
      <c r="B8" t="s">
        <v>75</v>
      </c>
      <c r="C8" s="4">
        <v>1265</v>
      </c>
    </row>
    <row r="9" spans="1:22" s="3" customFormat="1" ht="39.75" customHeight="1" x14ac:dyDescent="0.2">
      <c r="C9" s="15"/>
      <c r="D9" s="27" t="s">
        <v>95</v>
      </c>
      <c r="E9" s="28"/>
      <c r="F9" s="28"/>
      <c r="G9" s="28"/>
      <c r="H9" s="29"/>
      <c r="I9" s="31" t="s">
        <v>96</v>
      </c>
      <c r="J9" s="31"/>
      <c r="K9" s="32"/>
      <c r="L9" s="11" t="s">
        <v>99</v>
      </c>
      <c r="M9" s="31" t="s">
        <v>98</v>
      </c>
      <c r="N9" s="32"/>
      <c r="O9" s="21" t="s">
        <v>100</v>
      </c>
      <c r="P9" s="22"/>
      <c r="Q9" s="23" t="s">
        <v>101</v>
      </c>
      <c r="R9" s="24"/>
      <c r="S9" s="25" t="s">
        <v>102</v>
      </c>
      <c r="T9" s="26"/>
    </row>
    <row r="10" spans="1:22" s="3" customFormat="1" ht="25.5" x14ac:dyDescent="0.2">
      <c r="A10" s="7" t="s">
        <v>4</v>
      </c>
      <c r="B10" s="3" t="s">
        <v>45</v>
      </c>
      <c r="C10" s="15" t="s">
        <v>26</v>
      </c>
      <c r="D10" s="12" t="s">
        <v>57</v>
      </c>
      <c r="E10" s="13" t="s">
        <v>61</v>
      </c>
      <c r="F10" s="13" t="s">
        <v>97</v>
      </c>
      <c r="G10" s="13" t="s">
        <v>2</v>
      </c>
      <c r="H10" s="14" t="s">
        <v>3</v>
      </c>
      <c r="I10" s="13" t="s">
        <v>35</v>
      </c>
      <c r="J10" s="13" t="s">
        <v>36</v>
      </c>
      <c r="K10" s="14" t="s">
        <v>37</v>
      </c>
      <c r="L10" s="12" t="s">
        <v>35</v>
      </c>
      <c r="M10" s="13" t="s">
        <v>36</v>
      </c>
      <c r="N10" s="14" t="s">
        <v>37</v>
      </c>
      <c r="O10" s="12" t="s">
        <v>2</v>
      </c>
      <c r="P10" s="14" t="s">
        <v>3</v>
      </c>
      <c r="Q10" s="12" t="s">
        <v>2</v>
      </c>
      <c r="R10" s="13" t="s">
        <v>3</v>
      </c>
      <c r="S10" s="12" t="s">
        <v>2</v>
      </c>
      <c r="T10" s="14" t="s">
        <v>3</v>
      </c>
      <c r="V10" s="3" t="s">
        <v>25</v>
      </c>
    </row>
    <row r="11" spans="1:22" x14ac:dyDescent="0.2">
      <c r="A11" s="10">
        <v>1787</v>
      </c>
      <c r="B11" t="s">
        <v>20</v>
      </c>
      <c r="C11" s="4">
        <f>C$8*(C$24/C$8)^((A11-A$8)/(A$24-A$8))</f>
        <v>1500.9935633779637</v>
      </c>
      <c r="D11" s="16"/>
      <c r="E11" s="4"/>
      <c r="F11" s="4"/>
      <c r="G11" s="4"/>
      <c r="H11" s="4"/>
      <c r="I11" s="17"/>
      <c r="J11" s="17"/>
      <c r="K11" s="17"/>
      <c r="L11" s="17"/>
      <c r="M11" s="18"/>
      <c r="N11" s="19"/>
      <c r="O11" s="4"/>
      <c r="P11" s="4"/>
      <c r="Q11" s="4">
        <v>0</v>
      </c>
      <c r="R11" s="4">
        <v>0</v>
      </c>
      <c r="S11" s="4"/>
      <c r="T11" s="4"/>
      <c r="V11" t="s">
        <v>34</v>
      </c>
    </row>
    <row r="12" spans="1:22" x14ac:dyDescent="0.2">
      <c r="A12" s="10">
        <v>1788</v>
      </c>
      <c r="B12" t="s">
        <v>21</v>
      </c>
      <c r="C12" s="4">
        <f t="shared" ref="C12:C23" si="0">C$8*(C$24/C$8)^((A12-A$8)/(A$24-A$8))</f>
        <v>1509.0385672566244</v>
      </c>
      <c r="D12" s="16"/>
      <c r="E12" s="4"/>
      <c r="F12" s="4"/>
      <c r="G12" s="4"/>
      <c r="H12" s="4"/>
      <c r="I12" s="17"/>
      <c r="J12" s="17"/>
      <c r="K12" s="17"/>
      <c r="L12" s="17"/>
      <c r="M12" s="18"/>
      <c r="N12" s="19"/>
      <c r="O12" s="4"/>
      <c r="P12" s="4"/>
      <c r="Q12" s="4">
        <v>0</v>
      </c>
      <c r="R12" s="4">
        <v>0</v>
      </c>
      <c r="S12" s="4"/>
      <c r="T12" s="4"/>
      <c r="V12" t="s">
        <v>27</v>
      </c>
    </row>
    <row r="13" spans="1:22" x14ac:dyDescent="0.2">
      <c r="A13" s="10">
        <v>1789</v>
      </c>
      <c r="B13" t="s">
        <v>21</v>
      </c>
      <c r="C13" s="4">
        <f t="shared" si="0"/>
        <v>1517.1266906322548</v>
      </c>
      <c r="D13" s="16"/>
      <c r="E13" s="4"/>
      <c r="F13" s="4"/>
      <c r="G13" s="4"/>
      <c r="H13" s="4"/>
      <c r="I13" s="17"/>
      <c r="J13" s="17"/>
      <c r="K13" s="17"/>
      <c r="L13" s="17"/>
      <c r="M13" s="18"/>
      <c r="N13" s="19"/>
      <c r="O13" s="4"/>
      <c r="P13" s="4"/>
      <c r="Q13" s="4">
        <v>0</v>
      </c>
      <c r="R13" s="4">
        <v>0</v>
      </c>
      <c r="S13" s="4"/>
      <c r="T13" s="4"/>
      <c r="V13" t="s">
        <v>53</v>
      </c>
    </row>
    <row r="14" spans="1:22" x14ac:dyDescent="0.2">
      <c r="A14" s="10">
        <v>1790</v>
      </c>
      <c r="B14" t="s">
        <v>21</v>
      </c>
      <c r="C14" s="4">
        <f t="shared" si="0"/>
        <v>1525.2581646161195</v>
      </c>
      <c r="D14" s="16"/>
      <c r="E14" s="4"/>
      <c r="F14" s="4"/>
      <c r="G14" s="4"/>
      <c r="H14" s="4"/>
      <c r="I14" s="17"/>
      <c r="J14" s="17"/>
      <c r="K14" s="17"/>
      <c r="L14" s="17"/>
      <c r="M14" s="18"/>
      <c r="N14" s="19"/>
      <c r="O14" s="4"/>
      <c r="P14" s="4"/>
      <c r="Q14" s="4">
        <v>0</v>
      </c>
      <c r="R14" s="4">
        <v>0</v>
      </c>
      <c r="S14" s="4"/>
      <c r="T14" s="4"/>
      <c r="V14" t="s">
        <v>49</v>
      </c>
    </row>
    <row r="15" spans="1:22" x14ac:dyDescent="0.2">
      <c r="A15" s="10">
        <v>1791</v>
      </c>
      <c r="B15" t="s">
        <v>21</v>
      </c>
      <c r="C15" s="4">
        <f t="shared" si="0"/>
        <v>1533.4332215581899</v>
      </c>
      <c r="D15" s="16"/>
      <c r="E15" s="4"/>
      <c r="F15" s="4"/>
      <c r="G15" s="4"/>
      <c r="H15" s="4"/>
      <c r="I15" s="17"/>
      <c r="J15" s="17"/>
      <c r="K15" s="17"/>
      <c r="L15" s="17"/>
      <c r="M15" s="18"/>
      <c r="N15" s="19"/>
      <c r="O15" s="4"/>
      <c r="P15" s="4"/>
      <c r="Q15" s="4">
        <v>27.333333333333336</v>
      </c>
      <c r="R15" s="4">
        <v>13.666666666666666</v>
      </c>
      <c r="S15" s="4"/>
      <c r="T15" s="4"/>
    </row>
    <row r="16" spans="1:22" x14ac:dyDescent="0.2">
      <c r="A16" s="10">
        <v>1792</v>
      </c>
      <c r="B16" t="s">
        <v>21</v>
      </c>
      <c r="C16" s="4">
        <f t="shared" si="0"/>
        <v>1541.6520950537831</v>
      </c>
      <c r="D16" s="16"/>
      <c r="E16" s="4"/>
      <c r="F16" s="4"/>
      <c r="G16" s="4"/>
      <c r="H16" s="4"/>
      <c r="I16" s="17"/>
      <c r="J16" s="17"/>
      <c r="K16" s="17"/>
      <c r="L16" s="17"/>
      <c r="M16" s="18"/>
      <c r="N16" s="19"/>
      <c r="O16" s="4"/>
      <c r="P16" s="4"/>
      <c r="Q16" s="4">
        <v>0</v>
      </c>
      <c r="R16" s="4">
        <v>0</v>
      </c>
      <c r="S16" s="4"/>
      <c r="T16" s="4"/>
      <c r="V16" t="s">
        <v>28</v>
      </c>
    </row>
    <row r="17" spans="1:22" x14ac:dyDescent="0.2">
      <c r="A17" s="10">
        <v>1793</v>
      </c>
      <c r="B17" t="s">
        <v>22</v>
      </c>
      <c r="C17" s="4">
        <f t="shared" si="0"/>
        <v>1549.9150199502374</v>
      </c>
      <c r="D17" s="16"/>
      <c r="E17" s="4"/>
      <c r="F17" s="4"/>
      <c r="G17" s="4"/>
      <c r="H17" s="4"/>
      <c r="I17" s="17"/>
      <c r="J17" s="17"/>
      <c r="K17" s="17"/>
      <c r="L17" s="17"/>
      <c r="M17" s="18"/>
      <c r="N17" s="19"/>
      <c r="O17" s="4"/>
      <c r="P17" s="4"/>
      <c r="Q17" s="4">
        <v>0</v>
      </c>
      <c r="R17" s="4">
        <v>0</v>
      </c>
      <c r="S17" s="4"/>
      <c r="T17" s="4"/>
      <c r="V17" t="s">
        <v>77</v>
      </c>
    </row>
    <row r="18" spans="1:22" x14ac:dyDescent="0.2">
      <c r="A18" s="10">
        <v>1794</v>
      </c>
      <c r="B18" t="s">
        <v>22</v>
      </c>
      <c r="C18" s="4">
        <f t="shared" si="0"/>
        <v>1558.2222323536221</v>
      </c>
      <c r="D18" s="16"/>
      <c r="E18" s="4"/>
      <c r="F18" s="4"/>
      <c r="G18" s="4"/>
      <c r="H18" s="4"/>
      <c r="I18" s="17"/>
      <c r="J18" s="17"/>
      <c r="K18" s="17"/>
      <c r="L18" s="17"/>
      <c r="M18" s="18"/>
      <c r="N18" s="19"/>
      <c r="O18" s="4"/>
      <c r="P18" s="4"/>
      <c r="Q18" s="4">
        <v>12.666666666666668</v>
      </c>
      <c r="R18" s="4">
        <v>6.333333333333333</v>
      </c>
      <c r="S18" s="4"/>
      <c r="T18" s="4"/>
      <c r="V18" t="s">
        <v>76</v>
      </c>
    </row>
    <row r="19" spans="1:22" x14ac:dyDescent="0.2">
      <c r="A19" s="10">
        <v>1795</v>
      </c>
      <c r="B19" t="s">
        <v>22</v>
      </c>
      <c r="C19" s="4">
        <f t="shared" si="0"/>
        <v>1566.5739696354854</v>
      </c>
      <c r="D19" s="16"/>
      <c r="E19" s="4"/>
      <c r="F19" s="4"/>
      <c r="G19" s="4"/>
      <c r="H19" s="4"/>
      <c r="I19" s="17"/>
      <c r="J19" s="17"/>
      <c r="K19" s="17"/>
      <c r="L19" s="17"/>
      <c r="M19" s="18"/>
      <c r="N19" s="19"/>
      <c r="O19" s="4"/>
      <c r="P19" s="4"/>
      <c r="Q19" s="4">
        <v>0</v>
      </c>
      <c r="R19" s="4">
        <v>0</v>
      </c>
      <c r="S19" s="4"/>
      <c r="T19" s="4"/>
      <c r="V19" t="s">
        <v>58</v>
      </c>
    </row>
    <row r="20" spans="1:22" x14ac:dyDescent="0.2">
      <c r="A20" s="10">
        <v>1796</v>
      </c>
      <c r="B20" t="s">
        <v>22</v>
      </c>
      <c r="C20" s="4">
        <f t="shared" si="0"/>
        <v>1574.9704704396349</v>
      </c>
      <c r="D20" s="16"/>
      <c r="E20" s="4"/>
      <c r="F20" s="4"/>
      <c r="G20" s="4"/>
      <c r="H20" s="4"/>
      <c r="I20" s="17"/>
      <c r="J20" s="17"/>
      <c r="K20" s="17"/>
      <c r="L20" s="17"/>
      <c r="M20" s="18"/>
      <c r="N20" s="19"/>
      <c r="O20" s="4"/>
      <c r="P20" s="4"/>
      <c r="Q20" s="4">
        <v>0</v>
      </c>
      <c r="R20" s="4">
        <v>0</v>
      </c>
      <c r="S20" s="4"/>
      <c r="T20" s="4"/>
      <c r="V20" t="s">
        <v>78</v>
      </c>
    </row>
    <row r="21" spans="1:22" x14ac:dyDescent="0.2">
      <c r="A21" s="10">
        <v>1797</v>
      </c>
      <c r="B21" t="s">
        <v>22</v>
      </c>
      <c r="C21" s="4">
        <f t="shared" si="0"/>
        <v>1583.4119746889589</v>
      </c>
      <c r="D21" s="16"/>
      <c r="E21" s="4"/>
      <c r="F21" s="4"/>
      <c r="G21" s="4"/>
      <c r="H21" s="4"/>
      <c r="I21" s="17"/>
      <c r="J21" s="17"/>
      <c r="K21" s="17"/>
      <c r="L21" s="17"/>
      <c r="M21" s="18"/>
      <c r="N21" s="19"/>
      <c r="O21" s="4"/>
      <c r="P21" s="4"/>
      <c r="Q21" s="4">
        <v>0</v>
      </c>
      <c r="R21" s="4">
        <v>0</v>
      </c>
      <c r="S21" s="4"/>
      <c r="T21" s="4"/>
      <c r="V21" t="s">
        <v>1</v>
      </c>
    </row>
    <row r="22" spans="1:22" x14ac:dyDescent="0.2">
      <c r="A22" s="10">
        <v>1798</v>
      </c>
      <c r="B22" t="s">
        <v>22</v>
      </c>
      <c r="C22" s="4">
        <f t="shared" si="0"/>
        <v>1591.8987235922807</v>
      </c>
      <c r="D22" s="16"/>
      <c r="E22" s="4"/>
      <c r="F22" s="4"/>
      <c r="G22" s="4"/>
      <c r="H22" s="4"/>
      <c r="I22" s="17"/>
      <c r="J22" s="17"/>
      <c r="K22" s="17"/>
      <c r="L22" s="17"/>
      <c r="M22" s="18"/>
      <c r="N22" s="19"/>
      <c r="O22" s="4"/>
      <c r="P22" s="4"/>
      <c r="Q22" s="4">
        <v>0</v>
      </c>
      <c r="R22" s="4">
        <v>0</v>
      </c>
      <c r="S22" s="4"/>
      <c r="T22" s="4"/>
      <c r="V22" t="s">
        <v>0</v>
      </c>
    </row>
    <row r="23" spans="1:22" x14ac:dyDescent="0.2">
      <c r="A23" s="10">
        <v>1799</v>
      </c>
      <c r="B23" t="s">
        <v>22</v>
      </c>
      <c r="C23" s="4">
        <f t="shared" si="0"/>
        <v>1600.4309596512505</v>
      </c>
      <c r="D23" s="16"/>
      <c r="E23" s="4"/>
      <c r="F23" s="4"/>
      <c r="G23" s="4"/>
      <c r="H23" s="4"/>
      <c r="I23" s="17"/>
      <c r="J23" s="17"/>
      <c r="K23" s="17"/>
      <c r="L23" s="17"/>
      <c r="M23" s="18"/>
      <c r="N23" s="19"/>
      <c r="O23" s="4"/>
      <c r="P23" s="4"/>
      <c r="Q23" s="4">
        <v>0</v>
      </c>
      <c r="R23" s="4">
        <v>0</v>
      </c>
      <c r="S23" s="4"/>
      <c r="T23" s="4"/>
    </row>
    <row r="24" spans="1:22" x14ac:dyDescent="0.2">
      <c r="A24" s="10">
        <v>1800</v>
      </c>
      <c r="B24" t="s">
        <v>22</v>
      </c>
      <c r="C24" s="4">
        <f>C25/(0.85*(C26/C25-1)+1)</f>
        <v>1609.0089266672762</v>
      </c>
      <c r="D24" s="16"/>
      <c r="E24" s="4"/>
      <c r="F24" s="4"/>
      <c r="G24" s="4"/>
      <c r="H24" s="4"/>
      <c r="I24" s="17"/>
      <c r="J24" s="17"/>
      <c r="K24" s="17"/>
      <c r="L24" s="19">
        <f t="shared" ref="L24:L35" si="1">SUM(O12:O37)/SUM(P12:P37)</f>
        <v>19.666666666666668</v>
      </c>
      <c r="M24" s="18">
        <f t="shared" ref="M24:M35" si="2">SUM(Q23:Q25)/SUM(R23:R25)</f>
        <v>2.4494897427831779</v>
      </c>
      <c r="N24" s="19"/>
      <c r="O24" s="4">
        <v>3</v>
      </c>
      <c r="P24" s="4">
        <v>0</v>
      </c>
      <c r="Q24" s="4">
        <v>6.0434217144116111</v>
      </c>
      <c r="R24" s="4">
        <v>2.4672165834607287</v>
      </c>
      <c r="S24" s="4"/>
      <c r="T24" s="4"/>
      <c r="V24" t="s">
        <v>44</v>
      </c>
    </row>
    <row r="25" spans="1:22" x14ac:dyDescent="0.2">
      <c r="A25" s="10">
        <v>1801</v>
      </c>
      <c r="B25" t="s">
        <v>22</v>
      </c>
      <c r="C25" s="4">
        <v>1625</v>
      </c>
      <c r="D25" s="16"/>
      <c r="E25" s="4"/>
      <c r="F25" s="4"/>
      <c r="G25" s="4"/>
      <c r="H25" s="4"/>
      <c r="I25" s="17"/>
      <c r="J25" s="17"/>
      <c r="K25" s="17"/>
      <c r="L25" s="19">
        <f t="shared" si="1"/>
        <v>21.666666666666668</v>
      </c>
      <c r="M25" s="18">
        <f t="shared" si="2"/>
        <v>2.549933619769186</v>
      </c>
      <c r="N25" s="19"/>
      <c r="O25" s="4">
        <v>6</v>
      </c>
      <c r="P25" s="4">
        <v>0</v>
      </c>
      <c r="Q25" s="4">
        <v>0</v>
      </c>
      <c r="R25" s="4">
        <v>0</v>
      </c>
      <c r="S25" s="4"/>
      <c r="T25" s="4"/>
      <c r="V25" t="s">
        <v>29</v>
      </c>
    </row>
    <row r="26" spans="1:22" x14ac:dyDescent="0.2">
      <c r="A26" s="10">
        <v>1802</v>
      </c>
      <c r="B26" t="s">
        <v>5</v>
      </c>
      <c r="C26" s="4">
        <v>1644</v>
      </c>
      <c r="D26" s="16"/>
      <c r="E26" s="4"/>
      <c r="F26" s="4"/>
      <c r="G26" s="4"/>
      <c r="H26" s="4"/>
      <c r="I26" s="17"/>
      <c r="J26" s="17"/>
      <c r="K26" s="17"/>
      <c r="L26" s="19">
        <f t="shared" si="1"/>
        <v>24</v>
      </c>
      <c r="M26" s="18">
        <f t="shared" si="2"/>
        <v>6.4162253592649909</v>
      </c>
      <c r="N26" s="19"/>
      <c r="O26" s="4">
        <v>4</v>
      </c>
      <c r="P26" s="4">
        <v>0</v>
      </c>
      <c r="Q26" s="4">
        <v>6.1830394231072923</v>
      </c>
      <c r="R26" s="4">
        <v>2.327598874765048</v>
      </c>
      <c r="S26" s="4"/>
      <c r="T26" s="4"/>
      <c r="V26" t="s">
        <v>43</v>
      </c>
    </row>
    <row r="27" spans="1:22" x14ac:dyDescent="0.2">
      <c r="A27" s="10">
        <v>1803</v>
      </c>
      <c r="B27" t="s">
        <v>23</v>
      </c>
      <c r="C27" s="4">
        <v>1663</v>
      </c>
      <c r="D27" s="16"/>
      <c r="E27" s="4"/>
      <c r="F27" s="4"/>
      <c r="G27" s="4"/>
      <c r="H27" s="4"/>
      <c r="I27" s="17"/>
      <c r="J27" s="17"/>
      <c r="K27" s="17"/>
      <c r="L27" s="19">
        <f t="shared" si="1"/>
        <v>25</v>
      </c>
      <c r="M27" s="18">
        <f t="shared" si="2"/>
        <v>2.80321384502184</v>
      </c>
      <c r="N27" s="19"/>
      <c r="O27" s="4">
        <v>2</v>
      </c>
      <c r="P27" s="4">
        <v>0</v>
      </c>
      <c r="Q27" s="4">
        <v>8.7513595033568663</v>
      </c>
      <c r="R27" s="4">
        <v>0</v>
      </c>
      <c r="S27" s="4"/>
      <c r="T27" s="4"/>
    </row>
    <row r="28" spans="1:22" x14ac:dyDescent="0.2">
      <c r="A28" s="10">
        <v>1804</v>
      </c>
      <c r="B28" t="s">
        <v>23</v>
      </c>
      <c r="C28" s="4">
        <v>1682</v>
      </c>
      <c r="D28" s="16"/>
      <c r="E28" s="4"/>
      <c r="F28" s="4"/>
      <c r="G28" s="4"/>
      <c r="H28" s="4"/>
      <c r="I28" s="17"/>
      <c r="J28" s="17"/>
      <c r="K28" s="17"/>
      <c r="L28" s="19">
        <f t="shared" si="1"/>
        <v>22</v>
      </c>
      <c r="M28" s="18">
        <f t="shared" si="2"/>
        <v>2.9171198344522886</v>
      </c>
      <c r="N28" s="19"/>
      <c r="O28" s="4">
        <v>2</v>
      </c>
      <c r="P28" s="4">
        <v>0</v>
      </c>
      <c r="Q28" s="4">
        <v>0</v>
      </c>
      <c r="R28" s="4">
        <v>3</v>
      </c>
      <c r="S28" s="4"/>
      <c r="T28" s="4"/>
    </row>
    <row r="29" spans="1:22" x14ac:dyDescent="0.2">
      <c r="A29" s="10">
        <v>1805</v>
      </c>
      <c r="B29" t="s">
        <v>23</v>
      </c>
      <c r="C29" s="4">
        <v>1702</v>
      </c>
      <c r="D29" s="16"/>
      <c r="E29" s="4"/>
      <c r="F29" s="4"/>
      <c r="G29" s="4"/>
      <c r="H29" s="4"/>
      <c r="I29" s="17"/>
      <c r="J29" s="17"/>
      <c r="K29" s="17"/>
      <c r="L29" s="19">
        <f t="shared" si="1"/>
        <v>23.75</v>
      </c>
      <c r="M29" s="18">
        <f t="shared" si="2"/>
        <v>5.333333333333333</v>
      </c>
      <c r="N29" s="19"/>
      <c r="O29" s="4">
        <v>3</v>
      </c>
      <c r="P29" s="4">
        <v>0</v>
      </c>
      <c r="Q29" s="4">
        <v>0</v>
      </c>
      <c r="R29" s="4">
        <v>0</v>
      </c>
      <c r="S29" s="4"/>
      <c r="T29" s="4"/>
      <c r="V29" t="s">
        <v>93</v>
      </c>
    </row>
    <row r="30" spans="1:22" x14ac:dyDescent="0.2">
      <c r="A30" s="10">
        <v>1806</v>
      </c>
      <c r="B30" t="s">
        <v>23</v>
      </c>
      <c r="C30" s="4">
        <v>1722</v>
      </c>
      <c r="D30" s="16"/>
      <c r="E30" s="4"/>
      <c r="F30" s="4"/>
      <c r="G30" s="4"/>
      <c r="H30" s="4"/>
      <c r="I30" s="17"/>
      <c r="J30" s="17"/>
      <c r="K30" s="17"/>
      <c r="L30" s="19">
        <f t="shared" si="1"/>
        <v>26.25</v>
      </c>
      <c r="M30" s="18">
        <f t="shared" si="2"/>
        <v>1.7777777777777777</v>
      </c>
      <c r="N30" s="19"/>
      <c r="O30" s="4">
        <v>2</v>
      </c>
      <c r="P30" s="4">
        <v>0</v>
      </c>
      <c r="Q30" s="4">
        <v>16</v>
      </c>
      <c r="R30" s="4">
        <v>0</v>
      </c>
      <c r="S30" s="4"/>
      <c r="T30" s="4"/>
      <c r="V30" t="s">
        <v>92</v>
      </c>
    </row>
    <row r="31" spans="1:22" x14ac:dyDescent="0.2">
      <c r="A31" s="10">
        <v>1807</v>
      </c>
      <c r="B31" t="s">
        <v>23</v>
      </c>
      <c r="C31" s="4">
        <v>1742</v>
      </c>
      <c r="D31" s="16"/>
      <c r="E31" s="4"/>
      <c r="F31" s="4"/>
      <c r="G31" s="4"/>
      <c r="H31" s="4"/>
      <c r="I31" s="17"/>
      <c r="J31" s="17"/>
      <c r="K31" s="17"/>
      <c r="L31" s="19">
        <f t="shared" si="1"/>
        <v>29.75</v>
      </c>
      <c r="M31" s="18">
        <f t="shared" si="2"/>
        <v>3.1869253482659241</v>
      </c>
      <c r="N31" s="19"/>
      <c r="O31" s="4">
        <v>6</v>
      </c>
      <c r="P31" s="4">
        <v>1</v>
      </c>
      <c r="Q31" s="4">
        <v>0</v>
      </c>
      <c r="R31" s="4">
        <v>9</v>
      </c>
      <c r="S31" s="4"/>
      <c r="T31" s="4"/>
    </row>
    <row r="32" spans="1:22" x14ac:dyDescent="0.2">
      <c r="A32" s="10">
        <v>1808</v>
      </c>
      <c r="B32" t="s">
        <v>23</v>
      </c>
      <c r="C32" s="4">
        <v>1762</v>
      </c>
      <c r="D32" s="16"/>
      <c r="E32" s="4"/>
      <c r="F32" s="4"/>
      <c r="G32" s="4"/>
      <c r="H32" s="4"/>
      <c r="I32" s="17"/>
      <c r="J32" s="17"/>
      <c r="K32" s="17"/>
      <c r="L32" s="19">
        <f t="shared" si="1"/>
        <v>26</v>
      </c>
      <c r="M32" s="18">
        <f t="shared" si="2"/>
        <v>1.7549281336478679</v>
      </c>
      <c r="N32" s="19"/>
      <c r="O32" s="4">
        <v>1</v>
      </c>
      <c r="P32" s="4">
        <v>1</v>
      </c>
      <c r="Q32" s="4">
        <v>21</v>
      </c>
      <c r="R32" s="4">
        <v>2.6099362101884531</v>
      </c>
      <c r="S32" s="4"/>
      <c r="T32" s="4"/>
    </row>
    <row r="33" spans="1:20" x14ac:dyDescent="0.2">
      <c r="A33" s="10">
        <v>1809</v>
      </c>
      <c r="B33" t="s">
        <v>23</v>
      </c>
      <c r="C33" s="4">
        <v>1783</v>
      </c>
      <c r="D33" s="16"/>
      <c r="E33" s="4"/>
      <c r="F33" s="4"/>
      <c r="G33" s="4"/>
      <c r="H33" s="4"/>
      <c r="I33" s="17"/>
      <c r="J33" s="17"/>
      <c r="K33" s="17"/>
      <c r="L33" s="19">
        <f t="shared" si="1"/>
        <v>27.6</v>
      </c>
      <c r="M33" s="18">
        <f t="shared" si="2"/>
        <v>6.0407120071006783</v>
      </c>
      <c r="N33" s="19"/>
      <c r="O33" s="4">
        <v>6</v>
      </c>
      <c r="P33" s="4">
        <v>0</v>
      </c>
      <c r="Q33" s="4">
        <v>0</v>
      </c>
      <c r="R33" s="4">
        <v>0.35636576956755728</v>
      </c>
      <c r="S33" s="4"/>
      <c r="T33" s="4"/>
    </row>
    <row r="34" spans="1:20" x14ac:dyDescent="0.2">
      <c r="A34" s="10">
        <v>1810</v>
      </c>
      <c r="B34" t="s">
        <v>23</v>
      </c>
      <c r="C34" s="4">
        <v>1803</v>
      </c>
      <c r="D34" s="16"/>
      <c r="E34" s="4"/>
      <c r="F34" s="4"/>
      <c r="G34" s="4"/>
      <c r="H34" s="4"/>
      <c r="I34" s="17"/>
      <c r="J34" s="17"/>
      <c r="K34" s="17"/>
      <c r="L34" s="19">
        <f t="shared" si="1"/>
        <v>25.5</v>
      </c>
      <c r="M34" s="18">
        <f t="shared" si="2"/>
        <v>4.0063047341712803</v>
      </c>
      <c r="N34" s="19"/>
      <c r="O34" s="4">
        <v>4</v>
      </c>
      <c r="P34" s="4">
        <v>0</v>
      </c>
      <c r="Q34" s="4">
        <v>9</v>
      </c>
      <c r="R34" s="4">
        <v>2</v>
      </c>
      <c r="S34" s="4"/>
      <c r="T34" s="4"/>
    </row>
    <row r="35" spans="1:20" x14ac:dyDescent="0.2">
      <c r="A35" s="10">
        <v>1811</v>
      </c>
      <c r="B35" t="s">
        <v>23</v>
      </c>
      <c r="C35" s="4">
        <v>1824</v>
      </c>
      <c r="D35" s="16"/>
      <c r="E35" s="4"/>
      <c r="F35" s="4"/>
      <c r="G35" s="4"/>
      <c r="H35" s="4"/>
      <c r="I35" s="17"/>
      <c r="J35" s="17"/>
      <c r="K35" s="17"/>
      <c r="L35" s="19">
        <f t="shared" si="1"/>
        <v>26.833333333333332</v>
      </c>
      <c r="M35" s="18">
        <f t="shared" si="2"/>
        <v>4.4030871386523893</v>
      </c>
      <c r="N35" s="19"/>
      <c r="O35" s="4">
        <v>6</v>
      </c>
      <c r="P35" s="4">
        <v>0</v>
      </c>
      <c r="Q35" s="4">
        <v>8.0904716812999187</v>
      </c>
      <c r="R35" s="4">
        <v>1.9095283187000807</v>
      </c>
      <c r="S35" s="4"/>
      <c r="T35" s="4"/>
    </row>
    <row r="36" spans="1:20" x14ac:dyDescent="0.2">
      <c r="A36" s="10">
        <v>1812</v>
      </c>
      <c r="B36" t="s">
        <v>23</v>
      </c>
      <c r="C36" s="4">
        <v>1851</v>
      </c>
      <c r="D36" s="16"/>
      <c r="E36" s="4"/>
      <c r="F36" s="4"/>
      <c r="G36" s="4"/>
      <c r="H36" s="4"/>
      <c r="I36" s="17"/>
      <c r="J36" s="17"/>
      <c r="K36" s="17"/>
      <c r="L36" s="19">
        <f>SUM(O24:O49)/SUM(P24:P49)</f>
        <v>27</v>
      </c>
      <c r="M36" s="18">
        <f>SUM(Q35:Q37)/SUM(R35:R37)</f>
        <v>4.5713272615514366</v>
      </c>
      <c r="N36" s="19"/>
      <c r="O36" s="4">
        <v>6</v>
      </c>
      <c r="P36" s="4">
        <v>0</v>
      </c>
      <c r="Q36" s="4">
        <v>6.5422263937429657</v>
      </c>
      <c r="R36" s="4">
        <v>1.4577736062570343</v>
      </c>
      <c r="S36" s="4"/>
      <c r="T36" s="4"/>
    </row>
    <row r="37" spans="1:20" x14ac:dyDescent="0.2">
      <c r="A37" s="10">
        <v>1813</v>
      </c>
      <c r="B37" t="s">
        <v>23</v>
      </c>
      <c r="C37" s="4">
        <v>1878</v>
      </c>
      <c r="D37" s="16"/>
      <c r="E37" s="4"/>
      <c r="F37" s="4"/>
      <c r="G37" s="4"/>
      <c r="H37" s="4"/>
      <c r="I37" s="17"/>
      <c r="J37" s="17"/>
      <c r="K37" s="17"/>
      <c r="L37" s="19">
        <f t="shared" ref="L37:L100" si="3">SUM(O25:O50)/SUM(P25:P50)</f>
        <v>28</v>
      </c>
      <c r="M37" s="18">
        <f t="shared" ref="M37:M67" si="4">SUM(Q36:Q38)/SUM(R36:R38)</f>
        <v>4.7817402568866676</v>
      </c>
      <c r="N37" s="19"/>
      <c r="O37" s="4">
        <v>8</v>
      </c>
      <c r="P37" s="4">
        <v>1</v>
      </c>
      <c r="Q37" s="4">
        <v>19.82870330594432</v>
      </c>
      <c r="R37" s="4">
        <v>4.1712966940556804</v>
      </c>
      <c r="S37" s="4"/>
      <c r="T37" s="4"/>
    </row>
    <row r="38" spans="1:20" x14ac:dyDescent="0.2">
      <c r="A38" s="10">
        <v>1814</v>
      </c>
      <c r="B38" t="s">
        <v>23</v>
      </c>
      <c r="C38" s="4">
        <v>1905</v>
      </c>
      <c r="D38" s="16"/>
      <c r="E38" s="4"/>
      <c r="F38" s="4"/>
      <c r="G38" s="4"/>
      <c r="H38" s="4"/>
      <c r="I38" s="17"/>
      <c r="J38" s="17"/>
      <c r="K38" s="17"/>
      <c r="L38" s="19">
        <f t="shared" si="3"/>
        <v>23.714285714285715</v>
      </c>
      <c r="M38" s="18">
        <f t="shared" si="4"/>
        <v>5.0354033369722595</v>
      </c>
      <c r="N38" s="19"/>
      <c r="O38" s="4">
        <v>6</v>
      </c>
      <c r="P38" s="4">
        <v>0</v>
      </c>
      <c r="Q38" s="4">
        <v>10.845946534695569</v>
      </c>
      <c r="R38" s="4">
        <v>2.1540534653044303</v>
      </c>
      <c r="S38" s="4"/>
      <c r="T38" s="4"/>
    </row>
    <row r="39" spans="1:20" x14ac:dyDescent="0.2">
      <c r="A39" s="10">
        <v>1815</v>
      </c>
      <c r="B39" t="s">
        <v>23</v>
      </c>
      <c r="C39" s="4">
        <v>1933</v>
      </c>
      <c r="D39" s="16"/>
      <c r="E39" s="4"/>
      <c r="F39" s="4"/>
      <c r="G39" s="4"/>
      <c r="H39" s="4"/>
      <c r="I39" s="17"/>
      <c r="J39" s="17"/>
      <c r="K39" s="17"/>
      <c r="L39" s="19">
        <f t="shared" si="3"/>
        <v>20.5</v>
      </c>
      <c r="M39" s="18">
        <f t="shared" si="4"/>
        <v>5.2975355435096043</v>
      </c>
      <c r="N39" s="19"/>
      <c r="O39" s="4">
        <v>7</v>
      </c>
      <c r="P39" s="4">
        <v>0</v>
      </c>
      <c r="Q39" s="4">
        <v>21.05263157894737</v>
      </c>
      <c r="R39" s="4">
        <v>3.9473684210526319</v>
      </c>
      <c r="S39" s="4"/>
      <c r="T39" s="4"/>
    </row>
    <row r="40" spans="1:20" x14ac:dyDescent="0.2">
      <c r="A40" s="10">
        <v>1816</v>
      </c>
      <c r="B40" t="s">
        <v>24</v>
      </c>
      <c r="C40" s="4">
        <v>1959</v>
      </c>
      <c r="D40" s="16"/>
      <c r="E40" s="4"/>
      <c r="F40" s="4"/>
      <c r="G40" s="4"/>
      <c r="H40" s="4"/>
      <c r="I40" s="17"/>
      <c r="J40" s="17"/>
      <c r="K40" s="17"/>
      <c r="L40" s="19">
        <f t="shared" si="3"/>
        <v>18.555555555555557</v>
      </c>
      <c r="M40" s="18">
        <f t="shared" si="4"/>
        <v>5.333333333333333</v>
      </c>
      <c r="N40" s="19"/>
      <c r="O40" s="4">
        <v>3</v>
      </c>
      <c r="P40" s="4">
        <v>0</v>
      </c>
      <c r="Q40" s="4">
        <v>63.157894736842103</v>
      </c>
      <c r="R40" s="4">
        <v>11.842105263157896</v>
      </c>
      <c r="S40" s="4"/>
      <c r="T40" s="4"/>
    </row>
    <row r="41" spans="1:20" x14ac:dyDescent="0.2">
      <c r="A41" s="10">
        <v>1817</v>
      </c>
      <c r="B41" t="s">
        <v>24</v>
      </c>
      <c r="C41" s="4">
        <v>1986</v>
      </c>
      <c r="D41" s="16"/>
      <c r="E41" s="4"/>
      <c r="F41" s="4"/>
      <c r="G41" s="4"/>
      <c r="H41" s="4"/>
      <c r="I41" s="17"/>
      <c r="J41" s="17"/>
      <c r="K41" s="17"/>
      <c r="L41" s="19">
        <f t="shared" si="3"/>
        <v>17.3</v>
      </c>
      <c r="M41" s="18">
        <f t="shared" si="4"/>
        <v>5.333333333333333</v>
      </c>
      <c r="N41" s="19"/>
      <c r="O41" s="4">
        <v>13</v>
      </c>
      <c r="P41" s="4">
        <v>1</v>
      </c>
      <c r="Q41" s="4">
        <v>53.89473684210526</v>
      </c>
      <c r="R41" s="4">
        <v>10.105263157894738</v>
      </c>
      <c r="S41" s="4"/>
      <c r="T41" s="4"/>
    </row>
    <row r="42" spans="1:20" x14ac:dyDescent="0.2">
      <c r="A42" s="10">
        <v>1818</v>
      </c>
      <c r="B42" t="s">
        <v>24</v>
      </c>
      <c r="C42" s="4">
        <v>2014</v>
      </c>
      <c r="D42" s="16"/>
      <c r="E42" s="4"/>
      <c r="F42" s="4"/>
      <c r="G42" s="4"/>
      <c r="H42" s="4"/>
      <c r="I42" s="17"/>
      <c r="J42" s="17"/>
      <c r="K42" s="17"/>
      <c r="L42" s="19">
        <f t="shared" si="3"/>
        <v>16.363636363636363</v>
      </c>
      <c r="M42" s="18">
        <f t="shared" si="4"/>
        <v>8.2198327359617682</v>
      </c>
      <c r="N42" s="19"/>
      <c r="O42" s="4">
        <v>7</v>
      </c>
      <c r="P42" s="4">
        <v>0</v>
      </c>
      <c r="Q42" s="4">
        <v>63.578947368421055</v>
      </c>
      <c r="R42" s="4">
        <v>11.921052631578949</v>
      </c>
      <c r="S42" s="4"/>
      <c r="T42" s="4"/>
    </row>
    <row r="43" spans="1:20" x14ac:dyDescent="0.2">
      <c r="A43" s="10">
        <v>1819</v>
      </c>
      <c r="B43" t="s">
        <v>24</v>
      </c>
      <c r="C43" s="4">
        <v>2042</v>
      </c>
      <c r="D43" s="16"/>
      <c r="E43" s="4"/>
      <c r="F43" s="4"/>
      <c r="G43" s="4"/>
      <c r="H43" s="4"/>
      <c r="I43" s="17"/>
      <c r="J43" s="17"/>
      <c r="K43" s="17"/>
      <c r="L43" s="19">
        <f t="shared" si="3"/>
        <v>16.636363636363637</v>
      </c>
      <c r="M43" s="18">
        <f t="shared" si="4"/>
        <v>5.2700923531226165</v>
      </c>
      <c r="N43" s="19"/>
      <c r="O43" s="4">
        <v>10</v>
      </c>
      <c r="P43" s="4">
        <v>0</v>
      </c>
      <c r="Q43" s="4">
        <v>63.578947368421055</v>
      </c>
      <c r="R43" s="4">
        <v>0</v>
      </c>
      <c r="S43" s="4"/>
      <c r="T43" s="4"/>
    </row>
    <row r="44" spans="1:20" x14ac:dyDescent="0.2">
      <c r="A44" s="10">
        <v>1820</v>
      </c>
      <c r="B44" t="s">
        <v>24</v>
      </c>
      <c r="C44" s="4">
        <v>2071</v>
      </c>
      <c r="D44" s="16"/>
      <c r="E44" s="4"/>
      <c r="F44" s="4"/>
      <c r="G44" s="4"/>
      <c r="H44" s="4"/>
      <c r="I44" s="17"/>
      <c r="J44" s="17"/>
      <c r="K44" s="17"/>
      <c r="L44" s="19">
        <f t="shared" si="3"/>
        <v>18.100000000000001</v>
      </c>
      <c r="M44" s="18">
        <f t="shared" si="4"/>
        <v>5.3280592358000174</v>
      </c>
      <c r="N44" s="19"/>
      <c r="O44" s="4">
        <v>14</v>
      </c>
      <c r="P44" s="4">
        <v>0</v>
      </c>
      <c r="Q44" s="4">
        <v>120.12038593730591</v>
      </c>
      <c r="R44" s="4">
        <v>35</v>
      </c>
      <c r="S44" s="4"/>
      <c r="T44" s="4"/>
    </row>
    <row r="45" spans="1:20" x14ac:dyDescent="0.2">
      <c r="A45" s="10">
        <v>1821</v>
      </c>
      <c r="B45" t="s">
        <v>24</v>
      </c>
      <c r="C45" s="4">
        <v>2100</v>
      </c>
      <c r="D45" s="16"/>
      <c r="E45" s="4"/>
      <c r="F45" s="4"/>
      <c r="G45" s="4"/>
      <c r="H45" s="4"/>
      <c r="I45" s="17"/>
      <c r="J45" s="17"/>
      <c r="K45" s="17"/>
      <c r="L45" s="19">
        <f t="shared" si="3"/>
        <v>20.444444444444443</v>
      </c>
      <c r="M45" s="18">
        <f t="shared" si="4"/>
        <v>4.4238651944779352</v>
      </c>
      <c r="N45" s="19"/>
      <c r="O45" s="4">
        <v>11</v>
      </c>
      <c r="P45" s="4">
        <v>1</v>
      </c>
      <c r="Q45" s="4">
        <v>100.02131648643189</v>
      </c>
      <c r="R45" s="4">
        <v>18.250280681152688</v>
      </c>
      <c r="S45" s="4"/>
      <c r="T45" s="4"/>
    </row>
    <row r="46" spans="1:20" x14ac:dyDescent="0.2">
      <c r="A46" s="10">
        <v>1822</v>
      </c>
      <c r="B46" t="s">
        <v>24</v>
      </c>
      <c r="C46" s="4">
        <v>2126</v>
      </c>
      <c r="D46" s="16"/>
      <c r="E46" s="4"/>
      <c r="F46" s="4"/>
      <c r="G46" s="4"/>
      <c r="H46" s="4"/>
      <c r="I46" s="17"/>
      <c r="J46" s="17"/>
      <c r="K46" s="17"/>
      <c r="L46" s="19">
        <f t="shared" si="3"/>
        <v>18.2</v>
      </c>
      <c r="M46" s="18">
        <f t="shared" si="4"/>
        <v>5.6234442175961714</v>
      </c>
      <c r="N46" s="19"/>
      <c r="O46" s="4">
        <v>8</v>
      </c>
      <c r="P46" s="4">
        <v>0</v>
      </c>
      <c r="Q46" s="4">
        <v>71.9415017064034</v>
      </c>
      <c r="R46" s="4">
        <v>12.774155256617844</v>
      </c>
      <c r="S46" s="4"/>
      <c r="T46" s="4"/>
    </row>
    <row r="47" spans="1:20" x14ac:dyDescent="0.2">
      <c r="A47" s="10">
        <v>1823</v>
      </c>
      <c r="B47" t="s">
        <v>8</v>
      </c>
      <c r="C47" s="4">
        <v>2152</v>
      </c>
      <c r="D47" s="16"/>
      <c r="E47" s="4"/>
      <c r="F47" s="4"/>
      <c r="G47" s="4"/>
      <c r="H47" s="4"/>
      <c r="I47" s="17"/>
      <c r="J47" s="17"/>
      <c r="K47" s="17"/>
      <c r="L47" s="19">
        <f t="shared" si="3"/>
        <v>17.899999999999999</v>
      </c>
      <c r="M47" s="18">
        <f t="shared" si="4"/>
        <v>5.7895246671750584</v>
      </c>
      <c r="N47" s="19"/>
      <c r="O47" s="4">
        <v>15</v>
      </c>
      <c r="P47" s="4">
        <v>1</v>
      </c>
      <c r="Q47" s="4">
        <v>88.377660134214779</v>
      </c>
      <c r="R47" s="4">
        <v>15.271120353590103</v>
      </c>
      <c r="S47" s="4"/>
      <c r="T47" s="4"/>
    </row>
    <row r="48" spans="1:20" x14ac:dyDescent="0.2">
      <c r="A48" s="10">
        <v>1824</v>
      </c>
      <c r="B48" t="s">
        <v>8</v>
      </c>
      <c r="C48" s="4">
        <v>2179</v>
      </c>
      <c r="D48" s="16"/>
      <c r="E48" s="4"/>
      <c r="F48" s="4"/>
      <c r="G48" s="4"/>
      <c r="H48" s="4"/>
      <c r="I48" s="17"/>
      <c r="J48" s="17"/>
      <c r="K48" s="17"/>
      <c r="L48" s="19">
        <f t="shared" si="3"/>
        <v>17.5</v>
      </c>
      <c r="M48" s="18">
        <f t="shared" si="4"/>
        <v>5.9506300141846129</v>
      </c>
      <c r="N48" s="19"/>
      <c r="O48" s="4">
        <v>8</v>
      </c>
      <c r="P48" s="4">
        <v>0</v>
      </c>
      <c r="Q48" s="4">
        <v>77.417848976909397</v>
      </c>
      <c r="R48" s="4">
        <v>13.018028285089036</v>
      </c>
      <c r="S48" s="4"/>
      <c r="T48" s="4"/>
    </row>
    <row r="49" spans="1:20" x14ac:dyDescent="0.2">
      <c r="A49" s="10">
        <v>1825</v>
      </c>
      <c r="B49" t="s">
        <v>8</v>
      </c>
      <c r="C49" s="4">
        <v>2205</v>
      </c>
      <c r="D49" s="16"/>
      <c r="E49" s="4"/>
      <c r="F49" s="4"/>
      <c r="G49" s="4"/>
      <c r="H49" s="4"/>
      <c r="I49" s="17"/>
      <c r="J49" s="17"/>
      <c r="K49" s="17"/>
      <c r="L49" s="19">
        <f t="shared" si="3"/>
        <v>15.363636363636363</v>
      </c>
      <c r="M49" s="18">
        <f>SUM(Q48:Q50)/SUM(R48:R50)</f>
        <v>5.9287728361332404</v>
      </c>
      <c r="N49" s="19"/>
      <c r="O49" s="4">
        <v>1</v>
      </c>
      <c r="P49" s="4">
        <v>0</v>
      </c>
      <c r="Q49" s="4">
        <v>96.827694728560189</v>
      </c>
      <c r="R49" s="4">
        <v>15.844531864673487</v>
      </c>
      <c r="S49" s="4"/>
      <c r="T49" s="4"/>
    </row>
    <row r="50" spans="1:20" x14ac:dyDescent="0.2">
      <c r="A50" s="10">
        <v>1826</v>
      </c>
      <c r="B50" t="s">
        <v>8</v>
      </c>
      <c r="C50" s="4">
        <v>2233</v>
      </c>
      <c r="D50" s="16"/>
      <c r="E50" s="4"/>
      <c r="F50" s="4"/>
      <c r="G50" s="4"/>
      <c r="H50" s="4"/>
      <c r="I50" s="17"/>
      <c r="J50" s="17"/>
      <c r="K50" s="17"/>
      <c r="L50" s="19">
        <f t="shared" si="3"/>
        <v>16.2</v>
      </c>
      <c r="M50" s="18">
        <f t="shared" si="4"/>
        <v>5.6451041410525447</v>
      </c>
      <c r="N50" s="19"/>
      <c r="O50" s="4">
        <v>9</v>
      </c>
      <c r="P50" s="4">
        <v>0</v>
      </c>
      <c r="Q50" s="4">
        <v>78.552555139613048</v>
      </c>
      <c r="R50" s="4">
        <v>13.776634474863737</v>
      </c>
      <c r="S50" s="4"/>
      <c r="T50" s="4"/>
    </row>
    <row r="51" spans="1:20" x14ac:dyDescent="0.2">
      <c r="A51" s="10">
        <v>1827</v>
      </c>
      <c r="B51" t="s">
        <v>8</v>
      </c>
      <c r="C51" s="4">
        <v>2259</v>
      </c>
      <c r="D51" s="16"/>
      <c r="E51" s="4"/>
      <c r="F51" s="4"/>
      <c r="G51" s="4"/>
      <c r="H51" s="4"/>
      <c r="I51" s="17"/>
      <c r="J51" s="17"/>
      <c r="K51" s="17"/>
      <c r="L51" s="19">
        <f t="shared" si="3"/>
        <v>15.8</v>
      </c>
      <c r="M51" s="18">
        <f t="shared" si="4"/>
        <v>5.2562306877832219</v>
      </c>
      <c r="N51" s="19"/>
      <c r="O51" s="4">
        <v>4</v>
      </c>
      <c r="P51" s="4">
        <v>1</v>
      </c>
      <c r="Q51" s="4">
        <v>133.63671841709251</v>
      </c>
      <c r="R51" s="4">
        <v>25.119536500295368</v>
      </c>
      <c r="S51" s="4"/>
      <c r="T51" s="4"/>
    </row>
    <row r="52" spans="1:20" x14ac:dyDescent="0.2">
      <c r="A52" s="10">
        <v>1828</v>
      </c>
      <c r="B52" t="s">
        <v>8</v>
      </c>
      <c r="C52" s="4">
        <v>2288</v>
      </c>
      <c r="D52" s="16"/>
      <c r="E52" s="4"/>
      <c r="F52" s="4"/>
      <c r="G52" s="4"/>
      <c r="H52" s="4"/>
      <c r="I52" s="17"/>
      <c r="J52" s="17"/>
      <c r="K52" s="17"/>
      <c r="L52" s="19">
        <f t="shared" si="3"/>
        <v>15.3</v>
      </c>
      <c r="M52" s="18">
        <f t="shared" si="4"/>
        <v>4.9199943934088148</v>
      </c>
      <c r="N52" s="19"/>
      <c r="O52" s="4">
        <v>2</v>
      </c>
      <c r="P52" s="4">
        <v>1</v>
      </c>
      <c r="Q52" s="4">
        <v>131.39848540288526</v>
      </c>
      <c r="R52" s="4">
        <v>26.471538200576578</v>
      </c>
      <c r="S52" s="4"/>
      <c r="T52" s="4"/>
    </row>
    <row r="53" spans="1:20" x14ac:dyDescent="0.2">
      <c r="A53" s="10">
        <v>1829</v>
      </c>
      <c r="B53" t="s">
        <v>8</v>
      </c>
      <c r="C53" s="4">
        <v>2316</v>
      </c>
      <c r="D53" s="16"/>
      <c r="E53" s="4"/>
      <c r="F53" s="4"/>
      <c r="G53" s="4"/>
      <c r="H53" s="4"/>
      <c r="I53" s="17"/>
      <c r="J53" s="17"/>
      <c r="K53" s="17"/>
      <c r="L53" s="19">
        <f t="shared" si="3"/>
        <v>15</v>
      </c>
      <c r="M53" s="18">
        <f t="shared" si="4"/>
        <v>4.5668751357303465</v>
      </c>
      <c r="N53" s="19"/>
      <c r="O53" s="4">
        <v>5</v>
      </c>
      <c r="P53" s="4">
        <v>1</v>
      </c>
      <c r="Q53" s="4">
        <v>179.82887794046664</v>
      </c>
      <c r="R53" s="4">
        <v>38.828557150013289</v>
      </c>
      <c r="S53" s="4"/>
      <c r="T53" s="4"/>
    </row>
    <row r="54" spans="1:20" x14ac:dyDescent="0.2">
      <c r="A54" s="10">
        <v>1830</v>
      </c>
      <c r="B54" t="s">
        <v>8</v>
      </c>
      <c r="C54" s="4">
        <v>2345</v>
      </c>
      <c r="D54" s="16"/>
      <c r="E54" s="4"/>
      <c r="F54" s="4"/>
      <c r="G54" s="4"/>
      <c r="H54" s="4"/>
      <c r="I54" s="17"/>
      <c r="J54" s="17"/>
      <c r="K54" s="17"/>
      <c r="L54" s="19">
        <f t="shared" si="3"/>
        <v>15.444444444444445</v>
      </c>
      <c r="M54" s="18">
        <f>SUM(Q53:Q55)/SUM(R53:R55)</f>
        <v>4.2889726627703846</v>
      </c>
      <c r="N54" s="19"/>
      <c r="O54" s="4">
        <v>8</v>
      </c>
      <c r="P54" s="4">
        <v>1</v>
      </c>
      <c r="Q54" s="4">
        <v>228.8416072479053</v>
      </c>
      <c r="R54" s="4">
        <v>52.957784389949154</v>
      </c>
      <c r="S54" s="4"/>
      <c r="T54" s="4"/>
    </row>
    <row r="55" spans="1:20" x14ac:dyDescent="0.2">
      <c r="A55" s="10">
        <v>1831</v>
      </c>
      <c r="B55" t="s">
        <v>8</v>
      </c>
      <c r="C55" s="4">
        <v>2374</v>
      </c>
      <c r="D55" s="16"/>
      <c r="E55" s="4"/>
      <c r="F55" s="4"/>
      <c r="G55" s="4"/>
      <c r="H55" s="4"/>
      <c r="I55" s="17"/>
      <c r="J55" s="17"/>
      <c r="K55" s="17"/>
      <c r="L55" s="19">
        <f t="shared" si="3"/>
        <v>14.777777777777779</v>
      </c>
      <c r="M55" s="18">
        <f t="shared" si="4"/>
        <v>4.0269697593962546</v>
      </c>
      <c r="N55" s="19"/>
      <c r="O55" s="4">
        <v>10</v>
      </c>
      <c r="P55" s="4">
        <v>1</v>
      </c>
      <c r="Q55" s="4">
        <v>235.21156288965727</v>
      </c>
      <c r="R55" s="4">
        <v>58.338664773816433</v>
      </c>
      <c r="S55" s="4"/>
      <c r="T55" s="4"/>
    </row>
    <row r="56" spans="1:20" x14ac:dyDescent="0.2">
      <c r="A56" s="10">
        <v>1832</v>
      </c>
      <c r="B56" t="s">
        <v>8</v>
      </c>
      <c r="C56" s="4">
        <v>2398</v>
      </c>
      <c r="D56" s="16"/>
      <c r="E56" s="4"/>
      <c r="F56" s="4"/>
      <c r="G56" s="4"/>
      <c r="H56" s="4"/>
      <c r="I56" s="17"/>
      <c r="J56" s="17"/>
      <c r="K56" s="17"/>
      <c r="L56" s="19">
        <f t="shared" si="3"/>
        <v>13.666666666666666</v>
      </c>
      <c r="M56" s="18">
        <f t="shared" si="4"/>
        <v>3.7519247087252015</v>
      </c>
      <c r="N56" s="19"/>
      <c r="O56" s="4">
        <v>5</v>
      </c>
      <c r="P56" s="4">
        <v>0</v>
      </c>
      <c r="Q56" s="4">
        <v>225.10480786618308</v>
      </c>
      <c r="R56" s="4">
        <v>59.839173694020175</v>
      </c>
      <c r="S56" s="4"/>
      <c r="T56" s="4"/>
    </row>
    <row r="57" spans="1:20" x14ac:dyDescent="0.2">
      <c r="A57" s="10">
        <v>1833</v>
      </c>
      <c r="B57" t="s">
        <v>8</v>
      </c>
      <c r="C57" s="4">
        <v>2422</v>
      </c>
      <c r="D57" s="16"/>
      <c r="E57" s="4"/>
      <c r="F57" s="4"/>
      <c r="G57" s="4"/>
      <c r="H57" s="4"/>
      <c r="I57" s="17"/>
      <c r="J57" s="17"/>
      <c r="K57" s="17"/>
      <c r="L57" s="19">
        <f t="shared" si="3"/>
        <v>12.111111111111111</v>
      </c>
      <c r="M57" s="18">
        <f t="shared" si="4"/>
        <v>3.493912196119739</v>
      </c>
      <c r="N57" s="19"/>
      <c r="O57" s="4">
        <v>4</v>
      </c>
      <c r="P57" s="4">
        <v>0</v>
      </c>
      <c r="Q57" s="4">
        <v>245.4197634278234</v>
      </c>
      <c r="R57" s="4">
        <v>69.921920715085037</v>
      </c>
      <c r="S57" s="4"/>
      <c r="T57" s="4"/>
    </row>
    <row r="58" spans="1:20" x14ac:dyDescent="0.2">
      <c r="A58" s="10">
        <v>1834</v>
      </c>
      <c r="B58" t="s">
        <v>8</v>
      </c>
      <c r="C58" s="4">
        <v>2447</v>
      </c>
      <c r="D58" s="16"/>
      <c r="E58" s="4"/>
      <c r="F58" s="4"/>
      <c r="G58" s="4"/>
      <c r="H58" s="4"/>
      <c r="I58" s="17"/>
      <c r="J58" s="17"/>
      <c r="K58" s="17"/>
      <c r="L58" s="19">
        <f t="shared" si="3"/>
        <v>12.375</v>
      </c>
      <c r="M58" s="18">
        <f t="shared" si="4"/>
        <v>3.2732452500490719</v>
      </c>
      <c r="N58" s="19"/>
      <c r="O58" s="4">
        <v>4</v>
      </c>
      <c r="P58" s="4">
        <v>0</v>
      </c>
      <c r="Q58" s="4">
        <v>256.4094954308182</v>
      </c>
      <c r="R58" s="4">
        <v>78.296242444448623</v>
      </c>
      <c r="S58" s="4"/>
      <c r="T58" s="4"/>
    </row>
    <row r="59" spans="1:20" x14ac:dyDescent="0.2">
      <c r="A59" s="10">
        <v>1835</v>
      </c>
      <c r="B59" t="s">
        <v>8</v>
      </c>
      <c r="C59" s="4">
        <v>2472</v>
      </c>
      <c r="D59" s="16"/>
      <c r="E59" s="4"/>
      <c r="F59" s="4"/>
      <c r="G59" s="4"/>
      <c r="H59" s="4"/>
      <c r="I59" s="17"/>
      <c r="J59" s="17"/>
      <c r="K59" s="17"/>
      <c r="L59" s="19">
        <f t="shared" si="3"/>
        <v>11.625</v>
      </c>
      <c r="M59" s="18">
        <f t="shared" si="4"/>
        <v>2.9476660047513907</v>
      </c>
      <c r="N59" s="19"/>
      <c r="O59" s="4">
        <v>4</v>
      </c>
      <c r="P59" s="4">
        <v>1</v>
      </c>
      <c r="Q59" s="4">
        <v>234.05316556141244</v>
      </c>
      <c r="R59" s="4">
        <v>76.59921782009863</v>
      </c>
      <c r="S59" s="4"/>
      <c r="T59" s="4"/>
    </row>
    <row r="60" spans="1:20" x14ac:dyDescent="0.2">
      <c r="A60" s="10">
        <v>1836</v>
      </c>
      <c r="B60" t="s">
        <v>8</v>
      </c>
      <c r="C60" s="4">
        <v>2497</v>
      </c>
      <c r="D60" s="16"/>
      <c r="E60" s="4"/>
      <c r="F60" s="4"/>
      <c r="G60" s="4"/>
      <c r="H60" s="4"/>
      <c r="I60" s="17"/>
      <c r="J60" s="17"/>
      <c r="K60" s="17"/>
      <c r="L60" s="19">
        <f t="shared" si="3"/>
        <v>11.714285714285714</v>
      </c>
      <c r="M60" s="18">
        <f>SUM(Q59:Q61)/SUM(R59:R61)</f>
        <v>2.5041273900358152</v>
      </c>
      <c r="N60" s="19"/>
      <c r="O60" s="4">
        <v>1</v>
      </c>
      <c r="P60" s="4">
        <v>0</v>
      </c>
      <c r="Q60" s="4">
        <v>205.16931514558669</v>
      </c>
      <c r="R60" s="4">
        <v>81.098704276658196</v>
      </c>
      <c r="S60" s="4"/>
      <c r="T60" s="4"/>
    </row>
    <row r="61" spans="1:20" x14ac:dyDescent="0.2">
      <c r="A61" s="10">
        <v>1837</v>
      </c>
      <c r="B61" t="s">
        <v>8</v>
      </c>
      <c r="C61" s="4">
        <v>2523</v>
      </c>
      <c r="D61" s="16"/>
      <c r="E61" s="4"/>
      <c r="F61" s="4"/>
      <c r="G61" s="4"/>
      <c r="H61" s="4"/>
      <c r="I61" s="17"/>
      <c r="J61" s="17"/>
      <c r="K61" s="17"/>
      <c r="L61" s="19">
        <f t="shared" si="3"/>
        <v>9.375</v>
      </c>
      <c r="M61" s="18">
        <f t="shared" si="4"/>
        <v>2.097861242289826</v>
      </c>
      <c r="N61" s="19"/>
      <c r="O61" s="4">
        <v>2</v>
      </c>
      <c r="P61" s="4">
        <v>0</v>
      </c>
      <c r="Q61" s="4">
        <v>226.73540779353965</v>
      </c>
      <c r="R61" s="4">
        <v>108.24617130298589</v>
      </c>
      <c r="S61" s="4"/>
      <c r="T61" s="4"/>
    </row>
    <row r="62" spans="1:20" x14ac:dyDescent="0.2">
      <c r="A62" s="10">
        <v>1838</v>
      </c>
      <c r="B62" t="s">
        <v>8</v>
      </c>
      <c r="C62" s="4">
        <v>2548</v>
      </c>
      <c r="D62" s="16"/>
      <c r="E62" s="4"/>
      <c r="F62" s="4"/>
      <c r="G62" s="4"/>
      <c r="H62" s="4"/>
      <c r="I62" s="17"/>
      <c r="J62" s="17"/>
      <c r="K62" s="17"/>
      <c r="L62" s="19">
        <f t="shared" si="3"/>
        <v>9.375</v>
      </c>
      <c r="M62" s="18">
        <f t="shared" si="4"/>
        <v>1.7767582866657035</v>
      </c>
      <c r="N62" s="19"/>
      <c r="O62" s="4">
        <v>0</v>
      </c>
      <c r="P62" s="4">
        <v>1</v>
      </c>
      <c r="Q62" s="4">
        <v>165.44031916185409</v>
      </c>
      <c r="R62" s="4">
        <v>95.395139660341641</v>
      </c>
      <c r="S62" s="4"/>
      <c r="T62" s="4"/>
    </row>
    <row r="63" spans="1:20" x14ac:dyDescent="0.2">
      <c r="A63" s="10">
        <v>1839</v>
      </c>
      <c r="B63" t="s">
        <v>8</v>
      </c>
      <c r="C63" s="4">
        <v>2574</v>
      </c>
      <c r="D63" s="16"/>
      <c r="E63" s="4"/>
      <c r="F63" s="4"/>
      <c r="G63" s="4"/>
      <c r="H63" s="4"/>
      <c r="I63" s="17"/>
      <c r="J63" s="17"/>
      <c r="K63" s="17"/>
      <c r="L63" s="19">
        <f t="shared" si="3"/>
        <v>8.5</v>
      </c>
      <c r="M63" s="18">
        <f t="shared" si="4"/>
        <v>1.5443485428716219</v>
      </c>
      <c r="N63" s="19"/>
      <c r="O63" s="4">
        <v>1</v>
      </c>
      <c r="P63" s="4">
        <v>0</v>
      </c>
      <c r="Q63" s="4">
        <v>127.86953724502835</v>
      </c>
      <c r="R63" s="4">
        <v>89.051999152787587</v>
      </c>
      <c r="S63" s="4"/>
      <c r="T63" s="4"/>
    </row>
    <row r="64" spans="1:20" x14ac:dyDescent="0.2">
      <c r="A64" s="10">
        <v>1840</v>
      </c>
      <c r="B64" t="s">
        <v>8</v>
      </c>
      <c r="C64" s="4">
        <v>2601</v>
      </c>
      <c r="D64" s="16">
        <f t="shared" ref="D64:D102" ca="1" si="5">G64/H64</f>
        <v>2.9125109119356436</v>
      </c>
      <c r="E64" s="4">
        <f t="shared" ref="E64:E95" ca="1" si="6">F64*100/C64</f>
        <v>224.70045569050779</v>
      </c>
      <c r="F64" s="4">
        <f t="shared" ref="F64:F95" ca="1" si="7">G64+H64</f>
        <v>5844.458852510108</v>
      </c>
      <c r="G64" s="4">
        <f t="shared" ref="G64:G95" ca="1" si="8">SUM(OFFSET(O64,-C$5+1,0,C$5,1))+SUM(OFFSET(Q64,-C$6+1,0,C$6,1))+S64</f>
        <v>4350.6716186698659</v>
      </c>
      <c r="H64" s="4">
        <f t="shared" ref="H64:H95" ca="1" si="9">SUM(OFFSET(P64,-D$5+1,0,D$5,1))+SUM(OFFSET(R64,-D$6+1,0,D$6,1))+T64</f>
        <v>1493.7872338402422</v>
      </c>
      <c r="I64" s="17">
        <f t="shared" ref="I64:I95" ca="1" si="10">(SUM(OFFSET(O64,-C$5+1,0,C$5,1))+SUM(OFFSET(P64,-D$5+1,0,D$5,1)))/F64</f>
        <v>3.6958083793717053E-2</v>
      </c>
      <c r="J64" s="17">
        <f t="shared" ref="J64:J95" ca="1" si="11">(SUM(OFFSET(Q64,-C$6+1,0,C$6,1))+SUM(OFFSET(R64,-D$6+1,0,D$6,1)))/F64</f>
        <v>0.61262452912511378</v>
      </c>
      <c r="K64" s="17">
        <f t="shared" ref="K64:K95" ca="1" si="12">SUM(S64:T64)/F64</f>
        <v>0.3504173870811691</v>
      </c>
      <c r="L64" s="19">
        <f t="shared" si="3"/>
        <v>8.375</v>
      </c>
      <c r="M64" s="18">
        <f t="shared" si="4"/>
        <v>1.4358974358974361</v>
      </c>
      <c r="N64" s="19">
        <f t="shared" ref="N64:N102" si="13">SUM(S63:S65)/SUM(T63:T65)</f>
        <v>1.8634146341463416</v>
      </c>
      <c r="O64" s="4">
        <v>2</v>
      </c>
      <c r="P64" s="4">
        <v>0</v>
      </c>
      <c r="Q64" s="4">
        <v>112</v>
      </c>
      <c r="R64" s="4">
        <v>78</v>
      </c>
      <c r="S64" s="4">
        <v>1362</v>
      </c>
      <c r="T64" s="4">
        <v>686</v>
      </c>
    </row>
    <row r="65" spans="1:20" x14ac:dyDescent="0.2">
      <c r="A65" s="10">
        <v>1841</v>
      </c>
      <c r="B65" t="s">
        <v>8</v>
      </c>
      <c r="C65" s="4">
        <v>2622</v>
      </c>
      <c r="D65" s="16">
        <f t="shared" ca="1" si="5"/>
        <v>2.7492930302806653</v>
      </c>
      <c r="E65" s="4">
        <f t="shared" ca="1" si="6"/>
        <v>225.42210650635695</v>
      </c>
      <c r="F65" s="4">
        <f t="shared" ca="1" si="7"/>
        <v>5910.5676325966788</v>
      </c>
      <c r="G65" s="4">
        <f t="shared" ca="1" si="8"/>
        <v>4334.1190635302528</v>
      </c>
      <c r="H65" s="4">
        <f t="shared" ca="1" si="9"/>
        <v>1576.448569066426</v>
      </c>
      <c r="I65" s="17">
        <f t="shared" ca="1" si="10"/>
        <v>3.6544713372157984E-2</v>
      </c>
      <c r="J65" s="17">
        <f t="shared" ca="1" si="11"/>
        <v>0.61475781320183465</v>
      </c>
      <c r="K65" s="17">
        <f t="shared" ca="1" si="12"/>
        <v>0.34869747342600743</v>
      </c>
      <c r="L65" s="19">
        <f t="shared" si="3"/>
        <v>9.5714285714285712</v>
      </c>
      <c r="M65" s="18">
        <f t="shared" si="4"/>
        <v>1.4358974358974359</v>
      </c>
      <c r="N65" s="19">
        <f t="shared" si="13"/>
        <v>1.8729401561144841</v>
      </c>
      <c r="O65" s="4">
        <v>2</v>
      </c>
      <c r="P65" s="4">
        <v>0</v>
      </c>
      <c r="Q65" s="4">
        <v>112</v>
      </c>
      <c r="R65" s="4">
        <v>78</v>
      </c>
      <c r="S65" s="4">
        <v>1312</v>
      </c>
      <c r="T65" s="4">
        <v>749</v>
      </c>
    </row>
    <row r="66" spans="1:20" x14ac:dyDescent="0.2">
      <c r="A66" s="10">
        <v>1842</v>
      </c>
      <c r="B66" t="s">
        <v>8</v>
      </c>
      <c r="C66" s="4">
        <v>2653</v>
      </c>
      <c r="D66" s="16">
        <f t="shared" ca="1" si="5"/>
        <v>2.7042766014382154</v>
      </c>
      <c r="E66" s="4">
        <f t="shared" ca="1" si="6"/>
        <v>239.54360122448421</v>
      </c>
      <c r="F66" s="4">
        <f t="shared" ca="1" si="7"/>
        <v>6355.0917404855663</v>
      </c>
      <c r="G66" s="4">
        <f t="shared" ca="1" si="8"/>
        <v>4639.4823451131606</v>
      </c>
      <c r="H66" s="4">
        <f t="shared" ca="1" si="9"/>
        <v>1715.6093953724057</v>
      </c>
      <c r="I66" s="17">
        <f t="shared" ca="1" si="10"/>
        <v>3.2887015409793469E-2</v>
      </c>
      <c r="J66" s="17">
        <f t="shared" ca="1" si="11"/>
        <v>0.57120996654695122</v>
      </c>
      <c r="K66" s="17">
        <f t="shared" ca="1" si="12"/>
        <v>0.39590301804325534</v>
      </c>
      <c r="L66" s="19">
        <f t="shared" si="3"/>
        <v>10.5</v>
      </c>
      <c r="M66" s="18">
        <f t="shared" si="4"/>
        <v>1.3484660745798358</v>
      </c>
      <c r="N66" s="19">
        <f t="shared" si="13"/>
        <v>1.8799171842650104</v>
      </c>
      <c r="O66" s="4">
        <v>0</v>
      </c>
      <c r="P66" s="4">
        <v>0</v>
      </c>
      <c r="Q66" s="4">
        <v>112</v>
      </c>
      <c r="R66" s="4">
        <v>78</v>
      </c>
      <c r="S66" s="4">
        <v>1645</v>
      </c>
      <c r="T66" s="4">
        <v>871</v>
      </c>
    </row>
    <row r="67" spans="1:20" x14ac:dyDescent="0.2">
      <c r="A67" s="10">
        <v>1843</v>
      </c>
      <c r="B67" t="s">
        <v>8</v>
      </c>
      <c r="C67" s="4">
        <v>2684</v>
      </c>
      <c r="D67" s="16">
        <f t="shared" ca="1" si="5"/>
        <v>2.7444862752352206</v>
      </c>
      <c r="E67" s="4">
        <f t="shared" ca="1" si="6"/>
        <v>231.66181448501064</v>
      </c>
      <c r="F67" s="4">
        <f t="shared" ca="1" si="7"/>
        <v>6217.8031007776854</v>
      </c>
      <c r="G67" s="4">
        <f t="shared" ca="1" si="8"/>
        <v>4557.2807637350434</v>
      </c>
      <c r="H67" s="4">
        <f t="shared" ca="1" si="9"/>
        <v>1660.5223370426418</v>
      </c>
      <c r="I67" s="17">
        <f t="shared" ca="1" si="10"/>
        <v>3.3613158315331591E-2</v>
      </c>
      <c r="J67" s="17">
        <f t="shared" ca="1" si="11"/>
        <v>0.5839366480298428</v>
      </c>
      <c r="K67" s="17">
        <f t="shared" ca="1" si="12"/>
        <v>0.38245019365482547</v>
      </c>
      <c r="L67" s="19">
        <f t="shared" si="3"/>
        <v>11</v>
      </c>
      <c r="M67" s="18">
        <f t="shared" si="4"/>
        <v>1.4143207727532949</v>
      </c>
      <c r="N67" s="19">
        <f t="shared" si="13"/>
        <v>1.9708658186294625</v>
      </c>
      <c r="O67" s="4">
        <v>2</v>
      </c>
      <c r="P67" s="4">
        <v>0</v>
      </c>
      <c r="Q67" s="4">
        <v>110.19690402476779</v>
      </c>
      <c r="R67" s="4">
        <v>91.834862385321102</v>
      </c>
      <c r="S67" s="4">
        <v>1583</v>
      </c>
      <c r="T67" s="4">
        <v>795</v>
      </c>
    </row>
    <row r="68" spans="1:20" x14ac:dyDescent="0.2">
      <c r="A68" s="10">
        <v>1844</v>
      </c>
      <c r="B68" t="s">
        <v>8</v>
      </c>
      <c r="C68" s="4">
        <v>2713</v>
      </c>
      <c r="D68" s="16">
        <f t="shared" ca="1" si="5"/>
        <v>2.7738590191543184</v>
      </c>
      <c r="E68" s="4">
        <f t="shared" ca="1" si="6"/>
        <v>222.9085959063261</v>
      </c>
      <c r="F68" s="4">
        <f t="shared" ca="1" si="7"/>
        <v>6047.5102069386267</v>
      </c>
      <c r="G68" s="4">
        <f t="shared" ca="1" si="8"/>
        <v>4445.0364059184158</v>
      </c>
      <c r="H68" s="4">
        <f t="shared" ca="1" si="9"/>
        <v>1602.4738010202113</v>
      </c>
      <c r="I68" s="17">
        <f t="shared" ca="1" si="10"/>
        <v>3.3732890564771606E-2</v>
      </c>
      <c r="J68" s="17">
        <f t="shared" ca="1" si="11"/>
        <v>0.57833886794035494</v>
      </c>
      <c r="K68" s="17">
        <f t="shared" ca="1" si="12"/>
        <v>0.38792824149487348</v>
      </c>
      <c r="L68" s="19">
        <f t="shared" si="3"/>
        <v>11.75</v>
      </c>
      <c r="M68" s="18">
        <f t="shared" ref="M68:M77" si="14">SUM(Q67:Q69)/SUM(R67:R69)</f>
        <v>1.4124557019617321</v>
      </c>
      <c r="N68" s="19">
        <f t="shared" si="13"/>
        <v>1.9444444444444444</v>
      </c>
      <c r="O68" s="4">
        <v>1</v>
      </c>
      <c r="P68" s="4">
        <v>0</v>
      </c>
      <c r="Q68" s="4">
        <v>80.584520123838999</v>
      </c>
      <c r="R68" s="4">
        <v>44.247706422018346</v>
      </c>
      <c r="S68" s="4">
        <v>1575</v>
      </c>
      <c r="T68" s="4">
        <v>771</v>
      </c>
    </row>
    <row r="69" spans="1:20" x14ac:dyDescent="0.2">
      <c r="A69" s="10">
        <v>1845</v>
      </c>
      <c r="B69" t="s">
        <v>8</v>
      </c>
      <c r="C69" s="4">
        <v>2742</v>
      </c>
      <c r="D69" s="16">
        <f t="shared" ca="1" si="5"/>
        <v>2.5699661780321974</v>
      </c>
      <c r="E69" s="4">
        <f t="shared" ca="1" si="6"/>
        <v>210.46592825538931</v>
      </c>
      <c r="F69" s="4">
        <f t="shared" ca="1" si="7"/>
        <v>5770.9757527627753</v>
      </c>
      <c r="G69" s="4">
        <f t="shared" ca="1" si="8"/>
        <v>4154.440619103947</v>
      </c>
      <c r="H69" s="4">
        <f t="shared" ca="1" si="9"/>
        <v>1616.5351336588285</v>
      </c>
      <c r="I69" s="17">
        <f t="shared" ca="1" si="10"/>
        <v>3.4656184425008674E-2</v>
      </c>
      <c r="J69" s="17">
        <f t="shared" ca="1" si="11"/>
        <v>0.59001733825214742</v>
      </c>
      <c r="K69" s="17">
        <f t="shared" ca="1" si="12"/>
        <v>0.37532647732284391</v>
      </c>
      <c r="L69" s="19">
        <f t="shared" si="3"/>
        <v>10.75</v>
      </c>
      <c r="M69" s="18">
        <f t="shared" si="14"/>
        <v>1.2905837045986557</v>
      </c>
      <c r="N69" s="19">
        <f t="shared" si="13"/>
        <v>1.8257607336390163</v>
      </c>
      <c r="O69" s="4">
        <v>0</v>
      </c>
      <c r="P69" s="4">
        <v>0</v>
      </c>
      <c r="Q69" s="4">
        <v>125.24582043343652</v>
      </c>
      <c r="R69" s="4">
        <v>87.660550458715605</v>
      </c>
      <c r="S69" s="4">
        <v>1392</v>
      </c>
      <c r="T69" s="4">
        <v>774</v>
      </c>
    </row>
    <row r="70" spans="1:20" x14ac:dyDescent="0.2">
      <c r="A70" s="10">
        <v>1846</v>
      </c>
      <c r="B70" t="s">
        <v>8</v>
      </c>
      <c r="C70" s="4">
        <v>2770</v>
      </c>
      <c r="D70" s="16">
        <f t="shared" ca="1" si="5"/>
        <v>2.3431900432886423</v>
      </c>
      <c r="E70" s="4">
        <f t="shared" ca="1" si="6"/>
        <v>207.96979611905877</v>
      </c>
      <c r="F70" s="4">
        <f t="shared" ca="1" si="7"/>
        <v>5760.7633524979283</v>
      </c>
      <c r="G70" s="4">
        <f t="shared" ca="1" si="8"/>
        <v>4037.629675409336</v>
      </c>
      <c r="H70" s="4">
        <f t="shared" ca="1" si="9"/>
        <v>1723.1336770885923</v>
      </c>
      <c r="I70" s="17">
        <f t="shared" ca="1" si="10"/>
        <v>3.3676092581702656E-2</v>
      </c>
      <c r="J70" s="17">
        <f t="shared" ca="1" si="11"/>
        <v>0.57279967090943174</v>
      </c>
      <c r="K70" s="17">
        <f t="shared" ca="1" si="12"/>
        <v>0.39352423650886559</v>
      </c>
      <c r="L70" s="19">
        <f t="shared" si="3"/>
        <v>9.75</v>
      </c>
      <c r="M70" s="18">
        <f t="shared" si="14"/>
        <v>1.1391127473754483</v>
      </c>
      <c r="N70" s="19">
        <f t="shared" si="13"/>
        <v>1.7349726775956285</v>
      </c>
      <c r="O70" s="4">
        <v>0</v>
      </c>
      <c r="P70" s="4">
        <v>0</v>
      </c>
      <c r="Q70" s="4">
        <v>103.40061919504643</v>
      </c>
      <c r="R70" s="4">
        <v>107.69724770642202</v>
      </c>
      <c r="S70" s="4">
        <v>1413</v>
      </c>
      <c r="T70" s="4">
        <v>854</v>
      </c>
    </row>
    <row r="71" spans="1:20" x14ac:dyDescent="0.2">
      <c r="A71" s="10">
        <v>1847</v>
      </c>
      <c r="B71" t="s">
        <v>8</v>
      </c>
      <c r="C71" s="4">
        <v>2797</v>
      </c>
      <c r="D71" s="16">
        <f t="shared" ca="1" si="5"/>
        <v>2.3012408346993509</v>
      </c>
      <c r="E71" s="4">
        <f t="shared" ca="1" si="6"/>
        <v>213.05093463095022</v>
      </c>
      <c r="F71" s="4">
        <f t="shared" ca="1" si="7"/>
        <v>5959.034641627677</v>
      </c>
      <c r="G71" s="4">
        <f t="shared" ca="1" si="8"/>
        <v>4153.9453009796853</v>
      </c>
      <c r="H71" s="4">
        <f t="shared" ca="1" si="9"/>
        <v>1805.0893406479918</v>
      </c>
      <c r="I71" s="17">
        <f t="shared" ca="1" si="10"/>
        <v>3.1716546616412301E-2</v>
      </c>
      <c r="J71" s="17">
        <f t="shared" ca="1" si="11"/>
        <v>0.53633429470292493</v>
      </c>
      <c r="K71" s="17">
        <f t="shared" ca="1" si="12"/>
        <v>0.4319491586806628</v>
      </c>
      <c r="L71" s="19">
        <f t="shared" si="3"/>
        <v>8.75</v>
      </c>
      <c r="M71" s="18">
        <f t="shared" si="14"/>
        <v>1.1629435579899976</v>
      </c>
      <c r="N71" s="19">
        <f t="shared" si="13"/>
        <v>1.7774637937124691</v>
      </c>
      <c r="O71" s="4">
        <v>1</v>
      </c>
      <c r="P71" s="4">
        <v>0</v>
      </c>
      <c r="Q71" s="4">
        <v>119.42043343653251</v>
      </c>
      <c r="R71" s="4">
        <v>110.20183486238533</v>
      </c>
      <c r="S71" s="4">
        <v>1640</v>
      </c>
      <c r="T71" s="4">
        <v>934</v>
      </c>
    </row>
    <row r="72" spans="1:20" x14ac:dyDescent="0.2">
      <c r="A72" s="10">
        <v>1848</v>
      </c>
      <c r="B72" t="s">
        <v>8</v>
      </c>
      <c r="C72" s="4">
        <v>2823</v>
      </c>
      <c r="D72" s="16">
        <f t="shared" ca="1" si="5"/>
        <v>2.2941763560181458</v>
      </c>
      <c r="E72" s="4">
        <f t="shared" ca="1" si="6"/>
        <v>222.62929946270668</v>
      </c>
      <c r="F72" s="4">
        <f t="shared" ca="1" si="7"/>
        <v>6284.82512383221</v>
      </c>
      <c r="G72" s="4">
        <f t="shared" ca="1" si="8"/>
        <v>4376.9657852298806</v>
      </c>
      <c r="H72" s="4">
        <f t="shared" ca="1" si="9"/>
        <v>1907.859338602329</v>
      </c>
      <c r="I72" s="17">
        <f t="shared" ca="1" si="10"/>
        <v>2.8958641873717626E-2</v>
      </c>
      <c r="J72" s="17">
        <f t="shared" ca="1" si="11"/>
        <v>0.49020061228905887</v>
      </c>
      <c r="K72" s="17">
        <f t="shared" ca="1" si="12"/>
        <v>0.48084074583722342</v>
      </c>
      <c r="L72" s="19">
        <f t="shared" si="3"/>
        <v>10.666666666666666</v>
      </c>
      <c r="M72" s="18">
        <f t="shared" si="14"/>
        <v>1.6991646148842181</v>
      </c>
      <c r="N72" s="19">
        <f t="shared" si="13"/>
        <v>1.8491421171900291</v>
      </c>
      <c r="O72" s="4">
        <v>2</v>
      </c>
      <c r="P72" s="4">
        <v>0</v>
      </c>
      <c r="Q72" s="4">
        <v>135.44024767801858</v>
      </c>
      <c r="R72" s="4">
        <v>90.165137614678898</v>
      </c>
      <c r="S72" s="4">
        <v>1979</v>
      </c>
      <c r="T72" s="4">
        <v>1043</v>
      </c>
    </row>
    <row r="73" spans="1:20" x14ac:dyDescent="0.2">
      <c r="A73" s="10">
        <v>1849</v>
      </c>
      <c r="B73" t="s">
        <v>14</v>
      </c>
      <c r="C73" s="4">
        <v>2849</v>
      </c>
      <c r="D73" s="16">
        <f t="shared" ca="1" si="5"/>
        <v>2.2830009174066355</v>
      </c>
      <c r="E73" s="4">
        <f t="shared" ca="1" si="6"/>
        <v>219.17401702026751</v>
      </c>
      <c r="F73" s="4">
        <f t="shared" ca="1" si="7"/>
        <v>6244.2677449074208</v>
      </c>
      <c r="G73" s="4">
        <f t="shared" ca="1" si="8"/>
        <v>4342.2677449074208</v>
      </c>
      <c r="H73" s="4">
        <f t="shared" ca="1" si="9"/>
        <v>1902</v>
      </c>
      <c r="I73" s="17">
        <f t="shared" ca="1" si="10"/>
        <v>2.8826438479804286E-2</v>
      </c>
      <c r="J73" s="17">
        <f t="shared" ca="1" si="11"/>
        <v>0.45790280969923608</v>
      </c>
      <c r="K73" s="17">
        <f t="shared" ca="1" si="12"/>
        <v>0.5132707518209596</v>
      </c>
      <c r="L73" s="19">
        <f t="shared" si="3"/>
        <v>7.75</v>
      </c>
      <c r="M73" s="18">
        <f t="shared" si="14"/>
        <v>2.0462370040818096</v>
      </c>
      <c r="N73" s="19">
        <f t="shared" si="13"/>
        <v>1.9274905422446407</v>
      </c>
      <c r="O73" s="4">
        <v>4</v>
      </c>
      <c r="P73" s="4">
        <v>0</v>
      </c>
      <c r="Q73" s="4">
        <v>109.71145510835913</v>
      </c>
      <c r="R73" s="4">
        <v>14.192660550458717</v>
      </c>
      <c r="S73" s="4">
        <v>2093</v>
      </c>
      <c r="T73" s="4">
        <v>1112</v>
      </c>
    </row>
    <row r="74" spans="1:20" x14ac:dyDescent="0.2">
      <c r="A74" s="10">
        <v>1850</v>
      </c>
      <c r="B74" t="s">
        <v>14</v>
      </c>
      <c r="C74" s="4">
        <v>2873</v>
      </c>
      <c r="D74" s="16">
        <f t="shared" ca="1" si="5"/>
        <v>2.3040508717781965</v>
      </c>
      <c r="E74" s="4">
        <f t="shared" ca="1" si="6"/>
        <v>213.94215106495128</v>
      </c>
      <c r="F74" s="4">
        <f t="shared" ca="1" si="7"/>
        <v>6146.5580000960499</v>
      </c>
      <c r="G74" s="4">
        <f t="shared" ca="1" si="8"/>
        <v>4286.2482655827753</v>
      </c>
      <c r="H74" s="4">
        <f t="shared" ca="1" si="9"/>
        <v>1860.3097345132744</v>
      </c>
      <c r="I74" s="17">
        <f t="shared" ca="1" si="10"/>
        <v>2.8471219176206479E-2</v>
      </c>
      <c r="J74" s="17">
        <f t="shared" ca="1" si="11"/>
        <v>0.47385186962370413</v>
      </c>
      <c r="K74" s="17">
        <f t="shared" ca="1" si="12"/>
        <v>0.49767691120008922</v>
      </c>
      <c r="L74" s="19">
        <f t="shared" si="3"/>
        <v>7.25</v>
      </c>
      <c r="M74" s="18">
        <f t="shared" si="14"/>
        <v>1.9936520019203858</v>
      </c>
      <c r="N74" s="19">
        <f t="shared" si="13"/>
        <v>1.9379968203497615</v>
      </c>
      <c r="O74" s="4">
        <v>1</v>
      </c>
      <c r="P74" s="4">
        <v>1</v>
      </c>
      <c r="Q74" s="4">
        <v>235.03368623676613</v>
      </c>
      <c r="R74" s="4">
        <v>130.30973451327435</v>
      </c>
      <c r="S74" s="4">
        <v>2042</v>
      </c>
      <c r="T74" s="4">
        <v>1017</v>
      </c>
    </row>
    <row r="75" spans="1:20" x14ac:dyDescent="0.2">
      <c r="A75" s="10">
        <v>1851</v>
      </c>
      <c r="B75" t="s">
        <v>14</v>
      </c>
      <c r="C75" s="4">
        <v>2896</v>
      </c>
      <c r="D75" s="16">
        <f t="shared" ca="1" si="5"/>
        <v>2.1957794149776091</v>
      </c>
      <c r="E75" s="4">
        <f t="shared" ca="1" si="6"/>
        <v>212.43444833225087</v>
      </c>
      <c r="F75" s="4">
        <f t="shared" ca="1" si="7"/>
        <v>6152.1016237019849</v>
      </c>
      <c r="G75" s="4">
        <f t="shared" ca="1" si="8"/>
        <v>4227.0308272418079</v>
      </c>
      <c r="H75" s="4">
        <f t="shared" ca="1" si="9"/>
        <v>1925.070796460177</v>
      </c>
      <c r="I75" s="17">
        <f t="shared" ca="1" si="10"/>
        <v>2.8120471764232404E-2</v>
      </c>
      <c r="J75" s="17">
        <f t="shared" ca="1" si="11"/>
        <v>0.48814239545914551</v>
      </c>
      <c r="K75" s="17">
        <f t="shared" ca="1" si="12"/>
        <v>0.48373713277662217</v>
      </c>
      <c r="L75" s="19">
        <f t="shared" si="3"/>
        <v>10.333333333333334</v>
      </c>
      <c r="M75" s="18">
        <f t="shared" si="14"/>
        <v>1.736842105263158</v>
      </c>
      <c r="N75" s="19">
        <f t="shared" si="13"/>
        <v>1.9713909898059849</v>
      </c>
      <c r="O75" s="4">
        <v>1</v>
      </c>
      <c r="P75" s="4">
        <v>0</v>
      </c>
      <c r="Q75" s="4">
        <v>229.95187680461984</v>
      </c>
      <c r="R75" s="4">
        <v>143.76106194690266</v>
      </c>
      <c r="S75" s="4">
        <v>1960</v>
      </c>
      <c r="T75" s="4">
        <v>1016</v>
      </c>
    </row>
    <row r="76" spans="1:20" x14ac:dyDescent="0.2">
      <c r="A76" s="10">
        <v>1852</v>
      </c>
      <c r="B76" t="s">
        <v>14</v>
      </c>
      <c r="C76" s="4">
        <v>2918</v>
      </c>
      <c r="D76" s="16">
        <f t="shared" ca="1" si="5"/>
        <v>2.1693980742833756</v>
      </c>
      <c r="E76" s="4">
        <f t="shared" ca="1" si="6"/>
        <v>211.14838438680201</v>
      </c>
      <c r="F76" s="4">
        <f t="shared" ca="1" si="7"/>
        <v>6161.3098564068823</v>
      </c>
      <c r="G76" s="4">
        <f t="shared" ca="1" si="8"/>
        <v>4217.3098564068823</v>
      </c>
      <c r="H76" s="4">
        <f t="shared" ca="1" si="9"/>
        <v>1944</v>
      </c>
      <c r="I76" s="17">
        <f t="shared" ca="1" si="10"/>
        <v>2.6130807206942042E-2</v>
      </c>
      <c r="J76" s="17">
        <f t="shared" ca="1" si="11"/>
        <v>0.48679743858167246</v>
      </c>
      <c r="K76" s="17">
        <f t="shared" ca="1" si="12"/>
        <v>0.48707175421138554</v>
      </c>
      <c r="L76" s="19">
        <f t="shared" si="3"/>
        <v>10.333333333333334</v>
      </c>
      <c r="M76" s="18">
        <f t="shared" si="14"/>
        <v>2.381237019401246</v>
      </c>
      <c r="N76" s="19">
        <f t="shared" si="13"/>
        <v>1.9436052366565961</v>
      </c>
      <c r="O76" s="4">
        <v>2</v>
      </c>
      <c r="P76" s="4">
        <v>0</v>
      </c>
      <c r="Q76" s="4">
        <v>195.01443695861406</v>
      </c>
      <c r="R76" s="4">
        <v>105.92920353982302</v>
      </c>
      <c r="S76" s="4">
        <v>1993</v>
      </c>
      <c r="T76" s="4">
        <v>1008</v>
      </c>
    </row>
    <row r="77" spans="1:20" x14ac:dyDescent="0.2">
      <c r="A77" s="10">
        <v>1853</v>
      </c>
      <c r="B77" t="s">
        <v>14</v>
      </c>
      <c r="C77" s="4">
        <v>2939</v>
      </c>
      <c r="D77" s="16">
        <f t="shared" ca="1" si="5"/>
        <v>2.2561679715809828</v>
      </c>
      <c r="E77" s="4">
        <f t="shared" ca="1" si="6"/>
        <v>199.44335027756341</v>
      </c>
      <c r="F77" s="4">
        <f t="shared" ca="1" si="7"/>
        <v>5861.6400646575894</v>
      </c>
      <c r="G77" s="4">
        <f t="shared" ca="1" si="8"/>
        <v>4061.4749270429106</v>
      </c>
      <c r="H77" s="4">
        <f t="shared" ca="1" si="9"/>
        <v>1800.1651376146788</v>
      </c>
      <c r="I77" s="17">
        <f t="shared" ca="1" si="10"/>
        <v>2.6954913344586204E-2</v>
      </c>
      <c r="J77" s="17">
        <f t="shared" ca="1" si="11"/>
        <v>0.49672788375614363</v>
      </c>
      <c r="K77" s="17">
        <f t="shared" ca="1" si="12"/>
        <v>0.47631720289927015</v>
      </c>
      <c r="L77" s="19">
        <f t="shared" si="3"/>
        <v>10.333333333333334</v>
      </c>
      <c r="M77" s="18">
        <f t="shared" si="14"/>
        <v>3.6639867233048937</v>
      </c>
      <c r="N77" s="19">
        <f t="shared" si="13"/>
        <v>1.9463853337945347</v>
      </c>
      <c r="O77" s="4">
        <v>3</v>
      </c>
      <c r="P77" s="4">
        <v>1</v>
      </c>
      <c r="Q77" s="4">
        <v>169.60538979788259</v>
      </c>
      <c r="R77" s="4">
        <v>0</v>
      </c>
      <c r="S77" s="4">
        <v>1837</v>
      </c>
      <c r="T77" s="4">
        <v>955</v>
      </c>
    </row>
    <row r="78" spans="1:20" x14ac:dyDescent="0.2">
      <c r="A78" s="10">
        <v>1854</v>
      </c>
      <c r="B78" t="s">
        <v>6</v>
      </c>
      <c r="C78" s="4">
        <v>2959</v>
      </c>
      <c r="D78" s="16">
        <f t="shared" ca="1" si="5"/>
        <v>2.2610152965633152</v>
      </c>
      <c r="E78" s="4">
        <f t="shared" ca="1" si="6"/>
        <v>190.53822878047376</v>
      </c>
      <c r="F78" s="4">
        <f t="shared" ca="1" si="7"/>
        <v>5638.0261896142192</v>
      </c>
      <c r="G78" s="4">
        <f t="shared" ca="1" si="8"/>
        <v>3909.1087584215588</v>
      </c>
      <c r="H78" s="4">
        <f t="shared" ca="1" si="9"/>
        <v>1728.9174311926606</v>
      </c>
      <c r="I78" s="17">
        <f t="shared" ca="1" si="10"/>
        <v>2.6605055555845816E-2</v>
      </c>
      <c r="J78" s="17">
        <f t="shared" ca="1" si="11"/>
        <v>0.4900697685129552</v>
      </c>
      <c r="K78" s="17">
        <f t="shared" ca="1" si="12"/>
        <v>0.483325175931199</v>
      </c>
      <c r="L78" s="19">
        <f t="shared" si="3"/>
        <v>9.6666666666666661</v>
      </c>
      <c r="M78" s="18"/>
      <c r="N78" s="19">
        <f t="shared" si="13"/>
        <v>1.9407580517687311</v>
      </c>
      <c r="O78" s="4">
        <v>2</v>
      </c>
      <c r="P78" s="4">
        <v>0</v>
      </c>
      <c r="Q78" s="4">
        <v>23.503368623676611</v>
      </c>
      <c r="R78" s="4">
        <v>0</v>
      </c>
      <c r="S78" s="4">
        <v>1797</v>
      </c>
      <c r="T78" s="4">
        <v>928</v>
      </c>
    </row>
    <row r="79" spans="1:20" x14ac:dyDescent="0.2">
      <c r="A79" s="10">
        <v>1855</v>
      </c>
      <c r="B79" t="s">
        <v>6</v>
      </c>
      <c r="C79" s="4">
        <v>2978</v>
      </c>
      <c r="D79" s="16">
        <f t="shared" ca="1" si="5"/>
        <v>2.3527532983254518</v>
      </c>
      <c r="E79" s="4">
        <f t="shared" ca="1" si="6"/>
        <v>178.13690314569757</v>
      </c>
      <c r="F79" s="4">
        <f t="shared" ca="1" si="7"/>
        <v>5304.9169756788742</v>
      </c>
      <c r="G79" s="4">
        <f t="shared" ca="1" si="8"/>
        <v>3722.6600949449294</v>
      </c>
      <c r="H79" s="4">
        <f t="shared" ca="1" si="9"/>
        <v>1582.2568807339449</v>
      </c>
      <c r="I79" s="17">
        <f t="shared" ca="1" si="10"/>
        <v>2.5825097853198354E-2</v>
      </c>
      <c r="J79" s="17">
        <f t="shared" ca="1" si="11"/>
        <v>0.48859404003766382</v>
      </c>
      <c r="K79" s="17">
        <f t="shared" ca="1" si="12"/>
        <v>0.48558086210913781</v>
      </c>
      <c r="L79" s="19">
        <f t="shared" si="3"/>
        <v>10</v>
      </c>
      <c r="M79" s="18"/>
      <c r="N79" s="19">
        <f t="shared" si="13"/>
        <v>1.8633168990490712</v>
      </c>
      <c r="O79" s="4">
        <v>1</v>
      </c>
      <c r="P79" s="4">
        <v>0</v>
      </c>
      <c r="Q79" s="4">
        <v>28.585178055822908</v>
      </c>
      <c r="R79" s="4">
        <v>0</v>
      </c>
      <c r="S79" s="4">
        <v>1706.9661584675478</v>
      </c>
      <c r="T79" s="4">
        <v>869</v>
      </c>
    </row>
    <row r="80" spans="1:20" x14ac:dyDescent="0.2">
      <c r="A80" s="10">
        <v>1856</v>
      </c>
      <c r="B80" t="s">
        <v>15</v>
      </c>
      <c r="C80" s="4">
        <v>2996</v>
      </c>
      <c r="D80" s="16">
        <f t="shared" ca="1" si="5"/>
        <v>2.2754909471895348</v>
      </c>
      <c r="E80" s="4">
        <f t="shared" ca="1" si="6"/>
        <v>172.58203563352754</v>
      </c>
      <c r="F80" s="4">
        <f t="shared" ca="1" si="7"/>
        <v>5170.5577875804856</v>
      </c>
      <c r="G80" s="4">
        <f t="shared" ca="1" si="8"/>
        <v>3591.9981545529627</v>
      </c>
      <c r="H80" s="4">
        <f t="shared" ca="1" si="9"/>
        <v>1578.559633027523</v>
      </c>
      <c r="I80" s="17">
        <f t="shared" ca="1" si="10"/>
        <v>2.4175341449668351E-2</v>
      </c>
      <c r="J80" s="17">
        <f t="shared" ca="1" si="11"/>
        <v>0.46654015251067482</v>
      </c>
      <c r="K80" s="17">
        <f t="shared" ca="1" si="12"/>
        <v>0.5092845060396568</v>
      </c>
      <c r="L80" s="19">
        <f t="shared" si="3"/>
        <v>9.3333333333333339</v>
      </c>
      <c r="M80" s="18"/>
      <c r="N80" s="19">
        <f t="shared" si="13"/>
        <v>1.7712053692982215</v>
      </c>
      <c r="O80" s="4">
        <v>0</v>
      </c>
      <c r="P80" s="4">
        <v>0</v>
      </c>
      <c r="Q80" s="4">
        <v>40.019249278152067</v>
      </c>
      <c r="R80" s="4">
        <v>0</v>
      </c>
      <c r="S80" s="4">
        <v>1659.2849687974287</v>
      </c>
      <c r="T80" s="4">
        <v>974</v>
      </c>
    </row>
    <row r="81" spans="1:20" x14ac:dyDescent="0.2">
      <c r="A81" s="10">
        <v>1857</v>
      </c>
      <c r="B81" t="s">
        <v>15</v>
      </c>
      <c r="C81" s="4">
        <v>3012</v>
      </c>
      <c r="D81" s="16">
        <f t="shared" ca="1" si="5"/>
        <v>2.348709278836735</v>
      </c>
      <c r="E81" s="4">
        <f t="shared" ca="1" si="6"/>
        <v>166.9193489232897</v>
      </c>
      <c r="F81" s="4">
        <f t="shared" ca="1" si="7"/>
        <v>5027.6107895694859</v>
      </c>
      <c r="G81" s="4">
        <f t="shared" ca="1" si="8"/>
        <v>3526.2529914043484</v>
      </c>
      <c r="H81" s="4">
        <f t="shared" ca="1" si="9"/>
        <v>1501.3577981651376</v>
      </c>
      <c r="I81" s="17">
        <f t="shared" ca="1" si="10"/>
        <v>2.3669294418510459E-2</v>
      </c>
      <c r="J81" s="17">
        <f t="shared" ca="1" si="11"/>
        <v>0.44154703043841298</v>
      </c>
      <c r="K81" s="17">
        <f t="shared" ca="1" si="12"/>
        <v>0.53478367514307656</v>
      </c>
      <c r="L81" s="19">
        <f t="shared" si="3"/>
        <v>9.3333333333333339</v>
      </c>
      <c r="M81" s="18"/>
      <c r="N81" s="19">
        <f t="shared" si="13"/>
        <v>1.6837938701034434</v>
      </c>
      <c r="O81" s="4">
        <v>2</v>
      </c>
      <c r="P81" s="4">
        <v>0</v>
      </c>
      <c r="Q81" s="4">
        <v>29.85563041385948</v>
      </c>
      <c r="R81" s="4">
        <v>0</v>
      </c>
      <c r="S81" s="4">
        <v>1681.6841752349546</v>
      </c>
      <c r="T81" s="4">
        <v>1007</v>
      </c>
    </row>
    <row r="82" spans="1:20" x14ac:dyDescent="0.2">
      <c r="A82" s="10">
        <v>1858</v>
      </c>
      <c r="B82" t="s">
        <v>15</v>
      </c>
      <c r="C82" s="4">
        <v>3028</v>
      </c>
      <c r="D82" s="16">
        <f t="shared" ca="1" si="5"/>
        <v>2.4237671064109949</v>
      </c>
      <c r="E82" s="4">
        <f t="shared" ca="1" si="6"/>
        <v>158.32013123615442</v>
      </c>
      <c r="F82" s="4">
        <f t="shared" ca="1" si="7"/>
        <v>4793.9335738307564</v>
      </c>
      <c r="G82" s="4">
        <f t="shared" ca="1" si="8"/>
        <v>3393.7409132802977</v>
      </c>
      <c r="H82" s="4">
        <f t="shared" ca="1" si="9"/>
        <v>1400.1926605504586</v>
      </c>
      <c r="I82" s="17">
        <f t="shared" ca="1" si="10"/>
        <v>2.1694084492058417E-2</v>
      </c>
      <c r="J82" s="17">
        <f t="shared" ca="1" si="11"/>
        <v>0.42127504305014446</v>
      </c>
      <c r="K82" s="17">
        <f t="shared" ca="1" si="12"/>
        <v>0.55703087245779714</v>
      </c>
      <c r="L82" s="19">
        <f t="shared" si="3"/>
        <v>9.3333333333333339</v>
      </c>
      <c r="M82" s="18"/>
      <c r="N82" s="19">
        <f t="shared" si="13"/>
        <v>1.6495771329635791</v>
      </c>
      <c r="O82" s="4">
        <v>1</v>
      </c>
      <c r="P82" s="4">
        <v>0</v>
      </c>
      <c r="Q82" s="4">
        <v>0</v>
      </c>
      <c r="R82" s="4">
        <v>0</v>
      </c>
      <c r="S82" s="4">
        <v>1673.3690011356716</v>
      </c>
      <c r="T82" s="4">
        <v>997</v>
      </c>
    </row>
    <row r="83" spans="1:20" x14ac:dyDescent="0.2">
      <c r="A83" s="10">
        <v>1859</v>
      </c>
      <c r="B83" t="s">
        <v>15</v>
      </c>
      <c r="C83" s="4">
        <v>3042</v>
      </c>
      <c r="D83" s="16">
        <f t="shared" ca="1" si="5"/>
        <v>2.2839677502166755</v>
      </c>
      <c r="E83" s="4">
        <f t="shared" ca="1" si="6"/>
        <v>160.09612667887345</v>
      </c>
      <c r="F83" s="4">
        <f t="shared" ca="1" si="7"/>
        <v>4870.1241735713302</v>
      </c>
      <c r="G83" s="4">
        <f t="shared" ca="1" si="8"/>
        <v>3387.1241735713297</v>
      </c>
      <c r="H83" s="4">
        <f t="shared" ca="1" si="9"/>
        <v>1483</v>
      </c>
      <c r="I83" s="17">
        <f t="shared" ca="1" si="10"/>
        <v>1.9712023057022354E-2</v>
      </c>
      <c r="J83" s="17">
        <f t="shared" ca="1" si="11"/>
        <v>0.3952234734518717</v>
      </c>
      <c r="K83" s="17">
        <f t="shared" ca="1" si="12"/>
        <v>0.58506450349110584</v>
      </c>
      <c r="L83" s="19">
        <f t="shared" si="3"/>
        <v>9.3333333333333339</v>
      </c>
      <c r="M83" s="18"/>
      <c r="N83" s="19">
        <f t="shared" si="13"/>
        <v>1.6727847034443568</v>
      </c>
      <c r="O83" s="4">
        <v>0</v>
      </c>
      <c r="P83" s="4">
        <v>0</v>
      </c>
      <c r="Q83" s="4">
        <v>0</v>
      </c>
      <c r="R83" s="4">
        <v>0</v>
      </c>
      <c r="S83" s="4">
        <v>1755.3367815505426</v>
      </c>
      <c r="T83" s="4">
        <v>1094</v>
      </c>
    </row>
    <row r="84" spans="1:20" x14ac:dyDescent="0.2">
      <c r="A84" s="10">
        <v>1860</v>
      </c>
      <c r="B84" t="s">
        <v>15</v>
      </c>
      <c r="C84" s="4">
        <v>3055</v>
      </c>
      <c r="D84" s="16">
        <f t="shared" ca="1" si="5"/>
        <v>2.5393733963078806</v>
      </c>
      <c r="E84" s="4">
        <f t="shared" ca="1" si="6"/>
        <v>152.66114141530559</v>
      </c>
      <c r="F84" s="4">
        <f t="shared" ca="1" si="7"/>
        <v>4663.7978702375858</v>
      </c>
      <c r="G84" s="4">
        <f t="shared" ca="1" si="8"/>
        <v>3346.10760475086</v>
      </c>
      <c r="H84" s="4">
        <f t="shared" ca="1" si="9"/>
        <v>1317.6902654867258</v>
      </c>
      <c r="I84" s="17">
        <f t="shared" ca="1" si="10"/>
        <v>2.0369664947584971E-2</v>
      </c>
      <c r="J84" s="17">
        <f t="shared" ca="1" si="11"/>
        <v>0.35791256043200714</v>
      </c>
      <c r="K84" s="17">
        <f t="shared" ca="1" si="12"/>
        <v>0.62171777462040789</v>
      </c>
      <c r="L84" s="19">
        <f t="shared" si="3"/>
        <v>9</v>
      </c>
      <c r="M84" s="18"/>
      <c r="N84" s="19">
        <f t="shared" si="13"/>
        <v>1.6973094130543134</v>
      </c>
      <c r="O84" s="4">
        <v>0</v>
      </c>
      <c r="P84" s="4">
        <v>0</v>
      </c>
      <c r="Q84" s="4">
        <v>0</v>
      </c>
      <c r="R84" s="4">
        <v>0</v>
      </c>
      <c r="S84" s="4">
        <v>1840.5660331635095</v>
      </c>
      <c r="T84" s="4">
        <v>1059</v>
      </c>
    </row>
    <row r="85" spans="1:20" x14ac:dyDescent="0.2">
      <c r="A85" s="10">
        <v>1861</v>
      </c>
      <c r="B85" t="s">
        <v>7</v>
      </c>
      <c r="C85" s="4">
        <v>3069</v>
      </c>
      <c r="D85" s="16">
        <f t="shared" ca="1" si="5"/>
        <v>2.8121620838024697</v>
      </c>
      <c r="E85" s="4">
        <f t="shared" ca="1" si="6"/>
        <v>140.10586324366346</v>
      </c>
      <c r="F85" s="4">
        <f t="shared" ca="1" si="7"/>
        <v>4299.8489429480314</v>
      </c>
      <c r="G85" s="4">
        <f t="shared" ca="1" si="8"/>
        <v>3171.9197394082084</v>
      </c>
      <c r="H85" s="4">
        <f t="shared" ca="1" si="9"/>
        <v>1127.929203539823</v>
      </c>
      <c r="I85" s="17">
        <f t="shared" ca="1" si="10"/>
        <v>2.0233268925105935E-2</v>
      </c>
      <c r="J85" s="17">
        <f t="shared" ca="1" si="11"/>
        <v>0.33072560799243739</v>
      </c>
      <c r="K85" s="17">
        <f t="shared" ca="1" si="12"/>
        <v>0.64904112308245665</v>
      </c>
      <c r="L85" s="19">
        <f t="shared" si="3"/>
        <v>8.3333333333333339</v>
      </c>
      <c r="M85" s="18"/>
      <c r="N85" s="19">
        <f t="shared" si="13"/>
        <v>1.805181636389847</v>
      </c>
      <c r="O85" s="4">
        <v>1</v>
      </c>
      <c r="P85" s="4">
        <v>0</v>
      </c>
      <c r="Q85" s="4">
        <v>0</v>
      </c>
      <c r="R85" s="4">
        <v>0</v>
      </c>
      <c r="S85" s="4">
        <v>1777.7787870159043</v>
      </c>
      <c r="T85" s="4">
        <v>1013</v>
      </c>
    </row>
    <row r="86" spans="1:20" x14ac:dyDescent="0.2">
      <c r="A86" s="10">
        <v>1862</v>
      </c>
      <c r="B86" t="s">
        <v>7</v>
      </c>
      <c r="C86" s="4">
        <v>3098</v>
      </c>
      <c r="D86" s="16">
        <f t="shared" ca="1" si="5"/>
        <v>3.1480747238519076</v>
      </c>
      <c r="E86" s="4">
        <f t="shared" ca="1" si="6"/>
        <v>137.24262724171095</v>
      </c>
      <c r="F86" s="4">
        <f t="shared" ca="1" si="7"/>
        <v>4251.7765919482054</v>
      </c>
      <c r="G86" s="4">
        <f t="shared" ca="1" si="8"/>
        <v>3226.7765919482054</v>
      </c>
      <c r="H86" s="4">
        <f t="shared" ca="1" si="9"/>
        <v>1025</v>
      </c>
      <c r="I86" s="17">
        <f t="shared" ca="1" si="10"/>
        <v>1.952125145925614E-2</v>
      </c>
      <c r="J86" s="17">
        <f t="shared" ca="1" si="11"/>
        <v>0.2814636406865918</v>
      </c>
      <c r="K86" s="17">
        <f t="shared" ca="1" si="12"/>
        <v>0.699015107854152</v>
      </c>
      <c r="L86" s="19">
        <f t="shared" si="3"/>
        <v>7.666666666666667</v>
      </c>
      <c r="M86" s="18"/>
      <c r="N86" s="19">
        <f t="shared" si="13"/>
        <v>1.8705666455837731</v>
      </c>
      <c r="O86" s="4">
        <v>0</v>
      </c>
      <c r="P86" s="4">
        <v>1</v>
      </c>
      <c r="Q86" s="4">
        <v>0</v>
      </c>
      <c r="R86" s="4">
        <v>0</v>
      </c>
      <c r="S86" s="4">
        <v>1956.0560729924337</v>
      </c>
      <c r="T86" s="4">
        <v>1016</v>
      </c>
    </row>
    <row r="87" spans="1:20" x14ac:dyDescent="0.2">
      <c r="A87" s="10">
        <v>1863</v>
      </c>
      <c r="B87" t="s">
        <v>7</v>
      </c>
      <c r="C87" s="4">
        <v>3127</v>
      </c>
      <c r="D87" s="16">
        <f t="shared" ca="1" si="5"/>
        <v>2.9711828787873369</v>
      </c>
      <c r="E87" s="4">
        <f t="shared" ca="1" si="6"/>
        <v>136.1403276642157</v>
      </c>
      <c r="F87" s="4">
        <f t="shared" ca="1" si="7"/>
        <v>4257.1080460600251</v>
      </c>
      <c r="G87" s="4">
        <f t="shared" ca="1" si="8"/>
        <v>3185.1080460600251</v>
      </c>
      <c r="H87" s="4">
        <f t="shared" ca="1" si="9"/>
        <v>1072</v>
      </c>
      <c r="I87" s="17">
        <f t="shared" ca="1" si="10"/>
        <v>1.8792099973605415E-2</v>
      </c>
      <c r="J87" s="17">
        <f t="shared" ca="1" si="11"/>
        <v>0.24929606197333257</v>
      </c>
      <c r="K87" s="17">
        <f t="shared" ca="1" si="12"/>
        <v>0.73191183805306193</v>
      </c>
      <c r="L87" s="19">
        <f t="shared" si="3"/>
        <v>11.5</v>
      </c>
      <c r="M87" s="18"/>
      <c r="N87" s="19">
        <f t="shared" si="13"/>
        <v>1.8877319624472526</v>
      </c>
      <c r="O87" s="4">
        <v>0</v>
      </c>
      <c r="P87" s="4">
        <v>0</v>
      </c>
      <c r="Q87" s="4">
        <v>0</v>
      </c>
      <c r="R87" s="4">
        <v>0</v>
      </c>
      <c r="S87" s="4">
        <v>2051.8277747822722</v>
      </c>
      <c r="T87" s="4">
        <v>1064</v>
      </c>
    </row>
    <row r="88" spans="1:20" x14ac:dyDescent="0.2">
      <c r="A88" s="10">
        <v>1864</v>
      </c>
      <c r="B88" t="s">
        <v>7</v>
      </c>
      <c r="C88" s="4">
        <v>3156</v>
      </c>
      <c r="D88" s="16">
        <f t="shared" ca="1" si="5"/>
        <v>2.7115338543937315</v>
      </c>
      <c r="E88" s="4">
        <f t="shared" ca="1" si="6"/>
        <v>132.18517276104419</v>
      </c>
      <c r="F88" s="4">
        <f t="shared" ca="1" si="7"/>
        <v>4171.7640523385544</v>
      </c>
      <c r="G88" s="4">
        <f t="shared" ca="1" si="8"/>
        <v>3047.7640523385544</v>
      </c>
      <c r="H88" s="4">
        <f t="shared" ca="1" si="9"/>
        <v>1124</v>
      </c>
      <c r="I88" s="17">
        <f t="shared" ca="1" si="10"/>
        <v>1.8217712949848371E-2</v>
      </c>
      <c r="J88" s="17">
        <f t="shared" ca="1" si="11"/>
        <v>0.22809746769738218</v>
      </c>
      <c r="K88" s="17">
        <f t="shared" ca="1" si="12"/>
        <v>0.75368481935276943</v>
      </c>
      <c r="L88" s="19">
        <f t="shared" si="3"/>
        <v>11</v>
      </c>
      <c r="M88" s="18"/>
      <c r="N88" s="19">
        <f t="shared" si="13"/>
        <v>1.8216612119183075</v>
      </c>
      <c r="O88" s="4">
        <v>2</v>
      </c>
      <c r="P88" s="4">
        <v>0</v>
      </c>
      <c r="Q88" s="4">
        <v>0</v>
      </c>
      <c r="R88" s="4">
        <v>0</v>
      </c>
      <c r="S88" s="4">
        <v>2027.1952361691606</v>
      </c>
      <c r="T88" s="4">
        <v>1117</v>
      </c>
    </row>
    <row r="89" spans="1:20" x14ac:dyDescent="0.2">
      <c r="A89" s="10">
        <v>1865</v>
      </c>
      <c r="B89" t="s">
        <v>7</v>
      </c>
      <c r="C89" s="4">
        <v>3185</v>
      </c>
      <c r="D89" s="16">
        <f t="shared" ca="1" si="5"/>
        <v>2.406652595564208</v>
      </c>
      <c r="E89" s="4">
        <f t="shared" ca="1" si="6"/>
        <v>120.97092890370861</v>
      </c>
      <c r="F89" s="4">
        <f t="shared" ca="1" si="7"/>
        <v>3852.9240855831194</v>
      </c>
      <c r="G89" s="4">
        <f t="shared" ca="1" si="8"/>
        <v>2721.9240855831194</v>
      </c>
      <c r="H89" s="4">
        <f t="shared" ca="1" si="9"/>
        <v>1131</v>
      </c>
      <c r="I89" s="17">
        <f t="shared" ca="1" si="10"/>
        <v>1.7648933249020546E-2</v>
      </c>
      <c r="J89" s="17">
        <f t="shared" ca="1" si="11"/>
        <v>0.18597177468763537</v>
      </c>
      <c r="K89" s="17">
        <f t="shared" ca="1" si="12"/>
        <v>0.79637929206334401</v>
      </c>
      <c r="L89" s="19">
        <f t="shared" si="3"/>
        <v>11</v>
      </c>
      <c r="M89" s="18"/>
      <c r="N89" s="19">
        <f t="shared" si="13"/>
        <v>1.7718320689774865</v>
      </c>
      <c r="O89" s="4">
        <v>1</v>
      </c>
      <c r="P89" s="4">
        <v>0</v>
      </c>
      <c r="Q89" s="4">
        <v>0</v>
      </c>
      <c r="R89" s="4">
        <v>0</v>
      </c>
      <c r="S89" s="4">
        <v>1943.3889556504919</v>
      </c>
      <c r="T89" s="4">
        <v>1125</v>
      </c>
    </row>
    <row r="90" spans="1:20" x14ac:dyDescent="0.2">
      <c r="A90" s="10">
        <v>1866</v>
      </c>
      <c r="B90" t="s">
        <v>7</v>
      </c>
      <c r="C90" s="4">
        <v>3215</v>
      </c>
      <c r="D90" s="16">
        <f t="shared" ca="1" si="5"/>
        <v>2.2600181619427131</v>
      </c>
      <c r="E90" s="4">
        <f t="shared" ca="1" si="6"/>
        <v>110.83047748066517</v>
      </c>
      <c r="F90" s="4">
        <f t="shared" ca="1" si="7"/>
        <v>3563.1998510033854</v>
      </c>
      <c r="G90" s="4">
        <f t="shared" ca="1" si="8"/>
        <v>2470.1998510033854</v>
      </c>
      <c r="H90" s="4">
        <f t="shared" ca="1" si="9"/>
        <v>1093</v>
      </c>
      <c r="I90" s="17">
        <f t="shared" ca="1" si="10"/>
        <v>1.6558150669933876E-2</v>
      </c>
      <c r="J90" s="17">
        <f t="shared" ca="1" si="11"/>
        <v>0.13655794608068011</v>
      </c>
      <c r="K90" s="17">
        <f t="shared" ca="1" si="12"/>
        <v>0.84688390324938589</v>
      </c>
      <c r="L90" s="19">
        <f t="shared" si="3"/>
        <v>19</v>
      </c>
      <c r="M90" s="18"/>
      <c r="N90" s="19">
        <f t="shared" si="13"/>
        <v>1.8082058364895743</v>
      </c>
      <c r="O90" s="4">
        <v>2</v>
      </c>
      <c r="P90" s="4">
        <v>0</v>
      </c>
      <c r="Q90" s="4">
        <v>0</v>
      </c>
      <c r="R90" s="4">
        <v>0</v>
      </c>
      <c r="S90" s="4">
        <v>1929.6165978753775</v>
      </c>
      <c r="T90" s="4">
        <v>1088</v>
      </c>
    </row>
    <row r="91" spans="1:20" x14ac:dyDescent="0.2">
      <c r="A91" s="10">
        <v>1867</v>
      </c>
      <c r="B91" t="s">
        <v>7</v>
      </c>
      <c r="C91" s="4">
        <v>3245</v>
      </c>
      <c r="D91" s="16">
        <f t="shared" ca="1" si="5"/>
        <v>2.2447160353629183</v>
      </c>
      <c r="E91" s="4">
        <f t="shared" ca="1" si="6"/>
        <v>105.3907766185675</v>
      </c>
      <c r="F91" s="4">
        <f t="shared" ca="1" si="7"/>
        <v>3419.9307012725158</v>
      </c>
      <c r="G91" s="4">
        <f t="shared" ca="1" si="8"/>
        <v>2365.9307012725158</v>
      </c>
      <c r="H91" s="4">
        <f t="shared" ca="1" si="9"/>
        <v>1054</v>
      </c>
      <c r="I91" s="17">
        <f t="shared" ca="1" si="10"/>
        <v>1.5789793629416887E-2</v>
      </c>
      <c r="J91" s="17">
        <f t="shared" ca="1" si="11"/>
        <v>8.5255767334965121E-2</v>
      </c>
      <c r="K91" s="17">
        <f t="shared" ca="1" si="12"/>
        <v>0.898954439035618</v>
      </c>
      <c r="L91" s="19">
        <f t="shared" si="3"/>
        <v>17</v>
      </c>
      <c r="M91" s="18"/>
      <c r="N91" s="19">
        <f t="shared" si="13"/>
        <v>1.9364943345110195</v>
      </c>
      <c r="O91" s="4">
        <v>0</v>
      </c>
      <c r="P91" s="4">
        <v>0</v>
      </c>
      <c r="Q91" s="4">
        <v>0</v>
      </c>
      <c r="R91" s="4">
        <v>0</v>
      </c>
      <c r="S91" s="4">
        <v>2025.3618851031219</v>
      </c>
      <c r="T91" s="4">
        <v>1049</v>
      </c>
    </row>
    <row r="92" spans="1:20" x14ac:dyDescent="0.2">
      <c r="A92" s="10">
        <v>1868</v>
      </c>
      <c r="B92" t="s">
        <v>7</v>
      </c>
      <c r="C92" s="4">
        <v>3275</v>
      </c>
      <c r="D92" s="16">
        <f t="shared" ca="1" si="5"/>
        <v>2.2687811677508107</v>
      </c>
      <c r="E92" s="4">
        <f t="shared" ca="1" si="6"/>
        <v>102.60479512817813</v>
      </c>
      <c r="F92" s="4">
        <f t="shared" ca="1" si="7"/>
        <v>3360.3070404478335</v>
      </c>
      <c r="G92" s="4">
        <f t="shared" ca="1" si="8"/>
        <v>2332.3070404478335</v>
      </c>
      <c r="H92" s="4">
        <f t="shared" ca="1" si="9"/>
        <v>1028</v>
      </c>
      <c r="I92" s="17">
        <f t="shared" ca="1" si="10"/>
        <v>1.5177184520972569E-2</v>
      </c>
      <c r="J92" s="17">
        <f t="shared" ca="1" si="11"/>
        <v>3.629532209510735E-2</v>
      </c>
      <c r="K92" s="17">
        <f t="shared" ca="1" si="12"/>
        <v>0.94852749338392006</v>
      </c>
      <c r="L92" s="19">
        <f t="shared" si="3"/>
        <v>16</v>
      </c>
      <c r="M92" s="18"/>
      <c r="N92" s="19">
        <f t="shared" si="13"/>
        <v>2.0648485670540158</v>
      </c>
      <c r="O92" s="4">
        <v>1</v>
      </c>
      <c r="P92" s="4">
        <v>0</v>
      </c>
      <c r="Q92" s="4">
        <v>0</v>
      </c>
      <c r="R92" s="4">
        <v>0</v>
      </c>
      <c r="S92" s="4">
        <v>2164.3436140763224</v>
      </c>
      <c r="T92" s="4">
        <v>1023</v>
      </c>
    </row>
    <row r="93" spans="1:20" x14ac:dyDescent="0.2">
      <c r="A93" s="10">
        <v>1869</v>
      </c>
      <c r="B93" t="s">
        <v>7</v>
      </c>
      <c r="C93" s="4">
        <v>3306</v>
      </c>
      <c r="D93" s="16">
        <f t="shared" ca="1" si="5"/>
        <v>2.2689498232751357</v>
      </c>
      <c r="E93" s="4">
        <f t="shared" ca="1" si="6"/>
        <v>105.99861495919376</v>
      </c>
      <c r="F93" s="4">
        <f t="shared" ca="1" si="7"/>
        <v>3504.3142105509455</v>
      </c>
      <c r="G93" s="4">
        <f t="shared" ca="1" si="8"/>
        <v>2432.3142105509455</v>
      </c>
      <c r="H93" s="4">
        <f t="shared" ca="1" si="9"/>
        <v>1072</v>
      </c>
      <c r="I93" s="17">
        <f t="shared" ca="1" si="10"/>
        <v>1.3412039325266639E-2</v>
      </c>
      <c r="J93" s="17">
        <f t="shared" ca="1" si="11"/>
        <v>2.809681205280808E-2</v>
      </c>
      <c r="K93" s="17">
        <f t="shared" ca="1" si="12"/>
        <v>0.9584911486219253</v>
      </c>
      <c r="L93" s="19">
        <f t="shared" si="3"/>
        <v>16</v>
      </c>
      <c r="M93" s="18"/>
      <c r="N93" s="19">
        <f t="shared" si="13"/>
        <v>2.1254075791006026</v>
      </c>
      <c r="O93" s="4">
        <v>0</v>
      </c>
      <c r="P93" s="4">
        <v>0</v>
      </c>
      <c r="Q93" s="4">
        <v>0</v>
      </c>
      <c r="R93" s="4">
        <v>0</v>
      </c>
      <c r="S93" s="4">
        <v>2291.854152803111</v>
      </c>
      <c r="T93" s="4">
        <v>1067</v>
      </c>
    </row>
    <row r="94" spans="1:20" x14ac:dyDescent="0.2">
      <c r="A94" s="10">
        <v>1870</v>
      </c>
      <c r="B94" t="s">
        <v>7</v>
      </c>
      <c r="C94" s="4">
        <v>3337</v>
      </c>
      <c r="D94" s="16">
        <f t="shared" ca="1" si="5"/>
        <v>2.2036281800221222</v>
      </c>
      <c r="E94" s="4">
        <f t="shared" ca="1" si="6"/>
        <v>105.89157574361406</v>
      </c>
      <c r="F94" s="4">
        <f t="shared" ca="1" si="7"/>
        <v>3533.601882564401</v>
      </c>
      <c r="G94" s="4">
        <f t="shared" ca="1" si="8"/>
        <v>2430.601882564401</v>
      </c>
      <c r="H94" s="4">
        <f t="shared" ca="1" si="9"/>
        <v>1103</v>
      </c>
      <c r="I94" s="17">
        <f t="shared" ca="1" si="10"/>
        <v>1.2168886430633803E-2</v>
      </c>
      <c r="J94" s="17">
        <f t="shared" ca="1" si="11"/>
        <v>1.9774406402936949E-2</v>
      </c>
      <c r="K94" s="17">
        <f t="shared" ca="1" si="12"/>
        <v>0.96805670716642922</v>
      </c>
      <c r="L94" s="19">
        <f t="shared" si="3"/>
        <v>16</v>
      </c>
      <c r="M94" s="18"/>
      <c r="N94" s="19">
        <f t="shared" si="13"/>
        <v>2.09231441178708</v>
      </c>
      <c r="O94" s="4">
        <v>1</v>
      </c>
      <c r="P94" s="4">
        <v>0</v>
      </c>
      <c r="Q94" s="4">
        <v>0</v>
      </c>
      <c r="R94" s="4">
        <v>0</v>
      </c>
      <c r="S94" s="4">
        <v>2321.7270028723892</v>
      </c>
      <c r="T94" s="4">
        <v>1099</v>
      </c>
    </row>
    <row r="95" spans="1:20" x14ac:dyDescent="0.2">
      <c r="A95" s="10">
        <v>1871</v>
      </c>
      <c r="B95" t="s">
        <v>7</v>
      </c>
      <c r="C95" s="4">
        <v>3369</v>
      </c>
      <c r="D95" s="16">
        <f t="shared" ca="1" si="5"/>
        <v>2.0723668739690861</v>
      </c>
      <c r="E95" s="4">
        <f t="shared" ca="1" si="6"/>
        <v>101.22669130619428</v>
      </c>
      <c r="F95" s="4">
        <f t="shared" ca="1" si="7"/>
        <v>3410.3272301056854</v>
      </c>
      <c r="G95" s="4">
        <f t="shared" ca="1" si="8"/>
        <v>2300.3272301056854</v>
      </c>
      <c r="H95" s="4">
        <f t="shared" ca="1" si="9"/>
        <v>1110</v>
      </c>
      <c r="I95" s="17">
        <f t="shared" ca="1" si="10"/>
        <v>1.2315533720410292E-2</v>
      </c>
      <c r="J95" s="17">
        <f t="shared" ca="1" si="11"/>
        <v>8.7544767406188932E-3</v>
      </c>
      <c r="K95" s="17">
        <f t="shared" ca="1" si="12"/>
        <v>0.97892998953897081</v>
      </c>
      <c r="L95" s="19">
        <f t="shared" si="3"/>
        <v>17</v>
      </c>
      <c r="M95" s="18"/>
      <c r="N95" s="19">
        <f t="shared" si="13"/>
        <v>2.0410069812693092</v>
      </c>
      <c r="O95" s="4">
        <v>0</v>
      </c>
      <c r="P95" s="4">
        <v>0</v>
      </c>
      <c r="Q95" s="4">
        <v>0</v>
      </c>
      <c r="R95" s="4">
        <v>0</v>
      </c>
      <c r="S95" s="4">
        <v>2232.4715996918258</v>
      </c>
      <c r="T95" s="4">
        <v>1106</v>
      </c>
    </row>
    <row r="96" spans="1:20" x14ac:dyDescent="0.2">
      <c r="A96" s="10">
        <v>1872</v>
      </c>
      <c r="B96" t="s">
        <v>7</v>
      </c>
      <c r="C96" s="4">
        <v>3405</v>
      </c>
      <c r="D96" s="16">
        <f t="shared" ca="1" si="5"/>
        <v>2.0188341293116476</v>
      </c>
      <c r="E96" s="4">
        <f t="shared" ref="E96:E127" ca="1" si="15">F96*100/C96</f>
        <v>103.73086435520197</v>
      </c>
      <c r="F96" s="4">
        <f t="shared" ref="F96:F127" ca="1" si="16">G96+H96</f>
        <v>3532.0359312946275</v>
      </c>
      <c r="G96" s="4">
        <f t="shared" ref="G96:G127" ca="1" si="17">SUM(OFFSET(O96,-C$5+1,0,C$5,1))+SUM(OFFSET(Q96,-C$6+1,0,C$6,1))+S96</f>
        <v>2362.0359312946275</v>
      </c>
      <c r="H96" s="4">
        <f t="shared" ref="H96:H127" ca="1" si="18">SUM(OFFSET(P96,-D$5+1,0,D$5,1))+SUM(OFFSET(R96,-D$6+1,0,D$6,1))+T96</f>
        <v>1170</v>
      </c>
      <c r="I96" s="17">
        <f t="shared" ref="I96:I127" ca="1" si="19">(SUM(OFFSET(O96,-C$5+1,0,C$5,1))+SUM(OFFSET(P96,-D$5+1,0,D$5,1)))/F96</f>
        <v>1.1324913103400523E-2</v>
      </c>
      <c r="J96" s="17">
        <f t="shared" ref="J96:J127" ca="1" si="20">(SUM(OFFSET(Q96,-C$6+1,0,C$6,1))+SUM(OFFSET(R96,-D$6+1,0,D$6,1)))/F96</f>
        <v>0</v>
      </c>
      <c r="K96" s="17">
        <f t="shared" ref="K96:K127" ca="1" si="21">SUM(S96:T96)/F96</f>
        <v>0.98867508689659944</v>
      </c>
      <c r="L96" s="19">
        <f t="shared" si="3"/>
        <v>17</v>
      </c>
      <c r="M96" s="18"/>
      <c r="N96" s="19">
        <f t="shared" si="13"/>
        <v>2.0491409680633565</v>
      </c>
      <c r="O96" s="4">
        <v>0</v>
      </c>
      <c r="P96" s="4">
        <v>0</v>
      </c>
      <c r="Q96" s="4">
        <v>0</v>
      </c>
      <c r="R96" s="4">
        <v>0</v>
      </c>
      <c r="S96" s="4">
        <v>2326.0359312946275</v>
      </c>
      <c r="T96" s="4">
        <v>1166</v>
      </c>
    </row>
    <row r="97" spans="1:20" x14ac:dyDescent="0.2">
      <c r="A97" s="10">
        <v>1873</v>
      </c>
      <c r="B97" t="s">
        <v>7</v>
      </c>
      <c r="C97" s="4">
        <v>3441</v>
      </c>
      <c r="D97" s="16">
        <f t="shared" ca="1" si="5"/>
        <v>2.1635493694591243</v>
      </c>
      <c r="E97" s="4">
        <f t="shared" ca="1" si="15"/>
        <v>102.04997965997175</v>
      </c>
      <c r="F97" s="4">
        <f t="shared" ca="1" si="16"/>
        <v>3511.5398000996279</v>
      </c>
      <c r="G97" s="4">
        <f t="shared" ca="1" si="17"/>
        <v>2401.5398000996279</v>
      </c>
      <c r="H97" s="4">
        <f t="shared" ca="1" si="18"/>
        <v>1110</v>
      </c>
      <c r="I97" s="17">
        <f t="shared" ca="1" si="19"/>
        <v>1.1106238920855606E-2</v>
      </c>
      <c r="J97" s="17">
        <f t="shared" ca="1" si="20"/>
        <v>0</v>
      </c>
      <c r="K97" s="17">
        <f t="shared" ca="1" si="21"/>
        <v>0.9888937610791444</v>
      </c>
      <c r="L97" s="19">
        <f t="shared" si="3"/>
        <v>17</v>
      </c>
      <c r="M97" s="18"/>
      <c r="N97" s="19">
        <f t="shared" si="13"/>
        <v>2.1301793951258938</v>
      </c>
      <c r="O97" s="4">
        <v>0</v>
      </c>
      <c r="P97" s="4">
        <v>0</v>
      </c>
      <c r="Q97" s="4">
        <v>0</v>
      </c>
      <c r="R97" s="4">
        <v>0</v>
      </c>
      <c r="S97" s="4">
        <v>2365.5398000996279</v>
      </c>
      <c r="T97" s="4">
        <v>1107</v>
      </c>
    </row>
    <row r="98" spans="1:20" x14ac:dyDescent="0.2">
      <c r="A98" s="10">
        <v>1874</v>
      </c>
      <c r="B98" t="s">
        <v>7</v>
      </c>
      <c r="C98" s="4">
        <v>3478</v>
      </c>
      <c r="D98" s="16">
        <f t="shared" ca="1" si="5"/>
        <v>2.293438058941152</v>
      </c>
      <c r="E98" s="4">
        <f t="shared" ca="1" si="15"/>
        <v>103.78401703851358</v>
      </c>
      <c r="F98" s="4">
        <f t="shared" ca="1" si="16"/>
        <v>3609.6081125995024</v>
      </c>
      <c r="G98" s="4">
        <f t="shared" ca="1" si="17"/>
        <v>2513.6081125995024</v>
      </c>
      <c r="H98" s="4">
        <f t="shared" ca="1" si="18"/>
        <v>1096</v>
      </c>
      <c r="I98" s="17">
        <f t="shared" ca="1" si="19"/>
        <v>1.0527458608971777E-2</v>
      </c>
      <c r="J98" s="17">
        <f t="shared" ca="1" si="20"/>
        <v>0</v>
      </c>
      <c r="K98" s="17">
        <f t="shared" ca="1" si="21"/>
        <v>0.98947254139102825</v>
      </c>
      <c r="L98" s="19">
        <f t="shared" si="3"/>
        <v>16</v>
      </c>
      <c r="M98" s="18"/>
      <c r="N98" s="19">
        <f t="shared" si="13"/>
        <v>2.2372999894866479</v>
      </c>
      <c r="O98" s="4">
        <v>0</v>
      </c>
      <c r="P98" s="4">
        <v>0</v>
      </c>
      <c r="Q98" s="4">
        <v>0</v>
      </c>
      <c r="R98" s="4">
        <v>0</v>
      </c>
      <c r="S98" s="4">
        <v>2478.6081125995024</v>
      </c>
      <c r="T98" s="4">
        <v>1093</v>
      </c>
    </row>
    <row r="99" spans="1:20" x14ac:dyDescent="0.2">
      <c r="A99" s="10">
        <v>1875</v>
      </c>
      <c r="B99" t="s">
        <v>7</v>
      </c>
      <c r="C99" s="4">
        <v>3515</v>
      </c>
      <c r="D99" s="16">
        <f t="shared" ca="1" si="5"/>
        <v>2.3328037342735501</v>
      </c>
      <c r="E99" s="4">
        <f t="shared" ca="1" si="15"/>
        <v>105.4360669278005</v>
      </c>
      <c r="F99" s="4">
        <f t="shared" ca="1" si="16"/>
        <v>3706.0777525121875</v>
      </c>
      <c r="G99" s="4">
        <f t="shared" ca="1" si="17"/>
        <v>2594.0777525121875</v>
      </c>
      <c r="H99" s="4">
        <f t="shared" ca="1" si="18"/>
        <v>1112</v>
      </c>
      <c r="I99" s="17">
        <f t="shared" ca="1" si="19"/>
        <v>1.0253427622839663E-2</v>
      </c>
      <c r="J99" s="17">
        <f t="shared" ca="1" si="20"/>
        <v>0</v>
      </c>
      <c r="K99" s="17">
        <f t="shared" ca="1" si="21"/>
        <v>0.98974657237716035</v>
      </c>
      <c r="L99" s="19"/>
      <c r="M99" s="18"/>
      <c r="N99" s="19">
        <f t="shared" si="13"/>
        <v>2.3159924526365607</v>
      </c>
      <c r="O99" s="4">
        <v>2</v>
      </c>
      <c r="P99" s="4">
        <v>0</v>
      </c>
      <c r="Q99" s="4">
        <v>0</v>
      </c>
      <c r="R99" s="4">
        <v>0</v>
      </c>
      <c r="S99" s="4">
        <v>2559.0777525121875</v>
      </c>
      <c r="T99" s="4">
        <v>1109</v>
      </c>
    </row>
    <row r="100" spans="1:20" x14ac:dyDescent="0.2">
      <c r="A100" s="10">
        <v>1876</v>
      </c>
      <c r="B100" t="s">
        <v>7</v>
      </c>
      <c r="C100" s="4">
        <v>3552</v>
      </c>
      <c r="D100" s="16">
        <f t="shared" ca="1" si="5"/>
        <v>2.3984915629382328</v>
      </c>
      <c r="E100" s="4">
        <f t="shared" ca="1" si="15"/>
        <v>103.4281919914479</v>
      </c>
      <c r="F100" s="4">
        <f t="shared" ca="1" si="16"/>
        <v>3673.7693795362297</v>
      </c>
      <c r="G100" s="4">
        <f t="shared" ca="1" si="17"/>
        <v>2592.7693795362297</v>
      </c>
      <c r="H100" s="4">
        <f t="shared" ca="1" si="18"/>
        <v>1081</v>
      </c>
      <c r="I100" s="17">
        <f t="shared" ca="1" si="19"/>
        <v>1.0071399747109551E-2</v>
      </c>
      <c r="J100" s="17">
        <f t="shared" ca="1" si="20"/>
        <v>0</v>
      </c>
      <c r="K100" s="17">
        <f t="shared" ca="1" si="21"/>
        <v>0.98992860025289042</v>
      </c>
      <c r="L100" s="19">
        <f t="shared" si="3"/>
        <v>17</v>
      </c>
      <c r="M100" s="18"/>
      <c r="N100" s="19">
        <f t="shared" si="13"/>
        <v>2.3602814386910729</v>
      </c>
      <c r="O100" s="4">
        <v>1</v>
      </c>
      <c r="P100" s="4">
        <v>0</v>
      </c>
      <c r="Q100" s="4">
        <v>0</v>
      </c>
      <c r="R100" s="4">
        <v>0</v>
      </c>
      <c r="S100" s="4">
        <v>2558.7693795362297</v>
      </c>
      <c r="T100" s="4">
        <v>1078</v>
      </c>
    </row>
    <row r="101" spans="1:20" x14ac:dyDescent="0.2">
      <c r="A101" s="10">
        <v>1877</v>
      </c>
      <c r="B101" t="s">
        <v>7</v>
      </c>
      <c r="C101" s="4">
        <v>3590</v>
      </c>
      <c r="D101" s="16">
        <f t="shared" ca="1" si="5"/>
        <v>2.4278433131467207</v>
      </c>
      <c r="E101" s="4">
        <f t="shared" ca="1" si="15"/>
        <v>100.35273877763798</v>
      </c>
      <c r="F101" s="4">
        <f t="shared" ca="1" si="16"/>
        <v>3602.6633221172033</v>
      </c>
      <c r="G101" s="4">
        <f t="shared" ca="1" si="17"/>
        <v>2551.6633221172033</v>
      </c>
      <c r="H101" s="4">
        <f t="shared" ca="1" si="18"/>
        <v>1051</v>
      </c>
      <c r="I101" s="17">
        <f t="shared" ca="1" si="19"/>
        <v>1.0270179778624426E-2</v>
      </c>
      <c r="J101" s="17">
        <f t="shared" ca="1" si="20"/>
        <v>0</v>
      </c>
      <c r="K101" s="17">
        <f t="shared" ca="1" si="21"/>
        <v>0.98972982022137557</v>
      </c>
      <c r="L101" s="19">
        <f t="shared" ref="L101:L124" si="22">SUM(O89:O114)/SUM(P89:P114)</f>
        <v>16</v>
      </c>
      <c r="M101" s="18"/>
      <c r="N101" s="19">
        <f t="shared" si="13"/>
        <v>2.4620504846778557</v>
      </c>
      <c r="O101" s="4">
        <v>0</v>
      </c>
      <c r="P101" s="4">
        <v>0</v>
      </c>
      <c r="Q101" s="4">
        <v>0</v>
      </c>
      <c r="R101" s="4">
        <v>0</v>
      </c>
      <c r="S101" s="4">
        <v>2517.6633221172033</v>
      </c>
      <c r="T101" s="4">
        <v>1048</v>
      </c>
    </row>
    <row r="102" spans="1:20" x14ac:dyDescent="0.2">
      <c r="A102" s="10">
        <v>1878</v>
      </c>
      <c r="B102" t="s">
        <v>7</v>
      </c>
      <c r="C102" s="4">
        <v>3628</v>
      </c>
      <c r="D102" s="16">
        <f t="shared" ca="1" si="5"/>
        <v>2.6404842151591454</v>
      </c>
      <c r="E102" s="4">
        <f t="shared" ca="1" si="15"/>
        <v>103.75580701418292</v>
      </c>
      <c r="F102" s="4">
        <f t="shared" ca="1" si="16"/>
        <v>3764.2606784745562</v>
      </c>
      <c r="G102" s="4">
        <f t="shared" ca="1" si="17"/>
        <v>2730.2606784745562</v>
      </c>
      <c r="H102" s="4">
        <f t="shared" ca="1" si="18"/>
        <v>1034</v>
      </c>
      <c r="I102" s="17">
        <f t="shared" ca="1" si="19"/>
        <v>9.8292873847923897E-3</v>
      </c>
      <c r="J102" s="17">
        <f t="shared" ca="1" si="20"/>
        <v>0</v>
      </c>
      <c r="K102" s="17">
        <f t="shared" ca="1" si="21"/>
        <v>0.99017071261520762</v>
      </c>
      <c r="L102" s="19">
        <f t="shared" si="22"/>
        <v>16</v>
      </c>
      <c r="M102" s="18"/>
      <c r="N102" s="19">
        <f t="shared" si="13"/>
        <v>2.6043817032743566</v>
      </c>
      <c r="O102" s="4">
        <v>2</v>
      </c>
      <c r="P102" s="4">
        <v>0</v>
      </c>
      <c r="Q102" s="4">
        <v>0</v>
      </c>
      <c r="R102" s="4">
        <v>0</v>
      </c>
      <c r="S102" s="4">
        <v>2696.2606784745562</v>
      </c>
      <c r="T102" s="4">
        <v>1031</v>
      </c>
    </row>
    <row r="103" spans="1:20" x14ac:dyDescent="0.2">
      <c r="A103" s="10">
        <v>1879</v>
      </c>
      <c r="B103" t="s">
        <v>7</v>
      </c>
      <c r="C103" s="4">
        <v>3667</v>
      </c>
      <c r="D103" s="16">
        <f t="shared" ref="D103:D166" ca="1" si="23">G103/H103</f>
        <v>2.8297034751364367</v>
      </c>
      <c r="E103" s="4">
        <f t="shared" ca="1" si="15"/>
        <v>104.64583807163103</v>
      </c>
      <c r="F103" s="4">
        <f t="shared" ca="1" si="16"/>
        <v>3837.3628820867098</v>
      </c>
      <c r="G103" s="4">
        <f t="shared" ca="1" si="17"/>
        <v>2835.3628820867098</v>
      </c>
      <c r="H103" s="4">
        <f t="shared" ca="1" si="18"/>
        <v>1002</v>
      </c>
      <c r="I103" s="17">
        <f t="shared" ca="1" si="19"/>
        <v>9.3814427006766819E-3</v>
      </c>
      <c r="J103" s="17">
        <f t="shared" ca="1" si="20"/>
        <v>0</v>
      </c>
      <c r="K103" s="17">
        <f t="shared" ca="1" si="21"/>
        <v>0.99061855729932335</v>
      </c>
      <c r="L103" s="19">
        <f t="shared" si="22"/>
        <v>14</v>
      </c>
      <c r="M103" s="18"/>
      <c r="N103" s="19">
        <f t="shared" ref="N103:N166" si="24">SUM(S102:S104)/SUM(T102:T104)</f>
        <v>2.7326328394225032</v>
      </c>
      <c r="O103" s="4">
        <v>0</v>
      </c>
      <c r="P103" s="4">
        <v>0</v>
      </c>
      <c r="Q103" s="4">
        <v>0</v>
      </c>
      <c r="R103" s="4">
        <v>0</v>
      </c>
      <c r="S103" s="4">
        <v>2802.3628820867098</v>
      </c>
      <c r="T103" s="4">
        <v>999</v>
      </c>
    </row>
    <row r="104" spans="1:20" x14ac:dyDescent="0.2">
      <c r="A104" s="10">
        <v>1880</v>
      </c>
      <c r="B104" t="s">
        <v>7</v>
      </c>
      <c r="C104" s="4">
        <v>3706</v>
      </c>
      <c r="D104" s="16">
        <f t="shared" ca="1" si="23"/>
        <v>2.805836433588154</v>
      </c>
      <c r="E104" s="4">
        <f t="shared" ca="1" si="15"/>
        <v>103.00199522096381</v>
      </c>
      <c r="F104" s="4">
        <f t="shared" ca="1" si="16"/>
        <v>3817.2539428889186</v>
      </c>
      <c r="G104" s="4">
        <f t="shared" ca="1" si="17"/>
        <v>2814.2539428889186</v>
      </c>
      <c r="H104" s="4">
        <f t="shared" ca="1" si="18"/>
        <v>1003</v>
      </c>
      <c r="I104" s="17">
        <f t="shared" ca="1" si="19"/>
        <v>9.4308632694095808E-3</v>
      </c>
      <c r="J104" s="17">
        <f t="shared" ca="1" si="20"/>
        <v>0</v>
      </c>
      <c r="K104" s="17">
        <f t="shared" ca="1" si="21"/>
        <v>0.99056913673059044</v>
      </c>
      <c r="L104" s="19">
        <f t="shared" si="22"/>
        <v>15</v>
      </c>
      <c r="M104" s="18"/>
      <c r="N104" s="19">
        <f t="shared" si="24"/>
        <v>2.8546969354662948</v>
      </c>
      <c r="O104" s="4">
        <v>0</v>
      </c>
      <c r="P104" s="4">
        <v>0</v>
      </c>
      <c r="Q104" s="4">
        <v>0</v>
      </c>
      <c r="R104" s="4">
        <v>0</v>
      </c>
      <c r="S104" s="4">
        <v>2781.2539428889186</v>
      </c>
      <c r="T104" s="4">
        <v>1000</v>
      </c>
    </row>
    <row r="105" spans="1:20" x14ac:dyDescent="0.2">
      <c r="A105" s="10">
        <v>1881</v>
      </c>
      <c r="B105" t="s">
        <v>7</v>
      </c>
      <c r="C105" s="4">
        <v>3743</v>
      </c>
      <c r="D105" s="16">
        <f t="shared" ca="1" si="23"/>
        <v>3.0197117822917106</v>
      </c>
      <c r="E105" s="4">
        <f t="shared" ca="1" si="15"/>
        <v>95.901753181578883</v>
      </c>
      <c r="F105" s="4">
        <f t="shared" ca="1" si="16"/>
        <v>3589.6026215864977</v>
      </c>
      <c r="G105" s="4">
        <f t="shared" ca="1" si="17"/>
        <v>2696.6026215864977</v>
      </c>
      <c r="H105" s="4">
        <f t="shared" ca="1" si="18"/>
        <v>893</v>
      </c>
      <c r="I105" s="17">
        <f t="shared" ca="1" si="19"/>
        <v>1.0028965263037686E-2</v>
      </c>
      <c r="J105" s="17">
        <f t="shared" ca="1" si="20"/>
        <v>0</v>
      </c>
      <c r="K105" s="17">
        <f t="shared" ca="1" si="21"/>
        <v>0.98997103473696235</v>
      </c>
      <c r="L105" s="19">
        <f t="shared" si="22"/>
        <v>14</v>
      </c>
      <c r="M105" s="18"/>
      <c r="N105" s="19">
        <f t="shared" si="24"/>
        <v>2.9731679811347966</v>
      </c>
      <c r="O105" s="4">
        <v>0</v>
      </c>
      <c r="P105" s="4">
        <v>0</v>
      </c>
      <c r="Q105" s="4">
        <v>0</v>
      </c>
      <c r="R105" s="4">
        <v>0</v>
      </c>
      <c r="S105" s="4">
        <v>2663.6026215864977</v>
      </c>
      <c r="T105" s="4">
        <v>890</v>
      </c>
    </row>
    <row r="106" spans="1:20" x14ac:dyDescent="0.2">
      <c r="A106" s="10">
        <v>1882</v>
      </c>
      <c r="B106" t="s">
        <v>7</v>
      </c>
      <c r="C106" s="4">
        <v>3771</v>
      </c>
      <c r="D106" s="16">
        <f t="shared" ca="1" si="23"/>
        <v>3.2244547698446517</v>
      </c>
      <c r="E106" s="4">
        <f t="shared" ca="1" si="15"/>
        <v>88.051483667406416</v>
      </c>
      <c r="F106" s="4">
        <f t="shared" ca="1" si="16"/>
        <v>3320.4214490978961</v>
      </c>
      <c r="G106" s="4">
        <f t="shared" ca="1" si="17"/>
        <v>2534.4214490978961</v>
      </c>
      <c r="H106" s="4">
        <f t="shared" ca="1" si="18"/>
        <v>786</v>
      </c>
      <c r="I106" s="17">
        <f t="shared" ca="1" si="19"/>
        <v>1.054083059531763E-2</v>
      </c>
      <c r="J106" s="17">
        <f t="shared" ca="1" si="20"/>
        <v>0</v>
      </c>
      <c r="K106" s="17">
        <f t="shared" ca="1" si="21"/>
        <v>0.98945916940468237</v>
      </c>
      <c r="L106" s="19">
        <f t="shared" si="22"/>
        <v>14</v>
      </c>
      <c r="M106" s="18"/>
      <c r="N106" s="19">
        <f t="shared" si="24"/>
        <v>3.0852090188670593</v>
      </c>
      <c r="O106" s="4">
        <v>0</v>
      </c>
      <c r="P106" s="4">
        <v>0</v>
      </c>
      <c r="Q106" s="4">
        <v>0</v>
      </c>
      <c r="R106" s="4">
        <v>0</v>
      </c>
      <c r="S106" s="4">
        <v>2502.4214490978961</v>
      </c>
      <c r="T106" s="4">
        <v>783</v>
      </c>
    </row>
    <row r="107" spans="1:20" x14ac:dyDescent="0.2">
      <c r="A107" s="10">
        <v>1883</v>
      </c>
      <c r="B107" t="s">
        <v>7</v>
      </c>
      <c r="C107" s="4">
        <v>3799</v>
      </c>
      <c r="D107" s="16">
        <f t="shared" ca="1" si="23"/>
        <v>3.1079674134169903</v>
      </c>
      <c r="E107" s="4">
        <f t="shared" ca="1" si="15"/>
        <v>86.830687890861896</v>
      </c>
      <c r="F107" s="4">
        <f t="shared" ca="1" si="16"/>
        <v>3298.6978329738431</v>
      </c>
      <c r="G107" s="4">
        <f t="shared" ca="1" si="17"/>
        <v>2495.6978329738431</v>
      </c>
      <c r="H107" s="4">
        <f t="shared" ca="1" si="18"/>
        <v>803</v>
      </c>
      <c r="I107" s="17">
        <f t="shared" ca="1" si="19"/>
        <v>1.0610247367958158E-2</v>
      </c>
      <c r="J107" s="17">
        <f t="shared" ca="1" si="20"/>
        <v>0</v>
      </c>
      <c r="K107" s="17">
        <f t="shared" ca="1" si="21"/>
        <v>0.98938975263204187</v>
      </c>
      <c r="L107" s="19">
        <f t="shared" si="22"/>
        <v>13</v>
      </c>
      <c r="M107" s="18"/>
      <c r="N107" s="19">
        <f t="shared" si="24"/>
        <v>3.1497577694489554</v>
      </c>
      <c r="O107" s="4">
        <v>2</v>
      </c>
      <c r="P107" s="4">
        <v>0</v>
      </c>
      <c r="Q107" s="4">
        <v>0</v>
      </c>
      <c r="R107" s="4">
        <v>0</v>
      </c>
      <c r="S107" s="4">
        <v>2463.6978329738431</v>
      </c>
      <c r="T107" s="4">
        <v>800</v>
      </c>
    </row>
    <row r="108" spans="1:20" x14ac:dyDescent="0.2">
      <c r="A108" s="10">
        <v>1884</v>
      </c>
      <c r="B108" t="s">
        <v>7</v>
      </c>
      <c r="C108" s="4">
        <v>3827</v>
      </c>
      <c r="D108" s="16">
        <f t="shared" ca="1" si="23"/>
        <v>3.2000034191482238</v>
      </c>
      <c r="E108" s="4">
        <f t="shared" ca="1" si="15"/>
        <v>88.455781443257607</v>
      </c>
      <c r="F108" s="4">
        <f t="shared" ca="1" si="16"/>
        <v>3385.2027558334685</v>
      </c>
      <c r="G108" s="4">
        <f t="shared" ca="1" si="17"/>
        <v>2579.2027558334685</v>
      </c>
      <c r="H108" s="4">
        <f t="shared" ca="1" si="18"/>
        <v>806</v>
      </c>
      <c r="I108" s="17">
        <f t="shared" ca="1" si="19"/>
        <v>9.7483082639979388E-3</v>
      </c>
      <c r="J108" s="17">
        <f t="shared" ca="1" si="20"/>
        <v>0</v>
      </c>
      <c r="K108" s="17">
        <f t="shared" ca="1" si="21"/>
        <v>0.99025169173600203</v>
      </c>
      <c r="L108" s="19">
        <f t="shared" si="22"/>
        <v>14</v>
      </c>
      <c r="M108" s="18"/>
      <c r="N108" s="19">
        <f t="shared" si="24"/>
        <v>3.1681082788469102</v>
      </c>
      <c r="O108" s="4">
        <v>2</v>
      </c>
      <c r="P108" s="4">
        <v>0</v>
      </c>
      <c r="Q108" s="4">
        <v>0</v>
      </c>
      <c r="R108" s="4">
        <v>0</v>
      </c>
      <c r="S108" s="4">
        <v>2549.2027558334685</v>
      </c>
      <c r="T108" s="4">
        <v>803</v>
      </c>
    </row>
    <row r="109" spans="1:20" x14ac:dyDescent="0.2">
      <c r="A109" s="10">
        <v>1885</v>
      </c>
      <c r="B109" t="s">
        <v>7</v>
      </c>
      <c r="C109" s="4">
        <v>3856</v>
      </c>
      <c r="D109" s="16">
        <f t="shared" ca="1" si="23"/>
        <v>3.2863934874616443</v>
      </c>
      <c r="E109" s="4">
        <f t="shared" ca="1" si="15"/>
        <v>82.926595997053596</v>
      </c>
      <c r="F109" s="4">
        <f t="shared" ca="1" si="16"/>
        <v>3197.6495416463868</v>
      </c>
      <c r="G109" s="4">
        <f t="shared" ca="1" si="17"/>
        <v>2451.6495416463868</v>
      </c>
      <c r="H109" s="4">
        <f t="shared" ca="1" si="18"/>
        <v>746</v>
      </c>
      <c r="I109" s="17">
        <f t="shared" ca="1" si="19"/>
        <v>9.694620875819588E-3</v>
      </c>
      <c r="J109" s="17">
        <f t="shared" ca="1" si="20"/>
        <v>0</v>
      </c>
      <c r="K109" s="17">
        <f t="shared" ca="1" si="21"/>
        <v>0.99030537912418037</v>
      </c>
      <c r="L109" s="19">
        <f t="shared" si="22"/>
        <v>15</v>
      </c>
      <c r="M109" s="18"/>
      <c r="N109" s="19">
        <f t="shared" si="24"/>
        <v>3.2715083997515992</v>
      </c>
      <c r="O109" s="4">
        <v>0</v>
      </c>
      <c r="P109" s="4">
        <v>0</v>
      </c>
      <c r="Q109" s="4">
        <v>0</v>
      </c>
      <c r="R109" s="4">
        <v>0</v>
      </c>
      <c r="S109" s="4">
        <v>2422.6495416463868</v>
      </c>
      <c r="T109" s="4">
        <v>744</v>
      </c>
    </row>
    <row r="110" spans="1:20" x14ac:dyDescent="0.2">
      <c r="A110" s="10">
        <v>1886</v>
      </c>
      <c r="B110" t="s">
        <v>7</v>
      </c>
      <c r="C110" s="4">
        <v>3885</v>
      </c>
      <c r="D110" s="16">
        <f t="shared" ca="1" si="23"/>
        <v>3.4247330259792537</v>
      </c>
      <c r="E110" s="4">
        <f t="shared" ca="1" si="15"/>
        <v>82.230559710605434</v>
      </c>
      <c r="F110" s="4">
        <f t="shared" ca="1" si="16"/>
        <v>3194.6572447570211</v>
      </c>
      <c r="G110" s="4">
        <f t="shared" ca="1" si="17"/>
        <v>2472.6572447570211</v>
      </c>
      <c r="H110" s="4">
        <f t="shared" ca="1" si="18"/>
        <v>722</v>
      </c>
      <c r="I110" s="17">
        <f t="shared" ca="1" si="19"/>
        <v>9.3906787807158752E-3</v>
      </c>
      <c r="J110" s="17">
        <f t="shared" ca="1" si="20"/>
        <v>0</v>
      </c>
      <c r="K110" s="17">
        <f t="shared" ca="1" si="21"/>
        <v>0.99060932121928413</v>
      </c>
      <c r="L110" s="19">
        <f t="shared" si="22"/>
        <v>15</v>
      </c>
      <c r="M110" s="18"/>
      <c r="N110" s="19">
        <f t="shared" si="24"/>
        <v>3.3763427239563546</v>
      </c>
      <c r="O110" s="4">
        <v>0</v>
      </c>
      <c r="P110" s="4">
        <v>0</v>
      </c>
      <c r="Q110" s="4">
        <v>0</v>
      </c>
      <c r="R110" s="4">
        <v>0</v>
      </c>
      <c r="S110" s="4">
        <v>2444.6572447570211</v>
      </c>
      <c r="T110" s="4">
        <v>720</v>
      </c>
    </row>
    <row r="111" spans="1:20" x14ac:dyDescent="0.2">
      <c r="A111" s="10">
        <v>1887</v>
      </c>
      <c r="B111" t="s">
        <v>7</v>
      </c>
      <c r="C111" s="4">
        <v>3914</v>
      </c>
      <c r="D111" s="16">
        <f t="shared" ca="1" si="23"/>
        <v>3.5190589284988847</v>
      </c>
      <c r="E111" s="4">
        <f t="shared" ca="1" si="15"/>
        <v>76.780127425951918</v>
      </c>
      <c r="F111" s="4">
        <f t="shared" ca="1" si="16"/>
        <v>3005.1741874517584</v>
      </c>
      <c r="G111" s="4">
        <f t="shared" ca="1" si="17"/>
        <v>2340.1741874517584</v>
      </c>
      <c r="H111" s="4">
        <f t="shared" ca="1" si="18"/>
        <v>665</v>
      </c>
      <c r="I111" s="17">
        <f t="shared" ca="1" si="19"/>
        <v>9.3172635772379771E-3</v>
      </c>
      <c r="J111" s="17">
        <f t="shared" ca="1" si="20"/>
        <v>0</v>
      </c>
      <c r="K111" s="17">
        <f t="shared" ca="1" si="21"/>
        <v>0.99068273642276206</v>
      </c>
      <c r="L111" s="19">
        <f t="shared" si="22"/>
        <v>15</v>
      </c>
      <c r="M111" s="18"/>
      <c r="N111" s="19">
        <f t="shared" si="24"/>
        <v>3.433672784020426</v>
      </c>
      <c r="O111" s="4">
        <v>0</v>
      </c>
      <c r="P111" s="4">
        <v>0</v>
      </c>
      <c r="Q111" s="4">
        <v>0</v>
      </c>
      <c r="R111" s="4">
        <v>0</v>
      </c>
      <c r="S111" s="4">
        <v>2314.1741874517584</v>
      </c>
      <c r="T111" s="4">
        <v>663</v>
      </c>
    </row>
    <row r="112" spans="1:20" x14ac:dyDescent="0.2">
      <c r="A112" s="10">
        <v>1888</v>
      </c>
      <c r="B112" t="s">
        <v>7</v>
      </c>
      <c r="C112" s="4">
        <v>3944</v>
      </c>
      <c r="D112" s="16">
        <f t="shared" ca="1" si="23"/>
        <v>3.4486167389063538</v>
      </c>
      <c r="E112" s="4">
        <f t="shared" ca="1" si="15"/>
        <v>71.737328751126796</v>
      </c>
      <c r="F112" s="4">
        <f t="shared" ca="1" si="16"/>
        <v>2829.320245944441</v>
      </c>
      <c r="G112" s="4">
        <f t="shared" ca="1" si="17"/>
        <v>2193.320245944441</v>
      </c>
      <c r="H112" s="4">
        <f t="shared" ca="1" si="18"/>
        <v>636</v>
      </c>
      <c r="I112" s="17">
        <f t="shared" ca="1" si="19"/>
        <v>8.4826028564287462E-3</v>
      </c>
      <c r="J112" s="17">
        <f t="shared" ca="1" si="20"/>
        <v>0</v>
      </c>
      <c r="K112" s="17">
        <f t="shared" ca="1" si="21"/>
        <v>0.99151739714357123</v>
      </c>
      <c r="L112" s="19">
        <f t="shared" si="22"/>
        <v>13</v>
      </c>
      <c r="M112" s="18"/>
      <c r="N112" s="19">
        <f t="shared" si="24"/>
        <v>3.3524985550976214</v>
      </c>
      <c r="O112" s="4">
        <v>0</v>
      </c>
      <c r="P112" s="4">
        <v>0</v>
      </c>
      <c r="Q112" s="4">
        <v>0</v>
      </c>
      <c r="R112" s="4">
        <v>0</v>
      </c>
      <c r="S112" s="4">
        <v>2170.320245944441</v>
      </c>
      <c r="T112" s="4">
        <v>635</v>
      </c>
    </row>
    <row r="113" spans="1:20" x14ac:dyDescent="0.2">
      <c r="A113" s="10">
        <v>1889</v>
      </c>
      <c r="B113" t="s">
        <v>7</v>
      </c>
      <c r="C113" s="4">
        <v>3973</v>
      </c>
      <c r="D113" s="16">
        <f t="shared" ca="1" si="23"/>
        <v>3.1599350428395496</v>
      </c>
      <c r="E113" s="4">
        <f t="shared" ca="1" si="15"/>
        <v>63.97483793543833</v>
      </c>
      <c r="F113" s="4">
        <f t="shared" ca="1" si="16"/>
        <v>2541.720311174965</v>
      </c>
      <c r="G113" s="4">
        <f t="shared" ca="1" si="17"/>
        <v>1930.7203111749648</v>
      </c>
      <c r="H113" s="4">
        <f t="shared" ca="1" si="18"/>
        <v>611</v>
      </c>
      <c r="I113" s="17">
        <f t="shared" ca="1" si="19"/>
        <v>9.442423658685516E-3</v>
      </c>
      <c r="J113" s="17">
        <f t="shared" ca="1" si="20"/>
        <v>0</v>
      </c>
      <c r="K113" s="17">
        <f t="shared" ca="1" si="21"/>
        <v>0.99055757634131447</v>
      </c>
      <c r="L113" s="19">
        <f t="shared" si="22"/>
        <v>13</v>
      </c>
      <c r="M113" s="18"/>
      <c r="N113" s="19">
        <f t="shared" si="24"/>
        <v>3.2687679157899918</v>
      </c>
      <c r="O113" s="4">
        <v>1</v>
      </c>
      <c r="P113" s="4">
        <v>1</v>
      </c>
      <c r="Q113" s="4">
        <v>0</v>
      </c>
      <c r="R113" s="4">
        <v>0</v>
      </c>
      <c r="S113" s="4">
        <v>1908.7203111749648</v>
      </c>
      <c r="T113" s="4">
        <v>609</v>
      </c>
    </row>
    <row r="114" spans="1:20" x14ac:dyDescent="0.2">
      <c r="A114" s="10">
        <v>1890</v>
      </c>
      <c r="B114" t="s">
        <v>7</v>
      </c>
      <c r="C114" s="4">
        <v>4003</v>
      </c>
      <c r="D114" s="16">
        <f t="shared" ca="1" si="23"/>
        <v>3.2733375433341569</v>
      </c>
      <c r="E114" s="4">
        <f t="shared" ca="1" si="15"/>
        <v>64.69254437323255</v>
      </c>
      <c r="F114" s="4">
        <f t="shared" ca="1" si="16"/>
        <v>2589.6425512604992</v>
      </c>
      <c r="G114" s="4">
        <f t="shared" ca="1" si="17"/>
        <v>1983.642551260499</v>
      </c>
      <c r="H114" s="4">
        <f t="shared" ca="1" si="18"/>
        <v>606</v>
      </c>
      <c r="I114" s="17">
        <f t="shared" ca="1" si="19"/>
        <v>9.2676883102334288E-3</v>
      </c>
      <c r="J114" s="17">
        <f t="shared" ca="1" si="20"/>
        <v>0</v>
      </c>
      <c r="K114" s="17">
        <f t="shared" ca="1" si="21"/>
        <v>0.99073231168976661</v>
      </c>
      <c r="L114" s="19">
        <f t="shared" si="22"/>
        <v>13</v>
      </c>
      <c r="M114" s="18"/>
      <c r="N114" s="19">
        <f t="shared" si="24"/>
        <v>3.1974766423043</v>
      </c>
      <c r="O114" s="4">
        <v>1</v>
      </c>
      <c r="P114" s="4">
        <v>0</v>
      </c>
      <c r="Q114" s="4">
        <v>0</v>
      </c>
      <c r="R114" s="4">
        <v>0</v>
      </c>
      <c r="S114" s="4">
        <v>1961.642551260499</v>
      </c>
      <c r="T114" s="4">
        <v>604</v>
      </c>
    </row>
    <row r="115" spans="1:20" x14ac:dyDescent="0.2">
      <c r="A115" s="10">
        <v>1891</v>
      </c>
      <c r="B115" t="s">
        <v>7</v>
      </c>
      <c r="C115" s="4">
        <v>4036</v>
      </c>
      <c r="D115" s="16">
        <f t="shared" ca="1" si="23"/>
        <v>3.2370634656190655</v>
      </c>
      <c r="E115" s="4">
        <f t="shared" ca="1" si="15"/>
        <v>65.718576052466176</v>
      </c>
      <c r="F115" s="4">
        <f t="shared" ca="1" si="16"/>
        <v>2652.4017294775349</v>
      </c>
      <c r="G115" s="4">
        <f t="shared" ca="1" si="17"/>
        <v>2026.4017294775349</v>
      </c>
      <c r="H115" s="4">
        <f t="shared" ca="1" si="18"/>
        <v>626</v>
      </c>
      <c r="I115" s="17">
        <f t="shared" ca="1" si="19"/>
        <v>9.4254198834821494E-3</v>
      </c>
      <c r="J115" s="17">
        <f t="shared" ca="1" si="20"/>
        <v>0</v>
      </c>
      <c r="K115" s="17">
        <f t="shared" ca="1" si="21"/>
        <v>0.99057458011651789</v>
      </c>
      <c r="L115" s="19">
        <f t="shared" si="22"/>
        <v>12</v>
      </c>
      <c r="M115" s="18"/>
      <c r="N115" s="19">
        <f t="shared" si="24"/>
        <v>3.2242402687049045</v>
      </c>
      <c r="O115" s="4">
        <v>1</v>
      </c>
      <c r="P115" s="4">
        <v>0</v>
      </c>
      <c r="Q115" s="4">
        <v>0</v>
      </c>
      <c r="R115" s="4">
        <v>0</v>
      </c>
      <c r="S115" s="4">
        <v>2003.4017294775349</v>
      </c>
      <c r="T115" s="4">
        <v>624</v>
      </c>
    </row>
    <row r="116" spans="1:20" x14ac:dyDescent="0.2">
      <c r="A116" s="10">
        <v>1892</v>
      </c>
      <c r="B116" t="s">
        <v>7</v>
      </c>
      <c r="C116" s="4">
        <v>4079</v>
      </c>
      <c r="D116" s="16">
        <f t="shared" ca="1" si="23"/>
        <v>3.2387644727870297</v>
      </c>
      <c r="E116" s="4">
        <f t="shared" ca="1" si="15"/>
        <v>63.493137849298243</v>
      </c>
      <c r="F116" s="4">
        <f t="shared" ca="1" si="16"/>
        <v>2589.8850928728752</v>
      </c>
      <c r="G116" s="4">
        <f t="shared" ca="1" si="17"/>
        <v>1978.8850928728752</v>
      </c>
      <c r="H116" s="4">
        <f t="shared" ca="1" si="18"/>
        <v>611</v>
      </c>
      <c r="I116" s="17">
        <f t="shared" ca="1" si="19"/>
        <v>8.8807028787855798E-3</v>
      </c>
      <c r="J116" s="17">
        <f t="shared" ca="1" si="20"/>
        <v>0</v>
      </c>
      <c r="K116" s="17">
        <f t="shared" ca="1" si="21"/>
        <v>0.99111929712121438</v>
      </c>
      <c r="L116" s="19">
        <f t="shared" si="22"/>
        <v>13</v>
      </c>
      <c r="M116" s="18"/>
      <c r="N116" s="19">
        <f t="shared" si="24"/>
        <v>3.1388061041756354</v>
      </c>
      <c r="O116" s="4">
        <v>0</v>
      </c>
      <c r="P116" s="4">
        <v>0</v>
      </c>
      <c r="Q116" s="4">
        <v>0</v>
      </c>
      <c r="R116" s="4">
        <v>0</v>
      </c>
      <c r="S116" s="4">
        <v>1957.8850928728752</v>
      </c>
      <c r="T116" s="4">
        <v>609</v>
      </c>
    </row>
    <row r="117" spans="1:20" x14ac:dyDescent="0.2">
      <c r="A117" s="10">
        <v>1893</v>
      </c>
      <c r="B117" t="s">
        <v>7</v>
      </c>
      <c r="C117" s="4">
        <v>4122</v>
      </c>
      <c r="D117" s="16">
        <f t="shared" ca="1" si="23"/>
        <v>3.0252600297176819</v>
      </c>
      <c r="E117" s="4">
        <f t="shared" ca="1" si="15"/>
        <v>65.720524017467255</v>
      </c>
      <c r="F117" s="4">
        <f t="shared" ca="1" si="16"/>
        <v>2709</v>
      </c>
      <c r="G117" s="4">
        <f t="shared" ca="1" si="17"/>
        <v>2036</v>
      </c>
      <c r="H117" s="4">
        <f t="shared" ca="1" si="18"/>
        <v>673</v>
      </c>
      <c r="I117" s="17">
        <f t="shared" ca="1" si="19"/>
        <v>8.4902177925433742E-3</v>
      </c>
      <c r="J117" s="17">
        <f t="shared" ca="1" si="20"/>
        <v>0</v>
      </c>
      <c r="K117" s="17">
        <f t="shared" ca="1" si="21"/>
        <v>0.99150978220745667</v>
      </c>
      <c r="L117" s="19">
        <f t="shared" si="22"/>
        <v>13</v>
      </c>
      <c r="M117" s="18"/>
      <c r="N117" s="19">
        <f t="shared" si="24"/>
        <v>3.0905631707034442</v>
      </c>
      <c r="O117" s="4">
        <v>1</v>
      </c>
      <c r="P117" s="4">
        <v>0</v>
      </c>
      <c r="Q117" s="4">
        <v>0</v>
      </c>
      <c r="R117" s="4">
        <v>0</v>
      </c>
      <c r="S117" s="4">
        <v>2015</v>
      </c>
      <c r="T117" s="4">
        <v>671</v>
      </c>
    </row>
    <row r="118" spans="1:20" x14ac:dyDescent="0.2">
      <c r="A118" s="10">
        <v>1894</v>
      </c>
      <c r="B118" t="s">
        <v>7</v>
      </c>
      <c r="C118" s="4">
        <v>4166</v>
      </c>
      <c r="D118" s="16">
        <f t="shared" ca="1" si="23"/>
        <v>3.0871632329635501</v>
      </c>
      <c r="E118" s="4">
        <f t="shared" ca="1" si="15"/>
        <v>61.905904944791168</v>
      </c>
      <c r="F118" s="4">
        <f t="shared" ca="1" si="16"/>
        <v>2579</v>
      </c>
      <c r="G118" s="4">
        <f t="shared" ca="1" si="17"/>
        <v>1948</v>
      </c>
      <c r="H118" s="4">
        <f t="shared" ca="1" si="18"/>
        <v>631</v>
      </c>
      <c r="I118" s="17">
        <f t="shared" ca="1" si="19"/>
        <v>8.9181853431562624E-3</v>
      </c>
      <c r="J118" s="17">
        <f t="shared" ca="1" si="20"/>
        <v>0</v>
      </c>
      <c r="K118" s="17">
        <f t="shared" ca="1" si="21"/>
        <v>0.99108181465684375</v>
      </c>
      <c r="L118" s="19">
        <f t="shared" si="22"/>
        <v>13</v>
      </c>
      <c r="M118" s="18"/>
      <c r="N118" s="19">
        <f t="shared" si="24"/>
        <v>3.0811380400421498</v>
      </c>
      <c r="O118" s="4">
        <v>0</v>
      </c>
      <c r="P118" s="4">
        <v>0</v>
      </c>
      <c r="Q118" s="4">
        <v>0</v>
      </c>
      <c r="R118" s="4">
        <v>0</v>
      </c>
      <c r="S118" s="4">
        <v>1927</v>
      </c>
      <c r="T118" s="4">
        <v>629</v>
      </c>
    </row>
    <row r="119" spans="1:20" x14ac:dyDescent="0.2">
      <c r="A119" s="10">
        <v>1895</v>
      </c>
      <c r="B119" t="s">
        <v>7</v>
      </c>
      <c r="C119" s="4">
        <v>4210</v>
      </c>
      <c r="D119" s="16">
        <f t="shared" ca="1" si="23"/>
        <v>3.2116666666666664</v>
      </c>
      <c r="E119" s="4">
        <f t="shared" ca="1" si="15"/>
        <v>60.023752969121141</v>
      </c>
      <c r="F119" s="4">
        <f t="shared" ca="1" si="16"/>
        <v>2527</v>
      </c>
      <c r="G119" s="4">
        <f t="shared" ca="1" si="17"/>
        <v>1927</v>
      </c>
      <c r="H119" s="4">
        <f t="shared" ca="1" si="18"/>
        <v>600</v>
      </c>
      <c r="I119" s="17">
        <f t="shared" ca="1" si="19"/>
        <v>9.1017016224772453E-3</v>
      </c>
      <c r="J119" s="17">
        <f t="shared" ca="1" si="20"/>
        <v>0</v>
      </c>
      <c r="K119" s="17">
        <f t="shared" ca="1" si="21"/>
        <v>0.99089829837752275</v>
      </c>
      <c r="L119" s="19">
        <f t="shared" si="22"/>
        <v>15</v>
      </c>
      <c r="M119" s="18"/>
      <c r="N119" s="19">
        <f t="shared" si="24"/>
        <v>3.1615384615384614</v>
      </c>
      <c r="O119" s="4">
        <v>0</v>
      </c>
      <c r="P119" s="4">
        <v>0</v>
      </c>
      <c r="Q119" s="4">
        <v>0</v>
      </c>
      <c r="R119" s="4">
        <v>0</v>
      </c>
      <c r="S119" s="4">
        <v>1906</v>
      </c>
      <c r="T119" s="4">
        <v>598</v>
      </c>
    </row>
    <row r="120" spans="1:20" x14ac:dyDescent="0.2">
      <c r="A120" s="10">
        <v>1896</v>
      </c>
      <c r="B120" t="s">
        <v>7</v>
      </c>
      <c r="C120" s="4">
        <v>4254</v>
      </c>
      <c r="D120" s="16">
        <f t="shared" ca="1" si="23"/>
        <v>3.2621848739495798</v>
      </c>
      <c r="E120" s="4">
        <f t="shared" ca="1" si="15"/>
        <v>59.614480488951578</v>
      </c>
      <c r="F120" s="4">
        <f t="shared" ca="1" si="16"/>
        <v>2536</v>
      </c>
      <c r="G120" s="4">
        <f t="shared" ca="1" si="17"/>
        <v>1941</v>
      </c>
      <c r="H120" s="4">
        <f t="shared" ca="1" si="18"/>
        <v>595</v>
      </c>
      <c r="I120" s="17">
        <f t="shared" ca="1" si="19"/>
        <v>8.6750788643533121E-3</v>
      </c>
      <c r="J120" s="17">
        <f t="shared" ca="1" si="20"/>
        <v>0</v>
      </c>
      <c r="K120" s="17">
        <f t="shared" ca="1" si="21"/>
        <v>0.99132492113564674</v>
      </c>
      <c r="L120" s="19">
        <f t="shared" si="22"/>
        <v>14</v>
      </c>
      <c r="M120" s="18"/>
      <c r="N120" s="19">
        <f t="shared" si="24"/>
        <v>3.2446206115515288</v>
      </c>
      <c r="O120" s="4">
        <v>0</v>
      </c>
      <c r="P120" s="4">
        <v>0</v>
      </c>
      <c r="Q120" s="4">
        <v>0</v>
      </c>
      <c r="R120" s="4">
        <v>0</v>
      </c>
      <c r="S120" s="4">
        <v>1921</v>
      </c>
      <c r="T120" s="4">
        <v>593</v>
      </c>
    </row>
    <row r="121" spans="1:20" x14ac:dyDescent="0.2">
      <c r="A121" s="10">
        <v>1897</v>
      </c>
      <c r="B121" t="s">
        <v>7</v>
      </c>
      <c r="C121" s="4">
        <v>4299</v>
      </c>
      <c r="D121" s="16">
        <f t="shared" ca="1" si="23"/>
        <v>3.3402777777777777</v>
      </c>
      <c r="E121" s="4">
        <f t="shared" ca="1" si="15"/>
        <v>58.153058850895555</v>
      </c>
      <c r="F121" s="4">
        <f t="shared" ca="1" si="16"/>
        <v>2500</v>
      </c>
      <c r="G121" s="4">
        <f t="shared" ca="1" si="17"/>
        <v>1924</v>
      </c>
      <c r="H121" s="4">
        <f t="shared" ca="1" si="18"/>
        <v>576</v>
      </c>
      <c r="I121" s="17">
        <f t="shared" ca="1" si="19"/>
        <v>8.8000000000000005E-3</v>
      </c>
      <c r="J121" s="17">
        <f t="shared" ca="1" si="20"/>
        <v>0</v>
      </c>
      <c r="K121" s="17">
        <f t="shared" ca="1" si="21"/>
        <v>0.99119999999999997</v>
      </c>
      <c r="L121" s="19">
        <f t="shared" si="22"/>
        <v>12</v>
      </c>
      <c r="M121" s="18"/>
      <c r="N121" s="19">
        <f t="shared" si="24"/>
        <v>3.2677473448854109</v>
      </c>
      <c r="O121" s="4">
        <v>1</v>
      </c>
      <c r="P121" s="4">
        <v>0</v>
      </c>
      <c r="Q121" s="4">
        <v>0</v>
      </c>
      <c r="R121" s="4">
        <v>0</v>
      </c>
      <c r="S121" s="4">
        <v>1903</v>
      </c>
      <c r="T121" s="4">
        <v>575</v>
      </c>
    </row>
    <row r="122" spans="1:20" x14ac:dyDescent="0.2">
      <c r="A122" s="10">
        <v>1898</v>
      </c>
      <c r="B122" t="s">
        <v>7</v>
      </c>
      <c r="C122" s="4">
        <v>4345</v>
      </c>
      <c r="D122" s="16">
        <f t="shared" ca="1" si="23"/>
        <v>3.2861736334405145</v>
      </c>
      <c r="E122" s="4">
        <f t="shared" ca="1" si="15"/>
        <v>61.357882623705407</v>
      </c>
      <c r="F122" s="4">
        <f t="shared" ca="1" si="16"/>
        <v>2666</v>
      </c>
      <c r="G122" s="4">
        <f t="shared" ca="1" si="17"/>
        <v>2044</v>
      </c>
      <c r="H122" s="4">
        <f t="shared" ca="1" si="18"/>
        <v>622</v>
      </c>
      <c r="I122" s="17">
        <f t="shared" ca="1" si="19"/>
        <v>8.6271567891972999E-3</v>
      </c>
      <c r="J122" s="17">
        <f t="shared" ca="1" si="20"/>
        <v>0</v>
      </c>
      <c r="K122" s="17">
        <f t="shared" ca="1" si="21"/>
        <v>0.99137284321080266</v>
      </c>
      <c r="L122" s="19">
        <f t="shared" si="22"/>
        <v>12</v>
      </c>
      <c r="M122" s="18"/>
      <c r="N122" s="19">
        <f t="shared" si="24"/>
        <v>3.3218012081274026</v>
      </c>
      <c r="O122" s="4">
        <v>1</v>
      </c>
      <c r="P122" s="4">
        <v>0</v>
      </c>
      <c r="Q122" s="4">
        <v>0</v>
      </c>
      <c r="R122" s="4">
        <v>0</v>
      </c>
      <c r="S122" s="4">
        <v>2022</v>
      </c>
      <c r="T122" s="4">
        <v>621</v>
      </c>
    </row>
    <row r="123" spans="1:20" x14ac:dyDescent="0.2">
      <c r="A123" s="10">
        <v>1899</v>
      </c>
      <c r="B123" t="s">
        <v>7</v>
      </c>
      <c r="C123" s="4">
        <v>4391</v>
      </c>
      <c r="D123" s="16">
        <f t="shared" ca="1" si="23"/>
        <v>3.4249201277955272</v>
      </c>
      <c r="E123" s="4">
        <f t="shared" ca="1" si="15"/>
        <v>63.083580050102483</v>
      </c>
      <c r="F123" s="4">
        <f t="shared" ca="1" si="16"/>
        <v>2770</v>
      </c>
      <c r="G123" s="4">
        <f t="shared" ca="1" si="17"/>
        <v>2144</v>
      </c>
      <c r="H123" s="4">
        <f t="shared" ca="1" si="18"/>
        <v>626</v>
      </c>
      <c r="I123" s="17">
        <f t="shared" ca="1" si="19"/>
        <v>7.5812274368231049E-3</v>
      </c>
      <c r="J123" s="17">
        <f t="shared" ca="1" si="20"/>
        <v>0</v>
      </c>
      <c r="K123" s="17">
        <f t="shared" ca="1" si="21"/>
        <v>0.9924187725631769</v>
      </c>
      <c r="L123" s="19">
        <f t="shared" si="22"/>
        <v>12</v>
      </c>
      <c r="M123" s="18"/>
      <c r="N123" s="19">
        <f t="shared" si="24"/>
        <v>3.323890967397114</v>
      </c>
      <c r="O123" s="4">
        <v>0</v>
      </c>
      <c r="P123" s="4">
        <v>0</v>
      </c>
      <c r="Q123" s="4">
        <v>0</v>
      </c>
      <c r="R123" s="4">
        <v>0</v>
      </c>
      <c r="S123" s="4">
        <v>2124</v>
      </c>
      <c r="T123" s="4">
        <v>625</v>
      </c>
    </row>
    <row r="124" spans="1:20" x14ac:dyDescent="0.2">
      <c r="A124" s="10">
        <v>1900</v>
      </c>
      <c r="B124" t="s">
        <v>7</v>
      </c>
      <c r="C124" s="4">
        <v>4437</v>
      </c>
      <c r="D124" s="16">
        <f t="shared" ca="1" si="23"/>
        <v>3.3418530351437701</v>
      </c>
      <c r="E124" s="4">
        <f t="shared" ca="1" si="15"/>
        <v>61.257606490872213</v>
      </c>
      <c r="F124" s="4">
        <f t="shared" ca="1" si="16"/>
        <v>2718</v>
      </c>
      <c r="G124" s="4">
        <f t="shared" ca="1" si="17"/>
        <v>2092</v>
      </c>
      <c r="H124" s="4">
        <f t="shared" ca="1" si="18"/>
        <v>626</v>
      </c>
      <c r="I124" s="17">
        <f t="shared" ca="1" si="19"/>
        <v>7.3583517292126564E-3</v>
      </c>
      <c r="J124" s="17">
        <f t="shared" ca="1" si="20"/>
        <v>0</v>
      </c>
      <c r="K124" s="17">
        <f t="shared" ca="1" si="21"/>
        <v>0.99264164827078738</v>
      </c>
      <c r="L124" s="19">
        <f t="shared" si="22"/>
        <v>13</v>
      </c>
      <c r="M124" s="18"/>
      <c r="N124" s="19">
        <f t="shared" si="24"/>
        <v>3.3245341614906834</v>
      </c>
      <c r="O124" s="4">
        <v>0</v>
      </c>
      <c r="P124" s="4">
        <v>0</v>
      </c>
      <c r="Q124" s="4">
        <v>0</v>
      </c>
      <c r="R124" s="4">
        <v>0</v>
      </c>
      <c r="S124" s="4">
        <v>2073</v>
      </c>
      <c r="T124" s="4">
        <v>625</v>
      </c>
    </row>
    <row r="125" spans="1:20" x14ac:dyDescent="0.2">
      <c r="A125" s="10">
        <v>1901</v>
      </c>
      <c r="B125" t="s">
        <v>7</v>
      </c>
      <c r="C125" s="4">
        <v>4479</v>
      </c>
      <c r="D125" s="16">
        <f t="shared" ca="1" si="23"/>
        <v>3.2840409956076133</v>
      </c>
      <c r="E125" s="4">
        <f t="shared" ca="1" si="15"/>
        <v>65.327081937932576</v>
      </c>
      <c r="F125" s="4">
        <f t="shared" ca="1" si="16"/>
        <v>2926</v>
      </c>
      <c r="G125" s="4">
        <f t="shared" ca="1" si="17"/>
        <v>2243</v>
      </c>
      <c r="H125" s="4">
        <f t="shared" ca="1" si="18"/>
        <v>683</v>
      </c>
      <c r="I125" s="17">
        <f t="shared" ca="1" si="19"/>
        <v>6.1517429938482571E-3</v>
      </c>
      <c r="J125" s="17">
        <f t="shared" ca="1" si="20"/>
        <v>0</v>
      </c>
      <c r="K125" s="17">
        <f t="shared" ca="1" si="21"/>
        <v>0.99384825700615176</v>
      </c>
      <c r="L125" s="17"/>
      <c r="M125" s="18"/>
      <c r="N125" s="19">
        <f t="shared" si="24"/>
        <v>3.3100502512562815</v>
      </c>
      <c r="O125" s="4">
        <v>0</v>
      </c>
      <c r="P125" s="4">
        <v>0</v>
      </c>
      <c r="Q125" s="4">
        <v>0</v>
      </c>
      <c r="R125" s="4">
        <v>0</v>
      </c>
      <c r="S125" s="4">
        <v>2226</v>
      </c>
      <c r="T125" s="4">
        <v>682</v>
      </c>
    </row>
    <row r="126" spans="1:20" x14ac:dyDescent="0.2">
      <c r="A126" s="10">
        <v>1902</v>
      </c>
      <c r="B126" t="s">
        <v>7</v>
      </c>
      <c r="C126" s="4">
        <v>4507</v>
      </c>
      <c r="D126" s="16">
        <f t="shared" ca="1" si="23"/>
        <v>3.371345029239766</v>
      </c>
      <c r="E126" s="4">
        <f t="shared" ca="1" si="15"/>
        <v>66.34124694919015</v>
      </c>
      <c r="F126" s="4">
        <f t="shared" ca="1" si="16"/>
        <v>2990</v>
      </c>
      <c r="G126" s="4">
        <f t="shared" ca="1" si="17"/>
        <v>2306</v>
      </c>
      <c r="H126" s="4">
        <f t="shared" ca="1" si="18"/>
        <v>684</v>
      </c>
      <c r="I126" s="17">
        <f t="shared" ca="1" si="19"/>
        <v>6.3545150501672244E-3</v>
      </c>
      <c r="J126" s="17">
        <f t="shared" ca="1" si="20"/>
        <v>0</v>
      </c>
      <c r="K126" s="17">
        <f t="shared" ca="1" si="21"/>
        <v>0.99364548494983274</v>
      </c>
      <c r="L126" s="17"/>
      <c r="M126" s="18"/>
      <c r="N126" s="19">
        <f t="shared" si="24"/>
        <v>3.3861829025844932</v>
      </c>
      <c r="O126" s="4">
        <v>1</v>
      </c>
      <c r="P126" s="4">
        <v>0</v>
      </c>
      <c r="Q126" s="4">
        <v>0</v>
      </c>
      <c r="R126" s="4">
        <v>0</v>
      </c>
      <c r="S126" s="4">
        <v>2288</v>
      </c>
      <c r="T126" s="4">
        <v>683</v>
      </c>
    </row>
    <row r="127" spans="1:20" x14ac:dyDescent="0.2">
      <c r="A127" s="10">
        <v>1903</v>
      </c>
      <c r="B127" t="s">
        <v>7</v>
      </c>
      <c r="C127" s="4">
        <v>4536</v>
      </c>
      <c r="D127" s="16">
        <f t="shared" ca="1" si="23"/>
        <v>3.574074074074074</v>
      </c>
      <c r="E127" s="4">
        <f t="shared" ca="1" si="15"/>
        <v>65.343915343915342</v>
      </c>
      <c r="F127" s="4">
        <f t="shared" ca="1" si="16"/>
        <v>2964</v>
      </c>
      <c r="G127" s="4">
        <f t="shared" ca="1" si="17"/>
        <v>2316</v>
      </c>
      <c r="H127" s="4">
        <f t="shared" ca="1" si="18"/>
        <v>648</v>
      </c>
      <c r="I127" s="17">
        <f t="shared" ca="1" si="19"/>
        <v>6.0728744939271256E-3</v>
      </c>
      <c r="J127" s="17">
        <f t="shared" ca="1" si="20"/>
        <v>0</v>
      </c>
      <c r="K127" s="17">
        <f t="shared" ca="1" si="21"/>
        <v>0.99392712550607287</v>
      </c>
      <c r="L127" s="17"/>
      <c r="M127" s="18"/>
      <c r="N127" s="19">
        <f t="shared" si="24"/>
        <v>3.5666839647119875</v>
      </c>
      <c r="O127" s="4">
        <v>0</v>
      </c>
      <c r="P127" s="4">
        <v>0</v>
      </c>
      <c r="Q127" s="4">
        <v>0</v>
      </c>
      <c r="R127" s="4">
        <v>0</v>
      </c>
      <c r="S127" s="4">
        <v>2299</v>
      </c>
      <c r="T127" s="4">
        <v>647</v>
      </c>
    </row>
    <row r="128" spans="1:20" x14ac:dyDescent="0.2">
      <c r="A128" s="10">
        <v>1904</v>
      </c>
      <c r="B128" t="s">
        <v>7</v>
      </c>
      <c r="C128" s="4">
        <v>4564</v>
      </c>
      <c r="D128" s="16">
        <f t="shared" ca="1" si="23"/>
        <v>3.8528428093645486</v>
      </c>
      <c r="E128" s="4">
        <f t="shared" ref="E128:E159" ca="1" si="25">F128*100/C128</f>
        <v>63.584574934268183</v>
      </c>
      <c r="F128" s="4">
        <f t="shared" ref="F128:F159" ca="1" si="26">G128+H128</f>
        <v>2902</v>
      </c>
      <c r="G128" s="4">
        <f t="shared" ref="G128:G159" ca="1" si="27">SUM(OFFSET(O128,-C$5+1,0,C$5,1))+SUM(OFFSET(Q128,-C$6+1,0,C$6,1))+S128</f>
        <v>2304</v>
      </c>
      <c r="H128" s="4">
        <f t="shared" ref="H128:H159" ca="1" si="28">SUM(OFFSET(P128,-D$5+1,0,D$5,1))+SUM(OFFSET(R128,-D$6+1,0,D$6,1))+T128</f>
        <v>598</v>
      </c>
      <c r="I128" s="17">
        <f t="shared" ref="I128:I159" ca="1" si="29">(SUM(OFFSET(O128,-C$5+1,0,C$5,1))+SUM(OFFSET(P128,-D$5+1,0,D$5,1)))/F128</f>
        <v>6.5472088215024118E-3</v>
      </c>
      <c r="J128" s="17">
        <f t="shared" ref="J128:J159" ca="1" si="30">(SUM(OFFSET(Q128,-C$6+1,0,C$6,1))+SUM(OFFSET(R128,-D$6+1,0,D$6,1)))/F128</f>
        <v>0</v>
      </c>
      <c r="K128" s="17">
        <f t="shared" ref="K128:K159" ca="1" si="31">SUM(S128:T128)/F128</f>
        <v>0.99345279117849761</v>
      </c>
      <c r="L128" s="17"/>
      <c r="M128" s="18"/>
      <c r="N128" s="19">
        <f t="shared" si="24"/>
        <v>3.8403781979977754</v>
      </c>
      <c r="O128" s="4">
        <v>1</v>
      </c>
      <c r="P128" s="4">
        <v>0</v>
      </c>
      <c r="Q128" s="4">
        <v>0</v>
      </c>
      <c r="R128" s="4">
        <v>0</v>
      </c>
      <c r="S128" s="4">
        <v>2286</v>
      </c>
      <c r="T128" s="4">
        <v>597</v>
      </c>
    </row>
    <row r="129" spans="1:20" x14ac:dyDescent="0.2">
      <c r="A129" s="10">
        <v>1905</v>
      </c>
      <c r="B129" t="s">
        <v>7</v>
      </c>
      <c r="C129" s="4">
        <v>4593</v>
      </c>
      <c r="D129" s="16">
        <f t="shared" ca="1" si="23"/>
        <v>4.2126126126126122</v>
      </c>
      <c r="E129" s="4">
        <f t="shared" ca="1" si="25"/>
        <v>62.987154365338561</v>
      </c>
      <c r="F129" s="4">
        <f t="shared" ca="1" si="26"/>
        <v>2893</v>
      </c>
      <c r="G129" s="4">
        <f t="shared" ca="1" si="27"/>
        <v>2338</v>
      </c>
      <c r="H129" s="4">
        <f t="shared" ca="1" si="28"/>
        <v>555</v>
      </c>
      <c r="I129" s="17">
        <f t="shared" ca="1" si="29"/>
        <v>6.5675769097822334E-3</v>
      </c>
      <c r="J129" s="17">
        <f t="shared" ca="1" si="30"/>
        <v>0</v>
      </c>
      <c r="K129" s="17">
        <f t="shared" ca="1" si="31"/>
        <v>0.99343242309021773</v>
      </c>
      <c r="L129" s="17"/>
      <c r="M129" s="18"/>
      <c r="N129" s="19">
        <f t="shared" si="24"/>
        <v>3.9815986198964923</v>
      </c>
      <c r="O129" s="4">
        <v>1</v>
      </c>
      <c r="P129" s="4">
        <v>0</v>
      </c>
      <c r="Q129" s="4">
        <v>0</v>
      </c>
      <c r="R129" s="4">
        <v>0</v>
      </c>
      <c r="S129" s="4">
        <v>2320</v>
      </c>
      <c r="T129" s="4">
        <v>554</v>
      </c>
    </row>
    <row r="130" spans="1:20" x14ac:dyDescent="0.2">
      <c r="A130" s="10">
        <v>1906</v>
      </c>
      <c r="B130" t="s">
        <v>7</v>
      </c>
      <c r="C130" s="4">
        <v>4621</v>
      </c>
      <c r="D130" s="16">
        <f t="shared" ca="1" si="23"/>
        <v>3.9660441426146011</v>
      </c>
      <c r="E130" s="4">
        <f t="shared" ca="1" si="25"/>
        <v>63.297987448604196</v>
      </c>
      <c r="F130" s="4">
        <f t="shared" ca="1" si="26"/>
        <v>2925</v>
      </c>
      <c r="G130" s="4">
        <f t="shared" ca="1" si="27"/>
        <v>2336</v>
      </c>
      <c r="H130" s="4">
        <f t="shared" ca="1" si="28"/>
        <v>589</v>
      </c>
      <c r="I130" s="17">
        <f t="shared" ca="1" si="29"/>
        <v>6.4957264957264957E-3</v>
      </c>
      <c r="J130" s="17">
        <f t="shared" ca="1" si="30"/>
        <v>0</v>
      </c>
      <c r="K130" s="17">
        <f t="shared" ca="1" si="31"/>
        <v>0.99350427350427351</v>
      </c>
      <c r="L130" s="17"/>
      <c r="M130" s="18"/>
      <c r="N130" s="19">
        <f t="shared" si="24"/>
        <v>3.9610829103214891</v>
      </c>
      <c r="O130" s="4">
        <v>0</v>
      </c>
      <c r="P130" s="4">
        <v>0</v>
      </c>
      <c r="Q130" s="4">
        <v>0</v>
      </c>
      <c r="R130" s="4">
        <v>0</v>
      </c>
      <c r="S130" s="4">
        <v>2318</v>
      </c>
      <c r="T130" s="4">
        <v>588</v>
      </c>
    </row>
    <row r="131" spans="1:20" x14ac:dyDescent="0.2">
      <c r="A131" s="10">
        <v>1907</v>
      </c>
      <c r="B131" t="s">
        <v>7</v>
      </c>
      <c r="C131" s="4">
        <v>4650</v>
      </c>
      <c r="D131" s="16">
        <f t="shared" ca="1" si="23"/>
        <v>3.8022151898734178</v>
      </c>
      <c r="E131" s="4">
        <f t="shared" ca="1" si="25"/>
        <v>65.268817204301072</v>
      </c>
      <c r="F131" s="4">
        <f t="shared" ca="1" si="26"/>
        <v>3035</v>
      </c>
      <c r="G131" s="4">
        <f t="shared" ca="1" si="27"/>
        <v>2403</v>
      </c>
      <c r="H131" s="4">
        <f t="shared" ca="1" si="28"/>
        <v>632</v>
      </c>
      <c r="I131" s="17">
        <f t="shared" ca="1" si="29"/>
        <v>6.2602965403624382E-3</v>
      </c>
      <c r="J131" s="17">
        <f t="shared" ca="1" si="30"/>
        <v>0</v>
      </c>
      <c r="K131" s="17">
        <f t="shared" ca="1" si="31"/>
        <v>0.99373970345963758</v>
      </c>
      <c r="L131" s="17"/>
      <c r="M131" s="18"/>
      <c r="N131" s="19">
        <f t="shared" si="24"/>
        <v>4.0295100222717153</v>
      </c>
      <c r="O131" s="4">
        <v>0</v>
      </c>
      <c r="P131" s="4">
        <v>0</v>
      </c>
      <c r="Q131" s="4">
        <v>0</v>
      </c>
      <c r="R131" s="4">
        <v>0</v>
      </c>
      <c r="S131" s="4">
        <v>2385</v>
      </c>
      <c r="T131" s="4">
        <v>631</v>
      </c>
    </row>
    <row r="132" spans="1:20" x14ac:dyDescent="0.2">
      <c r="A132" s="10">
        <v>1908</v>
      </c>
      <c r="B132" t="s">
        <v>7</v>
      </c>
      <c r="C132" s="4">
        <v>4680</v>
      </c>
      <c r="D132" s="16">
        <f t="shared" ca="1" si="23"/>
        <v>4.4186851211072664</v>
      </c>
      <c r="E132" s="4">
        <f t="shared" ca="1" si="25"/>
        <v>66.92307692307692</v>
      </c>
      <c r="F132" s="4">
        <f t="shared" ca="1" si="26"/>
        <v>3132</v>
      </c>
      <c r="G132" s="4">
        <f t="shared" ca="1" si="27"/>
        <v>2554</v>
      </c>
      <c r="H132" s="4">
        <f t="shared" ca="1" si="28"/>
        <v>578</v>
      </c>
      <c r="I132" s="17">
        <f t="shared" ca="1" si="29"/>
        <v>6.7049808429118776E-3</v>
      </c>
      <c r="J132" s="17">
        <f t="shared" ca="1" si="30"/>
        <v>0</v>
      </c>
      <c r="K132" s="17">
        <f t="shared" ca="1" si="31"/>
        <v>0.99329501915708818</v>
      </c>
      <c r="L132" s="17"/>
      <c r="M132" s="18"/>
      <c r="N132" s="19">
        <f t="shared" si="24"/>
        <v>4.1602240896358547</v>
      </c>
      <c r="O132" s="4">
        <v>2</v>
      </c>
      <c r="P132" s="4">
        <v>0</v>
      </c>
      <c r="Q132" s="4">
        <v>0</v>
      </c>
      <c r="R132" s="4">
        <v>0</v>
      </c>
      <c r="S132" s="4">
        <v>2534</v>
      </c>
      <c r="T132" s="4">
        <v>577</v>
      </c>
    </row>
    <row r="133" spans="1:20" x14ac:dyDescent="0.2">
      <c r="A133" s="10">
        <v>1909</v>
      </c>
      <c r="B133" t="s">
        <v>16</v>
      </c>
      <c r="C133" s="4">
        <v>4709</v>
      </c>
      <c r="D133" s="16">
        <f t="shared" ca="1" si="23"/>
        <v>4.3737024221453291</v>
      </c>
      <c r="E133" s="4">
        <f t="shared" ca="1" si="25"/>
        <v>65.958802293480574</v>
      </c>
      <c r="F133" s="4">
        <f t="shared" ca="1" si="26"/>
        <v>3106</v>
      </c>
      <c r="G133" s="4">
        <f t="shared" ca="1" si="27"/>
        <v>2528</v>
      </c>
      <c r="H133" s="4">
        <f t="shared" ca="1" si="28"/>
        <v>578</v>
      </c>
      <c r="I133" s="17">
        <f t="shared" ca="1" si="29"/>
        <v>7.0830650354153256E-3</v>
      </c>
      <c r="J133" s="17">
        <f t="shared" ca="1" si="30"/>
        <v>0</v>
      </c>
      <c r="K133" s="17">
        <f t="shared" ca="1" si="31"/>
        <v>0.99291693496458466</v>
      </c>
      <c r="L133" s="17"/>
      <c r="M133" s="18"/>
      <c r="N133" s="19">
        <f t="shared" si="24"/>
        <v>4.4740695546064675</v>
      </c>
      <c r="O133" s="4">
        <v>1</v>
      </c>
      <c r="P133" s="4">
        <v>0</v>
      </c>
      <c r="Q133" s="4">
        <v>0</v>
      </c>
      <c r="R133" s="4">
        <v>0</v>
      </c>
      <c r="S133" s="4">
        <v>2507</v>
      </c>
      <c r="T133" s="4">
        <v>577</v>
      </c>
    </row>
    <row r="134" spans="1:20" x14ac:dyDescent="0.2">
      <c r="A134" s="10">
        <v>1910</v>
      </c>
      <c r="B134" t="s">
        <v>16</v>
      </c>
      <c r="C134" s="4">
        <v>4739</v>
      </c>
      <c r="D134" s="16">
        <f t="shared" ca="1" si="23"/>
        <v>4.7551440329218106</v>
      </c>
      <c r="E134" s="4">
        <f t="shared" ca="1" si="25"/>
        <v>59.020890483224306</v>
      </c>
      <c r="F134" s="4">
        <f t="shared" ca="1" si="26"/>
        <v>2797</v>
      </c>
      <c r="G134" s="4">
        <f t="shared" ca="1" si="27"/>
        <v>2311</v>
      </c>
      <c r="H134" s="4">
        <f t="shared" ca="1" si="28"/>
        <v>486</v>
      </c>
      <c r="I134" s="17">
        <f t="shared" ca="1" si="29"/>
        <v>7.1505184125849122E-3</v>
      </c>
      <c r="J134" s="17">
        <f t="shared" ca="1" si="30"/>
        <v>0</v>
      </c>
      <c r="K134" s="17">
        <f t="shared" ca="1" si="31"/>
        <v>0.99284948158741504</v>
      </c>
      <c r="L134" s="17"/>
      <c r="M134" s="18"/>
      <c r="N134" s="19">
        <f t="shared" si="24"/>
        <v>4.4948783610755445</v>
      </c>
      <c r="O134" s="4">
        <v>0</v>
      </c>
      <c r="P134" s="4">
        <v>0</v>
      </c>
      <c r="Q134" s="4">
        <v>0</v>
      </c>
      <c r="R134" s="4">
        <v>0</v>
      </c>
      <c r="S134" s="4">
        <v>2292</v>
      </c>
      <c r="T134" s="4">
        <v>485</v>
      </c>
    </row>
    <row r="135" spans="1:20" x14ac:dyDescent="0.2">
      <c r="A135" s="10">
        <v>1911</v>
      </c>
      <c r="B135" t="s">
        <v>16</v>
      </c>
      <c r="C135" s="4">
        <v>4751</v>
      </c>
      <c r="D135" s="16">
        <f t="shared" ca="1" si="23"/>
        <v>4.4710578842315369</v>
      </c>
      <c r="E135" s="4">
        <f t="shared" ca="1" si="25"/>
        <v>57.693117238476113</v>
      </c>
      <c r="F135" s="4">
        <f t="shared" ca="1" si="26"/>
        <v>2741</v>
      </c>
      <c r="G135" s="4">
        <f t="shared" ca="1" si="27"/>
        <v>2240</v>
      </c>
      <c r="H135" s="4">
        <f t="shared" ca="1" si="28"/>
        <v>501</v>
      </c>
      <c r="I135" s="17">
        <f t="shared" ca="1" si="29"/>
        <v>6.9317767238234219E-3</v>
      </c>
      <c r="J135" s="17">
        <f t="shared" ca="1" si="30"/>
        <v>0</v>
      </c>
      <c r="K135" s="17">
        <f t="shared" ca="1" si="31"/>
        <v>0.99306822327617661</v>
      </c>
      <c r="L135" s="17"/>
      <c r="M135" s="18"/>
      <c r="N135" s="19">
        <f t="shared" si="24"/>
        <v>4.4835092348284959</v>
      </c>
      <c r="O135" s="4">
        <v>0</v>
      </c>
      <c r="P135" s="4">
        <v>0</v>
      </c>
      <c r="Q135" s="4">
        <v>0</v>
      </c>
      <c r="R135" s="4">
        <v>0</v>
      </c>
      <c r="S135" s="4">
        <v>2222</v>
      </c>
      <c r="T135" s="4">
        <v>500</v>
      </c>
    </row>
    <row r="136" spans="1:20" x14ac:dyDescent="0.2">
      <c r="A136" s="10">
        <v>1912</v>
      </c>
      <c r="B136" t="s">
        <v>16</v>
      </c>
      <c r="C136" s="4">
        <v>4741</v>
      </c>
      <c r="D136" s="16">
        <f t="shared" ca="1" si="23"/>
        <v>4.3251879699248121</v>
      </c>
      <c r="E136" s="4">
        <f t="shared" ca="1" si="25"/>
        <v>59.755325880615906</v>
      </c>
      <c r="F136" s="4">
        <f t="shared" ca="1" si="26"/>
        <v>2833</v>
      </c>
      <c r="G136" s="4">
        <f t="shared" ca="1" si="27"/>
        <v>2301</v>
      </c>
      <c r="H136" s="4">
        <f t="shared" ca="1" si="28"/>
        <v>532</v>
      </c>
      <c r="I136" s="17">
        <f t="shared" ca="1" si="29"/>
        <v>6.706671373102718E-3</v>
      </c>
      <c r="J136" s="17">
        <f t="shared" ca="1" si="30"/>
        <v>0</v>
      </c>
      <c r="K136" s="17">
        <f t="shared" ca="1" si="31"/>
        <v>0.99329332862689723</v>
      </c>
      <c r="L136" s="17"/>
      <c r="M136" s="18"/>
      <c r="N136" s="19">
        <f t="shared" si="24"/>
        <v>4.3755715218811231</v>
      </c>
      <c r="O136" s="4">
        <v>0</v>
      </c>
      <c r="P136" s="4">
        <v>0</v>
      </c>
      <c r="Q136" s="4">
        <v>0</v>
      </c>
      <c r="R136" s="4">
        <v>0</v>
      </c>
      <c r="S136" s="4">
        <v>2283</v>
      </c>
      <c r="T136" s="4">
        <v>531</v>
      </c>
    </row>
    <row r="137" spans="1:20" x14ac:dyDescent="0.2">
      <c r="A137" s="10">
        <v>1913</v>
      </c>
      <c r="B137" t="s">
        <v>16</v>
      </c>
      <c r="C137" s="4">
        <v>4728</v>
      </c>
      <c r="D137" s="16">
        <f t="shared" ca="1" si="23"/>
        <v>4.4131736526946108</v>
      </c>
      <c r="E137" s="4">
        <f t="shared" ca="1" si="25"/>
        <v>57.360406091370557</v>
      </c>
      <c r="F137" s="4">
        <f t="shared" ca="1" si="26"/>
        <v>2712</v>
      </c>
      <c r="G137" s="4">
        <f t="shared" ca="1" si="27"/>
        <v>2211</v>
      </c>
      <c r="H137" s="4">
        <f t="shared" ca="1" si="28"/>
        <v>501</v>
      </c>
      <c r="I137" s="17">
        <f t="shared" ca="1" si="29"/>
        <v>6.6371681415929203E-3</v>
      </c>
      <c r="J137" s="17">
        <f t="shared" ca="1" si="30"/>
        <v>0</v>
      </c>
      <c r="K137" s="17">
        <f t="shared" ca="1" si="31"/>
        <v>0.99336283185840712</v>
      </c>
      <c r="L137" s="17"/>
      <c r="M137" s="18"/>
      <c r="N137" s="19">
        <f t="shared" si="24"/>
        <v>4.3326758711374094</v>
      </c>
      <c r="O137" s="4">
        <v>1</v>
      </c>
      <c r="P137" s="4">
        <v>0</v>
      </c>
      <c r="Q137" s="4">
        <v>0</v>
      </c>
      <c r="R137" s="4">
        <v>0</v>
      </c>
      <c r="S137" s="4">
        <v>2194</v>
      </c>
      <c r="T137" s="4">
        <v>500</v>
      </c>
    </row>
    <row r="138" spans="1:20" x14ac:dyDescent="0.2">
      <c r="A138" s="10">
        <v>1914</v>
      </c>
      <c r="B138" t="s">
        <v>11</v>
      </c>
      <c r="C138" s="4">
        <v>4747</v>
      </c>
      <c r="D138" s="16">
        <f t="shared" ca="1" si="23"/>
        <v>4.3380855397148679</v>
      </c>
      <c r="E138" s="4">
        <f t="shared" ca="1" si="25"/>
        <v>55.21381925426585</v>
      </c>
      <c r="F138" s="4">
        <f t="shared" ca="1" si="26"/>
        <v>2621</v>
      </c>
      <c r="G138" s="4">
        <f t="shared" ca="1" si="27"/>
        <v>2130</v>
      </c>
      <c r="H138" s="4">
        <f t="shared" ca="1" si="28"/>
        <v>491</v>
      </c>
      <c r="I138" s="17">
        <f t="shared" ca="1" si="29"/>
        <v>6.8676077832888214E-3</v>
      </c>
      <c r="J138" s="17">
        <f t="shared" ca="1" si="30"/>
        <v>0</v>
      </c>
      <c r="K138" s="17">
        <f t="shared" ca="1" si="31"/>
        <v>0.99313239221671112</v>
      </c>
      <c r="L138" s="17"/>
      <c r="M138" s="18"/>
      <c r="N138" s="19">
        <f t="shared" si="24"/>
        <v>4.0568654646324553</v>
      </c>
      <c r="O138" s="4">
        <v>0</v>
      </c>
      <c r="P138" s="4">
        <v>0</v>
      </c>
      <c r="Q138" s="4">
        <v>0</v>
      </c>
      <c r="R138" s="4">
        <v>0</v>
      </c>
      <c r="S138" s="4">
        <v>2113</v>
      </c>
      <c r="T138" s="4">
        <v>490</v>
      </c>
    </row>
    <row r="139" spans="1:20" x14ac:dyDescent="0.2">
      <c r="A139" s="10">
        <v>1915</v>
      </c>
      <c r="B139" t="s">
        <v>10</v>
      </c>
      <c r="C139" s="4">
        <v>4771</v>
      </c>
      <c r="D139" s="16">
        <f t="shared" ca="1" si="23"/>
        <v>3.443708609271523</v>
      </c>
      <c r="E139" s="4">
        <f t="shared" ca="1" si="25"/>
        <v>42.192412492140015</v>
      </c>
      <c r="F139" s="4">
        <f t="shared" ca="1" si="26"/>
        <v>2013</v>
      </c>
      <c r="G139" s="4">
        <f t="shared" ca="1" si="27"/>
        <v>1560</v>
      </c>
      <c r="H139" s="4">
        <f t="shared" ca="1" si="28"/>
        <v>453</v>
      </c>
      <c r="I139" s="17">
        <f t="shared" ca="1" si="29"/>
        <v>8.9418777943368107E-3</v>
      </c>
      <c r="J139" s="17">
        <f t="shared" ca="1" si="30"/>
        <v>0</v>
      </c>
      <c r="K139" s="17">
        <f t="shared" ca="1" si="31"/>
        <v>0.99105812220566314</v>
      </c>
      <c r="L139" s="17"/>
      <c r="M139" s="18"/>
      <c r="N139" s="19">
        <f t="shared" si="24"/>
        <v>3.8733488733488732</v>
      </c>
      <c r="O139" s="4">
        <v>0</v>
      </c>
      <c r="P139" s="4">
        <v>0</v>
      </c>
      <c r="Q139" s="4">
        <v>0</v>
      </c>
      <c r="R139" s="4">
        <v>0</v>
      </c>
      <c r="S139" s="4">
        <v>1543</v>
      </c>
      <c r="T139" s="4">
        <v>452</v>
      </c>
    </row>
    <row r="140" spans="1:20" x14ac:dyDescent="0.2">
      <c r="A140" s="10">
        <v>1916</v>
      </c>
      <c r="B140" t="s">
        <v>10</v>
      </c>
      <c r="C140" s="4">
        <v>4795</v>
      </c>
      <c r="D140" s="16">
        <f t="shared" ca="1" si="23"/>
        <v>3.8901734104046244</v>
      </c>
      <c r="E140" s="4">
        <f t="shared" ca="1" si="25"/>
        <v>35.286757038581854</v>
      </c>
      <c r="F140" s="4">
        <f t="shared" ca="1" si="26"/>
        <v>1692</v>
      </c>
      <c r="G140" s="4">
        <f t="shared" ca="1" si="27"/>
        <v>1346</v>
      </c>
      <c r="H140" s="4">
        <f t="shared" ca="1" si="28"/>
        <v>346</v>
      </c>
      <c r="I140" s="17">
        <f t="shared" ca="1" si="29"/>
        <v>1.0638297872340425E-2</v>
      </c>
      <c r="J140" s="17">
        <f t="shared" ca="1" si="30"/>
        <v>0</v>
      </c>
      <c r="K140" s="17">
        <f t="shared" ca="1" si="31"/>
        <v>0.98936170212765961</v>
      </c>
      <c r="L140" s="17"/>
      <c r="M140" s="18"/>
      <c r="N140" s="19">
        <f t="shared" si="24"/>
        <v>3.749767441860465</v>
      </c>
      <c r="O140" s="4">
        <v>0</v>
      </c>
      <c r="P140" s="4">
        <v>0</v>
      </c>
      <c r="Q140" s="4">
        <v>0</v>
      </c>
      <c r="R140" s="4">
        <v>0</v>
      </c>
      <c r="S140" s="4">
        <v>1329</v>
      </c>
      <c r="T140" s="4">
        <v>345</v>
      </c>
    </row>
    <row r="141" spans="1:20" x14ac:dyDescent="0.2">
      <c r="A141" s="10">
        <v>1917</v>
      </c>
      <c r="B141" t="s">
        <v>10</v>
      </c>
      <c r="C141" s="4">
        <v>4810</v>
      </c>
      <c r="D141" s="16">
        <f t="shared" ca="1" si="23"/>
        <v>4.2186379928315416</v>
      </c>
      <c r="E141" s="4">
        <f t="shared" ca="1" si="25"/>
        <v>30.27027027027027</v>
      </c>
      <c r="F141" s="4">
        <f t="shared" ca="1" si="26"/>
        <v>1456</v>
      </c>
      <c r="G141" s="4">
        <f t="shared" ca="1" si="27"/>
        <v>1177</v>
      </c>
      <c r="H141" s="4">
        <f t="shared" ca="1" si="28"/>
        <v>279</v>
      </c>
      <c r="I141" s="17">
        <f t="shared" ca="1" si="29"/>
        <v>1.304945054945055E-2</v>
      </c>
      <c r="J141" s="17">
        <f t="shared" ca="1" si="30"/>
        <v>0</v>
      </c>
      <c r="K141" s="17">
        <f t="shared" ca="1" si="31"/>
        <v>0.9869505494505495</v>
      </c>
      <c r="L141" s="17"/>
      <c r="M141" s="18"/>
      <c r="N141" s="19">
        <f t="shared" si="24"/>
        <v>4.3353510895883778</v>
      </c>
      <c r="O141" s="4">
        <v>1</v>
      </c>
      <c r="P141" s="4">
        <v>0</v>
      </c>
      <c r="Q141" s="4">
        <v>0</v>
      </c>
      <c r="R141" s="4">
        <v>0</v>
      </c>
      <c r="S141" s="4">
        <v>1159</v>
      </c>
      <c r="T141" s="4">
        <v>278</v>
      </c>
    </row>
    <row r="142" spans="1:20" x14ac:dyDescent="0.2">
      <c r="A142" s="10">
        <v>1918</v>
      </c>
      <c r="B142" t="s">
        <v>10</v>
      </c>
      <c r="C142" s="4">
        <v>4812</v>
      </c>
      <c r="D142" s="16">
        <f t="shared" ca="1" si="23"/>
        <v>5.4362745098039218</v>
      </c>
      <c r="E142" s="4">
        <f t="shared" ca="1" si="25"/>
        <v>27.28595178719867</v>
      </c>
      <c r="F142" s="4">
        <f t="shared" ca="1" si="26"/>
        <v>1313</v>
      </c>
      <c r="G142" s="4">
        <f t="shared" ca="1" si="27"/>
        <v>1109</v>
      </c>
      <c r="H142" s="4">
        <f t="shared" ca="1" si="28"/>
        <v>204</v>
      </c>
      <c r="I142" s="17">
        <f t="shared" ca="1" si="29"/>
        <v>1.2947448591012947E-2</v>
      </c>
      <c r="J142" s="17">
        <f t="shared" ca="1" si="30"/>
        <v>0</v>
      </c>
      <c r="K142" s="17">
        <f t="shared" ca="1" si="31"/>
        <v>0.98705255140898707</v>
      </c>
      <c r="L142" s="17"/>
      <c r="M142" s="18"/>
      <c r="N142" s="19">
        <f t="shared" si="24"/>
        <v>5.0088626292466767</v>
      </c>
      <c r="O142" s="4">
        <v>0</v>
      </c>
      <c r="P142" s="4">
        <v>0</v>
      </c>
      <c r="Q142" s="4">
        <v>0</v>
      </c>
      <c r="R142" s="4">
        <v>0</v>
      </c>
      <c r="S142" s="4">
        <v>1093</v>
      </c>
      <c r="T142" s="4">
        <v>203</v>
      </c>
    </row>
    <row r="143" spans="1:20" x14ac:dyDescent="0.2">
      <c r="A143" s="10">
        <v>1919</v>
      </c>
      <c r="B143" t="s">
        <v>17</v>
      </c>
      <c r="C143" s="4">
        <v>4820</v>
      </c>
      <c r="D143" s="16">
        <f t="shared" ca="1" si="23"/>
        <v>5.8578680203045685</v>
      </c>
      <c r="E143" s="4">
        <f t="shared" ca="1" si="25"/>
        <v>28.029045643153527</v>
      </c>
      <c r="F143" s="4">
        <f t="shared" ca="1" si="26"/>
        <v>1351</v>
      </c>
      <c r="G143" s="4">
        <f t="shared" ca="1" si="27"/>
        <v>1154</v>
      </c>
      <c r="H143" s="4">
        <f t="shared" ca="1" si="28"/>
        <v>197</v>
      </c>
      <c r="I143" s="17">
        <f t="shared" ca="1" si="29"/>
        <v>1.1843079200592153E-2</v>
      </c>
      <c r="J143" s="17">
        <f t="shared" ca="1" si="30"/>
        <v>0</v>
      </c>
      <c r="K143" s="17">
        <f t="shared" ca="1" si="31"/>
        <v>0.98815692079940787</v>
      </c>
      <c r="L143" s="17"/>
      <c r="M143" s="18"/>
      <c r="N143" s="19">
        <f t="shared" si="24"/>
        <v>5.6939078751857357</v>
      </c>
      <c r="O143" s="4">
        <v>1</v>
      </c>
      <c r="P143" s="4">
        <v>0</v>
      </c>
      <c r="Q143" s="4">
        <v>0</v>
      </c>
      <c r="R143" s="4">
        <v>0</v>
      </c>
      <c r="S143" s="4">
        <v>1139</v>
      </c>
      <c r="T143" s="4">
        <v>196</v>
      </c>
    </row>
    <row r="144" spans="1:20" x14ac:dyDescent="0.2">
      <c r="A144" s="10">
        <v>1920</v>
      </c>
      <c r="B144" t="s">
        <v>17</v>
      </c>
      <c r="C144" s="4">
        <v>4864</v>
      </c>
      <c r="D144" s="16">
        <f t="shared" ca="1" si="23"/>
        <v>5.88</v>
      </c>
      <c r="E144" s="4">
        <f t="shared" ca="1" si="25"/>
        <v>38.898026315789473</v>
      </c>
      <c r="F144" s="4">
        <f t="shared" ca="1" si="26"/>
        <v>1892</v>
      </c>
      <c r="G144" s="4">
        <f t="shared" ca="1" si="27"/>
        <v>1617</v>
      </c>
      <c r="H144" s="4">
        <f t="shared" ca="1" si="28"/>
        <v>275</v>
      </c>
      <c r="I144" s="17">
        <f t="shared" ca="1" si="29"/>
        <v>9.5137420718816069E-3</v>
      </c>
      <c r="J144" s="17">
        <f t="shared" ca="1" si="30"/>
        <v>0</v>
      </c>
      <c r="K144" s="17">
        <f t="shared" ca="1" si="31"/>
        <v>0.9904862579281184</v>
      </c>
      <c r="L144" s="17"/>
      <c r="M144" s="18"/>
      <c r="N144" s="19">
        <f t="shared" si="24"/>
        <v>6.240384615384615</v>
      </c>
      <c r="O144" s="4">
        <v>2</v>
      </c>
      <c r="P144" s="4">
        <v>0</v>
      </c>
      <c r="Q144" s="4">
        <v>0</v>
      </c>
      <c r="R144" s="4">
        <v>0</v>
      </c>
      <c r="S144" s="4">
        <v>1600</v>
      </c>
      <c r="T144" s="4">
        <v>274</v>
      </c>
    </row>
    <row r="145" spans="1:20" x14ac:dyDescent="0.2">
      <c r="A145" s="10">
        <v>1921</v>
      </c>
      <c r="B145" t="s">
        <v>17</v>
      </c>
      <c r="C145" s="4">
        <v>4882</v>
      </c>
      <c r="D145" s="16">
        <f t="shared" ca="1" si="23"/>
        <v>7.0308880308880308</v>
      </c>
      <c r="E145" s="4">
        <f t="shared" ca="1" si="25"/>
        <v>42.605489553461695</v>
      </c>
      <c r="F145" s="4">
        <f t="shared" ca="1" si="26"/>
        <v>2080</v>
      </c>
      <c r="G145" s="4">
        <f t="shared" ca="1" si="27"/>
        <v>1821</v>
      </c>
      <c r="H145" s="4">
        <f t="shared" ca="1" si="28"/>
        <v>259</v>
      </c>
      <c r="I145" s="17">
        <f t="shared" ca="1" si="29"/>
        <v>8.6538461538461543E-3</v>
      </c>
      <c r="J145" s="17">
        <f t="shared" ca="1" si="30"/>
        <v>0</v>
      </c>
      <c r="K145" s="17">
        <f t="shared" ca="1" si="31"/>
        <v>0.99134615384615388</v>
      </c>
      <c r="L145" s="17"/>
      <c r="M145" s="18"/>
      <c r="N145" s="19">
        <f t="shared" si="24"/>
        <v>6.720052083333333</v>
      </c>
      <c r="O145" s="4">
        <v>0</v>
      </c>
      <c r="P145" s="4">
        <v>0</v>
      </c>
      <c r="Q145" s="4">
        <v>0</v>
      </c>
      <c r="R145" s="4">
        <v>0</v>
      </c>
      <c r="S145" s="4">
        <v>1804</v>
      </c>
      <c r="T145" s="4">
        <v>258</v>
      </c>
    </row>
    <row r="146" spans="1:20" x14ac:dyDescent="0.2">
      <c r="A146" s="10">
        <v>1922</v>
      </c>
      <c r="B146" t="s">
        <v>17</v>
      </c>
      <c r="C146" s="4">
        <v>4898</v>
      </c>
      <c r="D146" s="16">
        <f t="shared" ca="1" si="23"/>
        <v>7.4894514767932492</v>
      </c>
      <c r="E146" s="4">
        <f t="shared" ca="1" si="25"/>
        <v>41.077991016741528</v>
      </c>
      <c r="F146" s="4">
        <f t="shared" ca="1" si="26"/>
        <v>2012</v>
      </c>
      <c r="G146" s="4">
        <f t="shared" ca="1" si="27"/>
        <v>1775</v>
      </c>
      <c r="H146" s="4">
        <f t="shared" ca="1" si="28"/>
        <v>237</v>
      </c>
      <c r="I146" s="17">
        <f t="shared" ca="1" si="29"/>
        <v>9.4433399602385677E-3</v>
      </c>
      <c r="J146" s="17">
        <f t="shared" ca="1" si="30"/>
        <v>0</v>
      </c>
      <c r="K146" s="17">
        <f t="shared" ca="1" si="31"/>
        <v>0.99055666003976139</v>
      </c>
      <c r="L146" s="17"/>
      <c r="M146" s="18"/>
      <c r="N146" s="19">
        <f t="shared" si="24"/>
        <v>7.1725543478260869</v>
      </c>
      <c r="O146" s="4">
        <v>1</v>
      </c>
      <c r="P146" s="4">
        <v>0</v>
      </c>
      <c r="Q146" s="4">
        <v>0</v>
      </c>
      <c r="R146" s="4">
        <v>0</v>
      </c>
      <c r="S146" s="4">
        <v>1757</v>
      </c>
      <c r="T146" s="4">
        <v>236</v>
      </c>
    </row>
    <row r="147" spans="1:20" x14ac:dyDescent="0.2">
      <c r="A147" s="10">
        <v>1923</v>
      </c>
      <c r="B147" t="s">
        <v>17</v>
      </c>
      <c r="C147" s="4">
        <v>4888</v>
      </c>
      <c r="D147" s="16">
        <f t="shared" ca="1" si="23"/>
        <v>7.1229508196721314</v>
      </c>
      <c r="E147" s="4">
        <f t="shared" ca="1" si="25"/>
        <v>40.548281505728312</v>
      </c>
      <c r="F147" s="4">
        <f t="shared" ca="1" si="26"/>
        <v>1982</v>
      </c>
      <c r="G147" s="4">
        <f t="shared" ca="1" si="27"/>
        <v>1738</v>
      </c>
      <c r="H147" s="4">
        <f t="shared" ca="1" si="28"/>
        <v>244</v>
      </c>
      <c r="I147" s="17">
        <f t="shared" ca="1" si="29"/>
        <v>1.1099899091826439E-2</v>
      </c>
      <c r="J147" s="17">
        <f t="shared" ca="1" si="30"/>
        <v>0</v>
      </c>
      <c r="K147" s="17">
        <f t="shared" ca="1" si="31"/>
        <v>0.9889001009081736</v>
      </c>
      <c r="L147" s="17"/>
      <c r="M147" s="18"/>
      <c r="N147" s="19">
        <f t="shared" si="24"/>
        <v>7.0879888268156428</v>
      </c>
      <c r="O147" s="4">
        <v>2</v>
      </c>
      <c r="P147" s="4">
        <v>1</v>
      </c>
      <c r="Q147" s="4">
        <v>0</v>
      </c>
      <c r="R147" s="4">
        <v>0</v>
      </c>
      <c r="S147" s="4">
        <v>1718</v>
      </c>
      <c r="T147" s="4">
        <v>242</v>
      </c>
    </row>
    <row r="148" spans="1:20" x14ac:dyDescent="0.2">
      <c r="A148" s="10">
        <v>1924</v>
      </c>
      <c r="B148" t="s">
        <v>12</v>
      </c>
      <c r="C148" s="4">
        <v>4862</v>
      </c>
      <c r="D148" s="16">
        <f t="shared" ca="1" si="23"/>
        <v>6.7740585774058575</v>
      </c>
      <c r="E148" s="4">
        <f t="shared" ca="1" si="25"/>
        <v>38.214726450020571</v>
      </c>
      <c r="F148" s="4">
        <f t="shared" ca="1" si="26"/>
        <v>1858</v>
      </c>
      <c r="G148" s="4">
        <f t="shared" ca="1" si="27"/>
        <v>1619</v>
      </c>
      <c r="H148" s="4">
        <f t="shared" ca="1" si="28"/>
        <v>239</v>
      </c>
      <c r="I148" s="17">
        <f t="shared" ca="1" si="29"/>
        <v>1.0764262648008612E-2</v>
      </c>
      <c r="J148" s="17">
        <f t="shared" ca="1" si="30"/>
        <v>0</v>
      </c>
      <c r="K148" s="17">
        <f t="shared" ca="1" si="31"/>
        <v>0.98923573735199144</v>
      </c>
      <c r="L148" s="17"/>
      <c r="M148" s="18"/>
      <c r="N148" s="19">
        <f t="shared" si="24"/>
        <v>6.9853587115666178</v>
      </c>
      <c r="O148" s="4">
        <v>0</v>
      </c>
      <c r="P148" s="4">
        <v>0</v>
      </c>
      <c r="Q148" s="4">
        <v>0</v>
      </c>
      <c r="R148" s="4">
        <v>0</v>
      </c>
      <c r="S148" s="4">
        <v>1600</v>
      </c>
      <c r="T148" s="4">
        <v>238</v>
      </c>
    </row>
    <row r="149" spans="1:20" x14ac:dyDescent="0.2">
      <c r="A149" s="10">
        <v>1925</v>
      </c>
      <c r="B149" t="s">
        <v>12</v>
      </c>
      <c r="C149" s="4">
        <v>4867</v>
      </c>
      <c r="D149" s="16">
        <f t="shared" ca="1" si="23"/>
        <v>7.215686274509804</v>
      </c>
      <c r="E149" s="4">
        <f t="shared" ca="1" si="25"/>
        <v>34.435997534415449</v>
      </c>
      <c r="F149" s="4">
        <f t="shared" ca="1" si="26"/>
        <v>1676</v>
      </c>
      <c r="G149" s="4">
        <f t="shared" ca="1" si="27"/>
        <v>1472</v>
      </c>
      <c r="H149" s="4">
        <f t="shared" ca="1" si="28"/>
        <v>204</v>
      </c>
      <c r="I149" s="17">
        <f t="shared" ca="1" si="29"/>
        <v>1.1933174224343675E-2</v>
      </c>
      <c r="J149" s="17">
        <f t="shared" ca="1" si="30"/>
        <v>0</v>
      </c>
      <c r="K149" s="17">
        <f t="shared" ca="1" si="31"/>
        <v>0.9880668257756563</v>
      </c>
      <c r="L149" s="17"/>
      <c r="M149" s="18"/>
      <c r="N149" s="19">
        <f t="shared" si="24"/>
        <v>7.3698412698412694</v>
      </c>
      <c r="O149" s="4">
        <v>1</v>
      </c>
      <c r="P149" s="4">
        <v>0</v>
      </c>
      <c r="Q149" s="4">
        <v>0</v>
      </c>
      <c r="R149" s="4">
        <v>0</v>
      </c>
      <c r="S149" s="4">
        <v>1453</v>
      </c>
      <c r="T149" s="4">
        <v>203</v>
      </c>
    </row>
    <row r="150" spans="1:20" x14ac:dyDescent="0.2">
      <c r="A150" s="10">
        <v>1926</v>
      </c>
      <c r="B150" t="s">
        <v>12</v>
      </c>
      <c r="C150" s="4">
        <v>4864</v>
      </c>
      <c r="D150" s="16">
        <f t="shared" ca="1" si="23"/>
        <v>8.4631578947368418</v>
      </c>
      <c r="E150" s="4">
        <f t="shared" ca="1" si="25"/>
        <v>36.965460526315788</v>
      </c>
      <c r="F150" s="4">
        <f t="shared" ca="1" si="26"/>
        <v>1798</v>
      </c>
      <c r="G150" s="4">
        <f t="shared" ca="1" si="27"/>
        <v>1608</v>
      </c>
      <c r="H150" s="4">
        <f t="shared" ca="1" si="28"/>
        <v>190</v>
      </c>
      <c r="I150" s="17">
        <f t="shared" ca="1" si="29"/>
        <v>1.0567296996662959E-2</v>
      </c>
      <c r="J150" s="17">
        <f t="shared" ca="1" si="30"/>
        <v>0</v>
      </c>
      <c r="K150" s="17">
        <f t="shared" ca="1" si="31"/>
        <v>0.98943270300333708</v>
      </c>
      <c r="L150" s="17"/>
      <c r="M150" s="18"/>
      <c r="N150" s="19">
        <f t="shared" si="24"/>
        <v>7.9137931034482758</v>
      </c>
      <c r="O150" s="4">
        <v>0</v>
      </c>
      <c r="P150" s="4">
        <v>0</v>
      </c>
      <c r="Q150" s="4">
        <v>0</v>
      </c>
      <c r="R150" s="4">
        <v>0</v>
      </c>
      <c r="S150" s="4">
        <v>1590</v>
      </c>
      <c r="T150" s="4">
        <v>189</v>
      </c>
    </row>
    <row r="151" spans="1:20" x14ac:dyDescent="0.2">
      <c r="A151" s="10">
        <v>1927</v>
      </c>
      <c r="B151" t="s">
        <v>12</v>
      </c>
      <c r="C151" s="4">
        <v>4853</v>
      </c>
      <c r="D151" s="16">
        <f t="shared" ca="1" si="23"/>
        <v>8.28042328042328</v>
      </c>
      <c r="E151" s="4">
        <f t="shared" ca="1" si="25"/>
        <v>36.142592211003503</v>
      </c>
      <c r="F151" s="4">
        <f t="shared" ca="1" si="26"/>
        <v>1754</v>
      </c>
      <c r="G151" s="4">
        <f t="shared" ca="1" si="27"/>
        <v>1565</v>
      </c>
      <c r="H151" s="4">
        <f t="shared" ca="1" si="28"/>
        <v>189</v>
      </c>
      <c r="I151" s="17">
        <f t="shared" ca="1" si="29"/>
        <v>1.0832383124287344E-2</v>
      </c>
      <c r="J151" s="17">
        <f t="shared" ca="1" si="30"/>
        <v>0</v>
      </c>
      <c r="K151" s="17">
        <f t="shared" ca="1" si="31"/>
        <v>0.98916761687571264</v>
      </c>
      <c r="L151" s="17"/>
      <c r="M151" s="18"/>
      <c r="N151" s="19">
        <f t="shared" si="24"/>
        <v>8.205985915492958</v>
      </c>
      <c r="O151" s="4">
        <v>0</v>
      </c>
      <c r="P151" s="4">
        <v>0</v>
      </c>
      <c r="Q151" s="4">
        <v>0</v>
      </c>
      <c r="R151" s="4">
        <v>0</v>
      </c>
      <c r="S151" s="4">
        <v>1547</v>
      </c>
      <c r="T151" s="4">
        <v>188</v>
      </c>
    </row>
    <row r="152" spans="1:20" x14ac:dyDescent="0.2">
      <c r="A152" s="10">
        <v>1928</v>
      </c>
      <c r="B152" t="s">
        <v>12</v>
      </c>
      <c r="C152" s="4">
        <v>4848</v>
      </c>
      <c r="D152" s="16">
        <f t="shared" ca="1" si="23"/>
        <v>8.0416666666666661</v>
      </c>
      <c r="E152" s="4">
        <f t="shared" ca="1" si="25"/>
        <v>35.808580858085811</v>
      </c>
      <c r="F152" s="4">
        <f t="shared" ca="1" si="26"/>
        <v>1736</v>
      </c>
      <c r="G152" s="4">
        <f t="shared" ca="1" si="27"/>
        <v>1544</v>
      </c>
      <c r="H152" s="4">
        <f t="shared" ca="1" si="28"/>
        <v>192</v>
      </c>
      <c r="I152" s="17">
        <f t="shared" ca="1" si="29"/>
        <v>1.2096774193548387E-2</v>
      </c>
      <c r="J152" s="17">
        <f t="shared" ca="1" si="30"/>
        <v>0</v>
      </c>
      <c r="K152" s="17">
        <f t="shared" ca="1" si="31"/>
        <v>0.98790322580645162</v>
      </c>
      <c r="L152" s="17"/>
      <c r="M152" s="18"/>
      <c r="N152" s="19">
        <f t="shared" si="24"/>
        <v>8.0459363957597176</v>
      </c>
      <c r="O152" s="4">
        <v>3</v>
      </c>
      <c r="P152" s="4">
        <v>0</v>
      </c>
      <c r="Q152" s="4">
        <v>0</v>
      </c>
      <c r="R152" s="4">
        <v>0</v>
      </c>
      <c r="S152" s="4">
        <v>1524</v>
      </c>
      <c r="T152" s="4">
        <v>191</v>
      </c>
    </row>
    <row r="153" spans="1:20" x14ac:dyDescent="0.2">
      <c r="A153" s="10">
        <v>1929</v>
      </c>
      <c r="B153" t="s">
        <v>12</v>
      </c>
      <c r="C153" s="4">
        <v>4832</v>
      </c>
      <c r="D153" s="16">
        <f t="shared" ca="1" si="23"/>
        <v>7.9946808510638299</v>
      </c>
      <c r="E153" s="4">
        <f t="shared" ca="1" si="25"/>
        <v>34.995860927152314</v>
      </c>
      <c r="F153" s="4">
        <f t="shared" ca="1" si="26"/>
        <v>1691</v>
      </c>
      <c r="G153" s="4">
        <f t="shared" ca="1" si="27"/>
        <v>1503</v>
      </c>
      <c r="H153" s="4">
        <f t="shared" ca="1" si="28"/>
        <v>188</v>
      </c>
      <c r="I153" s="17">
        <f t="shared" ca="1" si="29"/>
        <v>1.2418687167356593E-2</v>
      </c>
      <c r="J153" s="17">
        <f t="shared" ca="1" si="30"/>
        <v>0</v>
      </c>
      <c r="K153" s="17">
        <f t="shared" ca="1" si="31"/>
        <v>0.98758131283264339</v>
      </c>
      <c r="L153" s="17"/>
      <c r="M153" s="18"/>
      <c r="N153" s="19">
        <f t="shared" si="24"/>
        <v>8.026833631484795</v>
      </c>
      <c r="O153" s="4">
        <v>0</v>
      </c>
      <c r="P153" s="4">
        <v>0</v>
      </c>
      <c r="Q153" s="4">
        <v>0</v>
      </c>
      <c r="R153" s="4">
        <v>0</v>
      </c>
      <c r="S153" s="4">
        <v>1483</v>
      </c>
      <c r="T153" s="4">
        <v>187</v>
      </c>
    </row>
    <row r="154" spans="1:20" x14ac:dyDescent="0.2">
      <c r="A154" s="10">
        <v>1930</v>
      </c>
      <c r="B154" t="s">
        <v>12</v>
      </c>
      <c r="C154" s="4">
        <v>4828</v>
      </c>
      <c r="D154" s="16">
        <f t="shared" ca="1" si="23"/>
        <v>8.2417582417582409</v>
      </c>
      <c r="E154" s="4">
        <f t="shared" ca="1" si="25"/>
        <v>34.838442419221209</v>
      </c>
      <c r="F154" s="4">
        <f t="shared" ca="1" si="26"/>
        <v>1682</v>
      </c>
      <c r="G154" s="4">
        <f t="shared" ca="1" si="27"/>
        <v>1500</v>
      </c>
      <c r="H154" s="4">
        <f t="shared" ca="1" si="28"/>
        <v>182</v>
      </c>
      <c r="I154" s="17">
        <f t="shared" ca="1" si="29"/>
        <v>1.2485136741973841E-2</v>
      </c>
      <c r="J154" s="17">
        <f t="shared" ca="1" si="30"/>
        <v>0</v>
      </c>
      <c r="K154" s="17">
        <f t="shared" ca="1" si="31"/>
        <v>0.98751486325802618</v>
      </c>
      <c r="L154" s="17"/>
      <c r="M154" s="18"/>
      <c r="N154" s="19">
        <f t="shared" si="24"/>
        <v>8.3364661654135332</v>
      </c>
      <c r="O154" s="4">
        <v>0</v>
      </c>
      <c r="P154" s="4">
        <v>0</v>
      </c>
      <c r="Q154" s="4">
        <v>0</v>
      </c>
      <c r="R154" s="4">
        <v>0</v>
      </c>
      <c r="S154" s="4">
        <v>1480</v>
      </c>
      <c r="T154" s="4">
        <v>181</v>
      </c>
    </row>
    <row r="155" spans="1:20" x14ac:dyDescent="0.2">
      <c r="A155" s="10">
        <v>1931</v>
      </c>
      <c r="B155" t="s">
        <v>12</v>
      </c>
      <c r="C155" s="4">
        <v>4843</v>
      </c>
      <c r="D155" s="16">
        <f t="shared" ca="1" si="23"/>
        <v>9.0424242424242429</v>
      </c>
      <c r="E155" s="4">
        <f t="shared" ca="1" si="25"/>
        <v>34.214329960768119</v>
      </c>
      <c r="F155" s="4">
        <f t="shared" ca="1" si="26"/>
        <v>1657</v>
      </c>
      <c r="G155" s="4">
        <f t="shared" ca="1" si="27"/>
        <v>1492</v>
      </c>
      <c r="H155" s="4">
        <f t="shared" ca="1" si="28"/>
        <v>165</v>
      </c>
      <c r="I155" s="17">
        <f t="shared" ca="1" si="29"/>
        <v>1.2673506336753168E-2</v>
      </c>
      <c r="J155" s="17">
        <f t="shared" ca="1" si="30"/>
        <v>0</v>
      </c>
      <c r="K155" s="17">
        <f t="shared" ca="1" si="31"/>
        <v>0.98732649366324687</v>
      </c>
      <c r="L155" s="17"/>
      <c r="M155" s="18"/>
      <c r="N155" s="19">
        <f t="shared" si="24"/>
        <v>9.0080482897384311</v>
      </c>
      <c r="O155" s="4">
        <v>0</v>
      </c>
      <c r="P155" s="4">
        <v>0</v>
      </c>
      <c r="Q155" s="4">
        <v>0</v>
      </c>
      <c r="R155" s="4">
        <v>0</v>
      </c>
      <c r="S155" s="4">
        <v>1472</v>
      </c>
      <c r="T155" s="4">
        <v>164</v>
      </c>
    </row>
    <row r="156" spans="1:20" x14ac:dyDescent="0.2">
      <c r="A156" s="10">
        <v>1932</v>
      </c>
      <c r="B156" t="s">
        <v>18</v>
      </c>
      <c r="C156" s="4">
        <v>4883</v>
      </c>
      <c r="D156" s="16">
        <f t="shared" ca="1" si="23"/>
        <v>10.091503267973856</v>
      </c>
      <c r="E156" s="4">
        <f t="shared" ca="1" si="25"/>
        <v>34.753225476141715</v>
      </c>
      <c r="F156" s="4">
        <f t="shared" ca="1" si="26"/>
        <v>1697</v>
      </c>
      <c r="G156" s="4">
        <f t="shared" ca="1" si="27"/>
        <v>1544</v>
      </c>
      <c r="H156" s="4">
        <f t="shared" ca="1" si="28"/>
        <v>153</v>
      </c>
      <c r="I156" s="17">
        <f t="shared" ca="1" si="29"/>
        <v>1.1785503830288745E-2</v>
      </c>
      <c r="J156" s="17">
        <f t="shared" ca="1" si="30"/>
        <v>0</v>
      </c>
      <c r="K156" s="17">
        <f t="shared" ca="1" si="31"/>
        <v>0.98821449616971124</v>
      </c>
      <c r="L156" s="17"/>
      <c r="M156" s="18"/>
      <c r="N156" s="19">
        <f t="shared" si="24"/>
        <v>9.9050632911392409</v>
      </c>
      <c r="O156" s="4">
        <v>0</v>
      </c>
      <c r="P156" s="4">
        <v>0</v>
      </c>
      <c r="Q156" s="4">
        <v>0</v>
      </c>
      <c r="R156" s="4">
        <v>0</v>
      </c>
      <c r="S156" s="4">
        <v>1525</v>
      </c>
      <c r="T156" s="4">
        <v>152</v>
      </c>
    </row>
    <row r="157" spans="1:20" x14ac:dyDescent="0.2">
      <c r="A157" s="10">
        <v>1933</v>
      </c>
      <c r="B157" t="s">
        <v>18</v>
      </c>
      <c r="C157" s="4">
        <v>4912</v>
      </c>
      <c r="D157" s="16">
        <f t="shared" ca="1" si="23"/>
        <v>10.79245283018868</v>
      </c>
      <c r="E157" s="4">
        <f t="shared" ca="1" si="25"/>
        <v>38.171824104234531</v>
      </c>
      <c r="F157" s="4">
        <f t="shared" ca="1" si="26"/>
        <v>1875</v>
      </c>
      <c r="G157" s="4">
        <f t="shared" ca="1" si="27"/>
        <v>1716</v>
      </c>
      <c r="H157" s="4">
        <f t="shared" ca="1" si="28"/>
        <v>159</v>
      </c>
      <c r="I157" s="17">
        <f t="shared" ca="1" si="29"/>
        <v>1.0133333333333333E-2</v>
      </c>
      <c r="J157" s="17">
        <f t="shared" ca="1" si="30"/>
        <v>0</v>
      </c>
      <c r="K157" s="17">
        <f t="shared" ca="1" si="31"/>
        <v>0.98986666666666667</v>
      </c>
      <c r="L157" s="17"/>
      <c r="M157" s="18"/>
      <c r="N157" s="19">
        <f t="shared" si="24"/>
        <v>10.382663847780126</v>
      </c>
      <c r="O157" s="4">
        <v>0</v>
      </c>
      <c r="P157" s="4">
        <v>0</v>
      </c>
      <c r="Q157" s="4">
        <v>0</v>
      </c>
      <c r="R157" s="4">
        <v>0</v>
      </c>
      <c r="S157" s="4">
        <v>1698</v>
      </c>
      <c r="T157" s="4">
        <v>158</v>
      </c>
    </row>
    <row r="158" spans="1:20" x14ac:dyDescent="0.2">
      <c r="A158" s="10">
        <v>1934</v>
      </c>
      <c r="B158" t="s">
        <v>18</v>
      </c>
      <c r="C158" s="4">
        <v>4934</v>
      </c>
      <c r="D158" s="16">
        <f t="shared" ca="1" si="23"/>
        <v>10.402439024390244</v>
      </c>
      <c r="E158" s="4">
        <f t="shared" ca="1" si="25"/>
        <v>37.900283745439808</v>
      </c>
      <c r="F158" s="4">
        <f t="shared" ca="1" si="26"/>
        <v>1870</v>
      </c>
      <c r="G158" s="4">
        <f t="shared" ca="1" si="27"/>
        <v>1706</v>
      </c>
      <c r="H158" s="4">
        <f t="shared" ca="1" si="28"/>
        <v>164</v>
      </c>
      <c r="I158" s="17">
        <f t="shared" ca="1" si="29"/>
        <v>1.0160427807486631E-2</v>
      </c>
      <c r="J158" s="17">
        <f t="shared" ca="1" si="30"/>
        <v>0</v>
      </c>
      <c r="K158" s="17">
        <f t="shared" ca="1" si="31"/>
        <v>0.98983957219251339</v>
      </c>
      <c r="L158" s="17"/>
      <c r="M158" s="18"/>
      <c r="N158" s="19">
        <f t="shared" si="24"/>
        <v>10.640086206896552</v>
      </c>
      <c r="O158" s="4">
        <v>0</v>
      </c>
      <c r="P158" s="4">
        <v>0</v>
      </c>
      <c r="Q158" s="4">
        <v>0</v>
      </c>
      <c r="R158" s="4">
        <v>0</v>
      </c>
      <c r="S158" s="4">
        <v>1688</v>
      </c>
      <c r="T158" s="4">
        <v>163</v>
      </c>
    </row>
    <row r="159" spans="1:20" x14ac:dyDescent="0.2">
      <c r="A159" s="10">
        <v>1935</v>
      </c>
      <c r="B159" t="s">
        <v>18</v>
      </c>
      <c r="C159" s="4">
        <v>4953</v>
      </c>
      <c r="D159" s="16">
        <f t="shared" ca="1" si="23"/>
        <v>10.895833333333334</v>
      </c>
      <c r="E159" s="4">
        <f t="shared" ca="1" si="25"/>
        <v>34.585099939430648</v>
      </c>
      <c r="F159" s="4">
        <f t="shared" ca="1" si="26"/>
        <v>1713</v>
      </c>
      <c r="G159" s="4">
        <f t="shared" ca="1" si="27"/>
        <v>1569</v>
      </c>
      <c r="H159" s="4">
        <f t="shared" ca="1" si="28"/>
        <v>144</v>
      </c>
      <c r="I159" s="17">
        <f t="shared" ca="1" si="29"/>
        <v>1.1091652072387624E-2</v>
      </c>
      <c r="J159" s="17">
        <f t="shared" ca="1" si="30"/>
        <v>0</v>
      </c>
      <c r="K159" s="17">
        <f t="shared" ca="1" si="31"/>
        <v>0.9889083479276124</v>
      </c>
      <c r="L159" s="17"/>
      <c r="M159" s="18"/>
      <c r="N159" s="19">
        <f t="shared" si="24"/>
        <v>10.721719457013574</v>
      </c>
      <c r="O159" s="4">
        <v>0</v>
      </c>
      <c r="P159" s="4">
        <v>0</v>
      </c>
      <c r="Q159" s="4">
        <v>0</v>
      </c>
      <c r="R159" s="4">
        <v>0</v>
      </c>
      <c r="S159" s="4">
        <v>1551</v>
      </c>
      <c r="T159" s="4">
        <v>143</v>
      </c>
    </row>
    <row r="160" spans="1:20" x14ac:dyDescent="0.2">
      <c r="A160" s="10">
        <v>1936</v>
      </c>
      <c r="B160" t="s">
        <v>18</v>
      </c>
      <c r="C160" s="4">
        <v>4966</v>
      </c>
      <c r="D160" s="16">
        <f t="shared" ca="1" si="23"/>
        <v>11.08029197080292</v>
      </c>
      <c r="E160" s="4">
        <f t="shared" ref="E160:E191" ca="1" si="32">F160*100/C160</f>
        <v>33.326621022956104</v>
      </c>
      <c r="F160" s="4">
        <f t="shared" ref="F160:F191" ca="1" si="33">G160+H160</f>
        <v>1655</v>
      </c>
      <c r="G160" s="4">
        <f t="shared" ref="G160:G191" ca="1" si="34">SUM(OFFSET(O160,-C$5+1,0,C$5,1))+SUM(OFFSET(Q160,-C$6+1,0,C$6,1))+S160</f>
        <v>1518</v>
      </c>
      <c r="H160" s="4">
        <f t="shared" ref="H160:H191" ca="1" si="35">SUM(OFFSET(P160,-D$5+1,0,D$5,1))+SUM(OFFSET(R160,-D$6+1,0,D$6,1))+T160</f>
        <v>137</v>
      </c>
      <c r="I160" s="17">
        <f t="shared" ref="I160:I191" ca="1" si="36">(SUM(OFFSET(O160,-C$5+1,0,C$5,1))+SUM(OFFSET(P160,-D$5+1,0,D$5,1)))/F160</f>
        <v>1.1480362537764351E-2</v>
      </c>
      <c r="J160" s="17">
        <f t="shared" ref="J160:J191" ca="1" si="37">(SUM(OFFSET(Q160,-C$6+1,0,C$6,1))+SUM(OFFSET(R160,-D$6+1,0,D$6,1)))/F160</f>
        <v>0</v>
      </c>
      <c r="K160" s="17">
        <f t="shared" ref="K160:K191" ca="1" si="38">SUM(S160:T160)/F160</f>
        <v>0.9885196374622357</v>
      </c>
      <c r="L160" s="17"/>
      <c r="M160" s="18"/>
      <c r="N160" s="19">
        <f t="shared" si="24"/>
        <v>10.777511961722489</v>
      </c>
      <c r="O160" s="4">
        <v>0</v>
      </c>
      <c r="P160" s="4">
        <v>0</v>
      </c>
      <c r="Q160" s="4">
        <v>0</v>
      </c>
      <c r="R160" s="4">
        <v>0</v>
      </c>
      <c r="S160" s="4">
        <v>1500</v>
      </c>
      <c r="T160" s="4">
        <v>136</v>
      </c>
    </row>
    <row r="161" spans="1:20" x14ac:dyDescent="0.2">
      <c r="A161" s="10">
        <v>1937</v>
      </c>
      <c r="B161" t="s">
        <v>18</v>
      </c>
      <c r="C161" s="4">
        <v>4977</v>
      </c>
      <c r="D161" s="16">
        <f t="shared" ca="1" si="23"/>
        <v>10.507142857142858</v>
      </c>
      <c r="E161" s="4">
        <f t="shared" ca="1" si="32"/>
        <v>32.368896925858948</v>
      </c>
      <c r="F161" s="4">
        <f t="shared" ca="1" si="33"/>
        <v>1611</v>
      </c>
      <c r="G161" s="4">
        <f t="shared" ca="1" si="34"/>
        <v>1471</v>
      </c>
      <c r="H161" s="4">
        <f t="shared" ca="1" si="35"/>
        <v>140</v>
      </c>
      <c r="I161" s="17">
        <f t="shared" ca="1" si="36"/>
        <v>1.11731843575419E-2</v>
      </c>
      <c r="J161" s="17">
        <f t="shared" ca="1" si="37"/>
        <v>0</v>
      </c>
      <c r="K161" s="17">
        <f t="shared" ca="1" si="38"/>
        <v>0.98882681564245811</v>
      </c>
      <c r="L161" s="17"/>
      <c r="M161" s="18"/>
      <c r="N161" s="19">
        <f t="shared" si="24"/>
        <v>10.389021479713604</v>
      </c>
      <c r="O161" s="4">
        <v>0</v>
      </c>
      <c r="P161" s="4">
        <v>0</v>
      </c>
      <c r="Q161" s="4">
        <v>0</v>
      </c>
      <c r="R161" s="4">
        <v>0</v>
      </c>
      <c r="S161" s="4">
        <v>1454</v>
      </c>
      <c r="T161" s="4">
        <v>139</v>
      </c>
    </row>
    <row r="162" spans="1:20" x14ac:dyDescent="0.2">
      <c r="A162" s="10">
        <v>1938</v>
      </c>
      <c r="B162" t="s">
        <v>18</v>
      </c>
      <c r="C162" s="4">
        <v>4993</v>
      </c>
      <c r="D162" s="16">
        <f t="shared" ca="1" si="23"/>
        <v>9.7655172413793103</v>
      </c>
      <c r="E162" s="4">
        <f t="shared" ca="1" si="32"/>
        <v>31.263769276987784</v>
      </c>
      <c r="F162" s="4">
        <f t="shared" ca="1" si="33"/>
        <v>1561</v>
      </c>
      <c r="G162" s="4">
        <f t="shared" ca="1" si="34"/>
        <v>1416</v>
      </c>
      <c r="H162" s="4">
        <f t="shared" ca="1" si="35"/>
        <v>145</v>
      </c>
      <c r="I162" s="17">
        <f t="shared" ca="1" si="36"/>
        <v>1.1531069827033953E-2</v>
      </c>
      <c r="J162" s="17">
        <f t="shared" ca="1" si="37"/>
        <v>0</v>
      </c>
      <c r="K162" s="17">
        <f t="shared" ca="1" si="38"/>
        <v>0.988468930172966</v>
      </c>
      <c r="L162" s="17"/>
      <c r="M162" s="18"/>
      <c r="N162" s="19">
        <f t="shared" si="24"/>
        <v>10.159203980099502</v>
      </c>
      <c r="O162" s="4">
        <v>0</v>
      </c>
      <c r="P162" s="4">
        <v>0</v>
      </c>
      <c r="Q162" s="4">
        <v>0</v>
      </c>
      <c r="R162" s="4">
        <v>0</v>
      </c>
      <c r="S162" s="4">
        <v>1399</v>
      </c>
      <c r="T162" s="4">
        <v>144</v>
      </c>
    </row>
    <row r="163" spans="1:20" x14ac:dyDescent="0.2">
      <c r="A163" s="10">
        <v>1939</v>
      </c>
      <c r="B163" t="s">
        <v>9</v>
      </c>
      <c r="C163" s="4">
        <v>5007</v>
      </c>
      <c r="D163" s="16">
        <f t="shared" ca="1" si="23"/>
        <v>10.391666666666667</v>
      </c>
      <c r="E163" s="4">
        <f t="shared" ca="1" si="32"/>
        <v>27.301777511483923</v>
      </c>
      <c r="F163" s="4">
        <f t="shared" ca="1" si="33"/>
        <v>1367</v>
      </c>
      <c r="G163" s="4">
        <f t="shared" ca="1" si="34"/>
        <v>1247</v>
      </c>
      <c r="H163" s="4">
        <f t="shared" ca="1" si="35"/>
        <v>120</v>
      </c>
      <c r="I163" s="17">
        <f t="shared" ca="1" si="36"/>
        <v>1.2435991221653255E-2</v>
      </c>
      <c r="J163" s="17">
        <f t="shared" ca="1" si="37"/>
        <v>0</v>
      </c>
      <c r="K163" s="17">
        <f t="shared" ca="1" si="38"/>
        <v>0.98756400877834671</v>
      </c>
      <c r="L163" s="17"/>
      <c r="M163" s="18"/>
      <c r="N163" s="19">
        <f t="shared" si="24"/>
        <v>9.5325000000000006</v>
      </c>
      <c r="O163" s="4">
        <v>0</v>
      </c>
      <c r="P163" s="4">
        <v>0</v>
      </c>
      <c r="Q163" s="4">
        <v>0</v>
      </c>
      <c r="R163" s="4">
        <v>0</v>
      </c>
      <c r="S163" s="4">
        <v>1231</v>
      </c>
      <c r="T163" s="4">
        <v>119</v>
      </c>
    </row>
    <row r="164" spans="1:20" x14ac:dyDescent="0.2">
      <c r="A164" s="10">
        <v>1940</v>
      </c>
      <c r="B164" t="s">
        <v>9</v>
      </c>
      <c r="C164" s="4">
        <v>5065</v>
      </c>
      <c r="D164" s="16">
        <f t="shared" ca="1" si="23"/>
        <v>8.6811594202898554</v>
      </c>
      <c r="E164" s="4">
        <f t="shared" ca="1" si="32"/>
        <v>26.377097729516287</v>
      </c>
      <c r="F164" s="4">
        <f t="shared" ca="1" si="33"/>
        <v>1336</v>
      </c>
      <c r="G164" s="4">
        <f t="shared" ca="1" si="34"/>
        <v>1198</v>
      </c>
      <c r="H164" s="4">
        <f t="shared" ca="1" si="35"/>
        <v>138</v>
      </c>
      <c r="I164" s="17">
        <f t="shared" ca="1" si="36"/>
        <v>1.1976047904191617E-2</v>
      </c>
      <c r="J164" s="17">
        <f t="shared" ca="1" si="37"/>
        <v>0</v>
      </c>
      <c r="K164" s="17">
        <f t="shared" ca="1" si="38"/>
        <v>0.9880239520958084</v>
      </c>
      <c r="L164" s="17"/>
      <c r="M164" s="18"/>
      <c r="N164" s="19">
        <f t="shared" si="24"/>
        <v>9.8590785907859075</v>
      </c>
      <c r="O164" s="4">
        <v>0</v>
      </c>
      <c r="P164" s="4">
        <v>0</v>
      </c>
      <c r="Q164" s="4">
        <v>0</v>
      </c>
      <c r="R164" s="4">
        <v>0</v>
      </c>
      <c r="S164" s="4">
        <v>1183</v>
      </c>
      <c r="T164" s="4">
        <v>137</v>
      </c>
    </row>
    <row r="165" spans="1:20" x14ac:dyDescent="0.2">
      <c r="A165" s="10">
        <v>1941</v>
      </c>
      <c r="B165" t="s">
        <v>9</v>
      </c>
      <c r="C165" s="4">
        <v>5160</v>
      </c>
      <c r="D165" s="16">
        <f t="shared" ca="1" si="23"/>
        <v>10.868421052631579</v>
      </c>
      <c r="E165" s="4">
        <f t="shared" ca="1" si="32"/>
        <v>26.220930232558139</v>
      </c>
      <c r="F165" s="4">
        <f t="shared" ca="1" si="33"/>
        <v>1353</v>
      </c>
      <c r="G165" s="4">
        <f t="shared" ca="1" si="34"/>
        <v>1239</v>
      </c>
      <c r="H165" s="4">
        <f t="shared" ca="1" si="35"/>
        <v>114</v>
      </c>
      <c r="I165" s="17">
        <f t="shared" ca="1" si="36"/>
        <v>1.1825572801182557E-2</v>
      </c>
      <c r="J165" s="17">
        <f t="shared" ca="1" si="37"/>
        <v>0</v>
      </c>
      <c r="K165" s="17">
        <f t="shared" ca="1" si="38"/>
        <v>0.98817442719881743</v>
      </c>
      <c r="L165" s="17"/>
      <c r="M165" s="18"/>
      <c r="N165" s="19">
        <f t="shared" si="24"/>
        <v>10.153439153439153</v>
      </c>
      <c r="O165" s="4">
        <v>0</v>
      </c>
      <c r="P165" s="4">
        <v>0</v>
      </c>
      <c r="Q165" s="4">
        <v>0</v>
      </c>
      <c r="R165" s="4">
        <v>0</v>
      </c>
      <c r="S165" s="4">
        <v>1224</v>
      </c>
      <c r="T165" s="4">
        <v>113</v>
      </c>
    </row>
    <row r="166" spans="1:20" x14ac:dyDescent="0.2">
      <c r="A166" s="10">
        <v>1942</v>
      </c>
      <c r="B166" t="s">
        <v>9</v>
      </c>
      <c r="C166" s="4">
        <v>5174</v>
      </c>
      <c r="D166" s="16">
        <f t="shared" ca="1" si="23"/>
        <v>11.209302325581396</v>
      </c>
      <c r="E166" s="4">
        <f t="shared" ca="1" si="32"/>
        <v>30.440664862775417</v>
      </c>
      <c r="F166" s="4">
        <f t="shared" ca="1" si="33"/>
        <v>1575</v>
      </c>
      <c r="G166" s="4">
        <f t="shared" ca="1" si="34"/>
        <v>1446</v>
      </c>
      <c r="H166" s="4">
        <f t="shared" ca="1" si="35"/>
        <v>129</v>
      </c>
      <c r="I166" s="17">
        <f t="shared" ca="1" si="36"/>
        <v>1.0158730158730159E-2</v>
      </c>
      <c r="J166" s="17">
        <f t="shared" ca="1" si="37"/>
        <v>0</v>
      </c>
      <c r="K166" s="17">
        <f t="shared" ca="1" si="38"/>
        <v>0.98984126984126986</v>
      </c>
      <c r="L166" s="17"/>
      <c r="M166" s="18"/>
      <c r="N166" s="19">
        <f t="shared" si="24"/>
        <v>10.484536082474227</v>
      </c>
      <c r="O166" s="4">
        <v>0</v>
      </c>
      <c r="P166" s="4">
        <v>0</v>
      </c>
      <c r="Q166" s="4">
        <v>0</v>
      </c>
      <c r="R166" s="4">
        <v>0</v>
      </c>
      <c r="S166" s="4">
        <v>1431</v>
      </c>
      <c r="T166" s="4">
        <v>128</v>
      </c>
    </row>
    <row r="167" spans="1:20" x14ac:dyDescent="0.2">
      <c r="A167" s="10">
        <v>1943</v>
      </c>
      <c r="B167" t="s">
        <v>9</v>
      </c>
      <c r="C167" s="4">
        <v>5189</v>
      </c>
      <c r="D167" s="16">
        <f t="shared" ref="D167:D230" ca="1" si="39">G167/H167</f>
        <v>9.6351351351351351</v>
      </c>
      <c r="E167" s="4">
        <f t="shared" ca="1" si="32"/>
        <v>30.33339757178647</v>
      </c>
      <c r="F167" s="4">
        <f t="shared" ca="1" si="33"/>
        <v>1574</v>
      </c>
      <c r="G167" s="4">
        <f t="shared" ca="1" si="34"/>
        <v>1426</v>
      </c>
      <c r="H167" s="4">
        <f t="shared" ca="1" si="35"/>
        <v>148</v>
      </c>
      <c r="I167" s="17">
        <f t="shared" ca="1" si="36"/>
        <v>8.8945362134688691E-3</v>
      </c>
      <c r="J167" s="17">
        <f t="shared" ca="1" si="37"/>
        <v>0</v>
      </c>
      <c r="K167" s="17">
        <f t="shared" ca="1" si="38"/>
        <v>0.99110546378653108</v>
      </c>
      <c r="L167" s="17"/>
      <c r="M167" s="18"/>
      <c r="N167" s="19">
        <f t="shared" ref="N167:N224" si="40">SUM(S166:S168)/SUM(T166:T168)</f>
        <v>9.9375</v>
      </c>
      <c r="O167" s="4">
        <v>0</v>
      </c>
      <c r="P167" s="4">
        <v>0</v>
      </c>
      <c r="Q167" s="4">
        <v>0</v>
      </c>
      <c r="R167" s="4">
        <v>0</v>
      </c>
      <c r="S167" s="4">
        <v>1413</v>
      </c>
      <c r="T167" s="4">
        <v>147</v>
      </c>
    </row>
    <row r="168" spans="1:20" x14ac:dyDescent="0.2">
      <c r="A168" s="10">
        <v>1944</v>
      </c>
      <c r="B168" t="s">
        <v>9</v>
      </c>
      <c r="C168" s="4">
        <v>5210</v>
      </c>
      <c r="D168" s="16">
        <f t="shared" ca="1" si="39"/>
        <v>9.2468354430379751</v>
      </c>
      <c r="E168" s="4">
        <f t="shared" ca="1" si="32"/>
        <v>31.074856046065261</v>
      </c>
      <c r="F168" s="4">
        <f t="shared" ca="1" si="33"/>
        <v>1619</v>
      </c>
      <c r="G168" s="4">
        <f t="shared" ca="1" si="34"/>
        <v>1461</v>
      </c>
      <c r="H168" s="4">
        <f t="shared" ca="1" si="35"/>
        <v>158</v>
      </c>
      <c r="I168" s="17">
        <f t="shared" ca="1" si="36"/>
        <v>8.0296479308214954E-3</v>
      </c>
      <c r="J168" s="17">
        <f t="shared" ca="1" si="37"/>
        <v>0</v>
      </c>
      <c r="K168" s="17">
        <f t="shared" ca="1" si="38"/>
        <v>0.9919703520691785</v>
      </c>
      <c r="L168" s="17"/>
      <c r="M168" s="18"/>
      <c r="N168" s="19">
        <f t="shared" si="40"/>
        <v>10.507865168539325</v>
      </c>
      <c r="O168" s="4">
        <v>0</v>
      </c>
      <c r="P168" s="4">
        <v>0</v>
      </c>
      <c r="Q168" s="4">
        <v>0</v>
      </c>
      <c r="R168" s="4">
        <v>0</v>
      </c>
      <c r="S168" s="4">
        <v>1449</v>
      </c>
      <c r="T168" s="4">
        <v>157</v>
      </c>
    </row>
    <row r="169" spans="1:20" x14ac:dyDescent="0.2">
      <c r="A169" s="10">
        <v>1945</v>
      </c>
      <c r="B169" t="s">
        <v>9</v>
      </c>
      <c r="C169" s="4">
        <v>5187</v>
      </c>
      <c r="D169" s="16">
        <f t="shared" ca="1" si="39"/>
        <v>12.859154929577464</v>
      </c>
      <c r="E169" s="4">
        <f t="shared" ca="1" si="32"/>
        <v>37.941006362058992</v>
      </c>
      <c r="F169" s="4">
        <f t="shared" ca="1" si="33"/>
        <v>1968</v>
      </c>
      <c r="G169" s="4">
        <f t="shared" ca="1" si="34"/>
        <v>1826</v>
      </c>
      <c r="H169" s="4">
        <f t="shared" ca="1" si="35"/>
        <v>142</v>
      </c>
      <c r="I169" s="17">
        <f t="shared" ca="1" si="36"/>
        <v>6.6056910569105695E-3</v>
      </c>
      <c r="J169" s="17">
        <f t="shared" ca="1" si="37"/>
        <v>0</v>
      </c>
      <c r="K169" s="17">
        <f t="shared" ca="1" si="38"/>
        <v>0.99339430894308944</v>
      </c>
      <c r="L169" s="17"/>
      <c r="M169" s="18"/>
      <c r="N169" s="19">
        <f t="shared" si="40"/>
        <v>11.833333333333334</v>
      </c>
      <c r="O169" s="4">
        <v>0</v>
      </c>
      <c r="P169" s="4">
        <v>0</v>
      </c>
      <c r="Q169" s="4">
        <v>0</v>
      </c>
      <c r="R169" s="4">
        <v>0</v>
      </c>
      <c r="S169" s="4">
        <v>1814</v>
      </c>
      <c r="T169" s="4">
        <v>141</v>
      </c>
    </row>
    <row r="170" spans="1:20" x14ac:dyDescent="0.2">
      <c r="A170" s="10">
        <v>1946</v>
      </c>
      <c r="B170" t="s">
        <v>13</v>
      </c>
      <c r="C170" s="4">
        <v>5167</v>
      </c>
      <c r="D170" s="16">
        <f t="shared" ca="1" si="39"/>
        <v>13.807407407407407</v>
      </c>
      <c r="E170" s="4">
        <f t="shared" ca="1" si="32"/>
        <v>38.687826591832788</v>
      </c>
      <c r="F170" s="4">
        <f t="shared" ca="1" si="33"/>
        <v>1999</v>
      </c>
      <c r="G170" s="4">
        <f t="shared" ca="1" si="34"/>
        <v>1864</v>
      </c>
      <c r="H170" s="4">
        <f t="shared" ca="1" si="35"/>
        <v>135</v>
      </c>
      <c r="I170" s="17">
        <f t="shared" ca="1" si="36"/>
        <v>8.0040020010004997E-3</v>
      </c>
      <c r="J170" s="17">
        <f t="shared" ca="1" si="37"/>
        <v>0</v>
      </c>
      <c r="K170" s="17">
        <f t="shared" ca="1" si="38"/>
        <v>0.99199599799899951</v>
      </c>
      <c r="L170" s="17"/>
      <c r="M170" s="18"/>
      <c r="N170" s="19">
        <f t="shared" si="40"/>
        <v>13.640703517587939</v>
      </c>
      <c r="O170" s="4">
        <v>3</v>
      </c>
      <c r="P170" s="4">
        <v>0</v>
      </c>
      <c r="Q170" s="4">
        <v>0</v>
      </c>
      <c r="R170" s="4">
        <v>0</v>
      </c>
      <c r="S170" s="4">
        <v>1849</v>
      </c>
      <c r="T170" s="4">
        <v>134</v>
      </c>
    </row>
    <row r="171" spans="1:20" x14ac:dyDescent="0.2">
      <c r="A171" s="10">
        <v>1947</v>
      </c>
      <c r="B171" t="s">
        <v>13</v>
      </c>
      <c r="C171" s="4">
        <v>5120</v>
      </c>
      <c r="D171" s="16">
        <f t="shared" ca="1" si="39"/>
        <v>14.362903225806452</v>
      </c>
      <c r="E171" s="4">
        <f t="shared" ca="1" si="32"/>
        <v>37.20703125</v>
      </c>
      <c r="F171" s="4">
        <f t="shared" ca="1" si="33"/>
        <v>1905</v>
      </c>
      <c r="G171" s="4">
        <f t="shared" ca="1" si="34"/>
        <v>1781</v>
      </c>
      <c r="H171" s="4">
        <f t="shared" ca="1" si="35"/>
        <v>124</v>
      </c>
      <c r="I171" s="17">
        <f t="shared" ca="1" si="36"/>
        <v>8.3989501312335957E-3</v>
      </c>
      <c r="J171" s="17">
        <f t="shared" ca="1" si="37"/>
        <v>0</v>
      </c>
      <c r="K171" s="17">
        <f t="shared" ca="1" si="38"/>
        <v>0.9916010498687664</v>
      </c>
      <c r="L171" s="17"/>
      <c r="M171" s="18"/>
      <c r="N171" s="19">
        <f t="shared" si="40"/>
        <v>14.605405405405405</v>
      </c>
      <c r="O171" s="4">
        <v>0</v>
      </c>
      <c r="P171" s="4">
        <v>0</v>
      </c>
      <c r="Q171" s="4">
        <v>0</v>
      </c>
      <c r="R171" s="4">
        <v>0</v>
      </c>
      <c r="S171" s="4">
        <v>1766</v>
      </c>
      <c r="T171" s="4">
        <v>123</v>
      </c>
    </row>
    <row r="172" spans="1:20" x14ac:dyDescent="0.2">
      <c r="A172" s="10">
        <v>1948</v>
      </c>
      <c r="B172" t="s">
        <v>13</v>
      </c>
      <c r="C172" s="4">
        <v>5150</v>
      </c>
      <c r="D172" s="16">
        <f t="shared" ca="1" si="39"/>
        <v>15.824561403508772</v>
      </c>
      <c r="E172" s="4">
        <f t="shared" ca="1" si="32"/>
        <v>37.242718446601941</v>
      </c>
      <c r="F172" s="4">
        <f t="shared" ca="1" si="33"/>
        <v>1918</v>
      </c>
      <c r="G172" s="4">
        <f t="shared" ca="1" si="34"/>
        <v>1804</v>
      </c>
      <c r="H172" s="4">
        <f t="shared" ca="1" si="35"/>
        <v>114</v>
      </c>
      <c r="I172" s="17">
        <f t="shared" ca="1" si="36"/>
        <v>8.3420229405630868E-3</v>
      </c>
      <c r="J172" s="17">
        <f t="shared" ca="1" si="37"/>
        <v>0</v>
      </c>
      <c r="K172" s="17">
        <f t="shared" ca="1" si="38"/>
        <v>0.99165797705943692</v>
      </c>
      <c r="L172" s="17"/>
      <c r="M172" s="18"/>
      <c r="N172" s="19">
        <f t="shared" si="40"/>
        <v>15.498533724340176</v>
      </c>
      <c r="O172" s="4">
        <v>1</v>
      </c>
      <c r="P172" s="4">
        <v>0</v>
      </c>
      <c r="Q172" s="4">
        <v>0</v>
      </c>
      <c r="R172" s="4">
        <v>0</v>
      </c>
      <c r="S172" s="4">
        <v>1789</v>
      </c>
      <c r="T172" s="4">
        <v>113</v>
      </c>
    </row>
    <row r="173" spans="1:20" x14ac:dyDescent="0.2">
      <c r="A173" s="10">
        <v>1949</v>
      </c>
      <c r="B173" t="s">
        <v>13</v>
      </c>
      <c r="C173" s="4">
        <v>5156</v>
      </c>
      <c r="D173" s="16">
        <f t="shared" ca="1" si="39"/>
        <v>16.462264150943398</v>
      </c>
      <c r="E173" s="4">
        <f t="shared" ca="1" si="32"/>
        <v>35.899922420480991</v>
      </c>
      <c r="F173" s="4">
        <f t="shared" ca="1" si="33"/>
        <v>1851</v>
      </c>
      <c r="G173" s="4">
        <f t="shared" ca="1" si="34"/>
        <v>1745</v>
      </c>
      <c r="H173" s="4">
        <f t="shared" ca="1" si="35"/>
        <v>106</v>
      </c>
      <c r="I173" s="17">
        <f t="shared" ca="1" si="36"/>
        <v>8.6439762290653702E-3</v>
      </c>
      <c r="J173" s="17">
        <f t="shared" ca="1" si="37"/>
        <v>0</v>
      </c>
      <c r="K173" s="17">
        <f t="shared" ca="1" si="38"/>
        <v>0.99135602377093468</v>
      </c>
      <c r="L173" s="17"/>
      <c r="M173" s="18"/>
      <c r="N173" s="19">
        <f t="shared" si="40"/>
        <v>16.8</v>
      </c>
      <c r="O173" s="4">
        <v>0</v>
      </c>
      <c r="P173" s="4">
        <v>0</v>
      </c>
      <c r="Q173" s="4">
        <v>0</v>
      </c>
      <c r="R173" s="4">
        <v>0</v>
      </c>
      <c r="S173" s="4">
        <v>1730</v>
      </c>
      <c r="T173" s="4">
        <v>105</v>
      </c>
    </row>
    <row r="174" spans="1:20" x14ac:dyDescent="0.2">
      <c r="A174" s="10">
        <v>1950</v>
      </c>
      <c r="B174" t="s">
        <v>13</v>
      </c>
      <c r="C174" s="4">
        <v>5168</v>
      </c>
      <c r="D174" s="16">
        <f t="shared" ca="1" si="39"/>
        <v>18.344086021505376</v>
      </c>
      <c r="E174" s="4">
        <f t="shared" ca="1" si="32"/>
        <v>34.81037151702786</v>
      </c>
      <c r="F174" s="4">
        <f t="shared" ca="1" si="33"/>
        <v>1799</v>
      </c>
      <c r="G174" s="4">
        <f t="shared" ca="1" si="34"/>
        <v>1706</v>
      </c>
      <c r="H174" s="4">
        <f t="shared" ca="1" si="35"/>
        <v>93</v>
      </c>
      <c r="I174" s="17">
        <f t="shared" ca="1" si="36"/>
        <v>1.0005558643690939E-2</v>
      </c>
      <c r="J174" s="17">
        <f t="shared" ca="1" si="37"/>
        <v>0</v>
      </c>
      <c r="K174" s="17">
        <f t="shared" ca="1" si="38"/>
        <v>0.9899944413563091</v>
      </c>
      <c r="L174" s="17"/>
      <c r="M174" s="18"/>
      <c r="N174" s="19">
        <f t="shared" si="40"/>
        <v>18.318021201413426</v>
      </c>
      <c r="O174" s="4">
        <v>2</v>
      </c>
      <c r="P174" s="4">
        <v>0</v>
      </c>
      <c r="Q174" s="4">
        <v>0</v>
      </c>
      <c r="R174" s="4">
        <v>0</v>
      </c>
      <c r="S174" s="4">
        <v>1689</v>
      </c>
      <c r="T174" s="4">
        <v>92</v>
      </c>
    </row>
    <row r="175" spans="1:20" x14ac:dyDescent="0.2">
      <c r="A175" s="10">
        <v>1951</v>
      </c>
      <c r="B175" t="s">
        <v>13</v>
      </c>
      <c r="C175" s="4">
        <v>5102</v>
      </c>
      <c r="D175" s="16">
        <f t="shared" ca="1" si="39"/>
        <v>20.494252873563219</v>
      </c>
      <c r="E175" s="4">
        <f t="shared" ca="1" si="32"/>
        <v>36.652293218345747</v>
      </c>
      <c r="F175" s="4">
        <f t="shared" ca="1" si="33"/>
        <v>1870</v>
      </c>
      <c r="G175" s="4">
        <f t="shared" ca="1" si="34"/>
        <v>1783</v>
      </c>
      <c r="H175" s="4">
        <f t="shared" ca="1" si="35"/>
        <v>87</v>
      </c>
      <c r="I175" s="17">
        <f t="shared" ca="1" si="36"/>
        <v>1.0160427807486631E-2</v>
      </c>
      <c r="J175" s="17">
        <f t="shared" ca="1" si="37"/>
        <v>0</v>
      </c>
      <c r="K175" s="17">
        <f t="shared" ca="1" si="38"/>
        <v>0.98983957219251339</v>
      </c>
      <c r="L175" s="17"/>
      <c r="M175" s="18"/>
      <c r="N175" s="19">
        <f t="shared" si="40"/>
        <v>19.215547703180214</v>
      </c>
      <c r="O175" s="4">
        <v>1</v>
      </c>
      <c r="P175" s="4">
        <v>0</v>
      </c>
      <c r="Q175" s="4">
        <v>0</v>
      </c>
      <c r="R175" s="4">
        <v>0</v>
      </c>
      <c r="S175" s="4">
        <v>1765</v>
      </c>
      <c r="T175" s="4">
        <v>86</v>
      </c>
    </row>
    <row r="176" spans="1:20" x14ac:dyDescent="0.2">
      <c r="A176" s="10">
        <v>1952</v>
      </c>
      <c r="B176" t="s">
        <v>13</v>
      </c>
      <c r="C176" s="4">
        <v>5101</v>
      </c>
      <c r="D176" s="16">
        <f t="shared" ca="1" si="39"/>
        <v>18.89622641509434</v>
      </c>
      <c r="E176" s="4">
        <f t="shared" ca="1" si="32"/>
        <v>41.344834346206625</v>
      </c>
      <c r="F176" s="4">
        <f t="shared" ca="1" si="33"/>
        <v>2109</v>
      </c>
      <c r="G176" s="4">
        <f t="shared" ca="1" si="34"/>
        <v>2003</v>
      </c>
      <c r="H176" s="4">
        <f t="shared" ca="1" si="35"/>
        <v>106</v>
      </c>
      <c r="I176" s="17">
        <f t="shared" ca="1" si="36"/>
        <v>9.4831673779042207E-3</v>
      </c>
      <c r="J176" s="17">
        <f t="shared" ca="1" si="37"/>
        <v>0</v>
      </c>
      <c r="K176" s="17">
        <f t="shared" ca="1" si="38"/>
        <v>0.99051683262209578</v>
      </c>
      <c r="L176" s="17"/>
      <c r="M176" s="18"/>
      <c r="N176" s="19">
        <f t="shared" si="40"/>
        <v>18.715210355987054</v>
      </c>
      <c r="O176" s="4">
        <v>2</v>
      </c>
      <c r="P176" s="4">
        <v>0</v>
      </c>
      <c r="Q176" s="4">
        <v>0</v>
      </c>
      <c r="R176" s="4">
        <v>0</v>
      </c>
      <c r="S176" s="4">
        <v>1984</v>
      </c>
      <c r="T176" s="4">
        <v>105</v>
      </c>
    </row>
    <row r="177" spans="1:20" x14ac:dyDescent="0.2">
      <c r="A177" s="10">
        <v>1953</v>
      </c>
      <c r="B177" t="s">
        <v>19</v>
      </c>
      <c r="C177" s="4">
        <v>5100</v>
      </c>
      <c r="D177" s="16">
        <f t="shared" ca="1" si="39"/>
        <v>17.260504201680671</v>
      </c>
      <c r="E177" s="4">
        <f t="shared" ca="1" si="32"/>
        <v>42.607843137254903</v>
      </c>
      <c r="F177" s="4">
        <f t="shared" ca="1" si="33"/>
        <v>2173</v>
      </c>
      <c r="G177" s="4">
        <f t="shared" ca="1" si="34"/>
        <v>2054</v>
      </c>
      <c r="H177" s="4">
        <f t="shared" ca="1" si="35"/>
        <v>119</v>
      </c>
      <c r="I177" s="17">
        <f t="shared" ca="1" si="36"/>
        <v>9.6640589047399909E-3</v>
      </c>
      <c r="J177" s="17">
        <f t="shared" ca="1" si="37"/>
        <v>0</v>
      </c>
      <c r="K177" s="17">
        <f t="shared" ca="1" si="38"/>
        <v>0.99033594109526002</v>
      </c>
      <c r="L177" s="17"/>
      <c r="M177" s="18"/>
      <c r="N177" s="19">
        <f t="shared" si="40"/>
        <v>18.483282674772038</v>
      </c>
      <c r="O177" s="4">
        <v>1</v>
      </c>
      <c r="P177" s="4">
        <v>0</v>
      </c>
      <c r="Q177" s="4">
        <v>0</v>
      </c>
      <c r="R177" s="4">
        <v>0</v>
      </c>
      <c r="S177" s="4">
        <v>2034</v>
      </c>
      <c r="T177" s="4">
        <v>118</v>
      </c>
    </row>
    <row r="178" spans="1:20" x14ac:dyDescent="0.2">
      <c r="A178" s="10">
        <v>1954</v>
      </c>
      <c r="B178" t="s">
        <v>19</v>
      </c>
      <c r="C178" s="4">
        <v>5104</v>
      </c>
      <c r="D178" s="16">
        <f t="shared" ca="1" si="39"/>
        <v>19.476635514018692</v>
      </c>
      <c r="E178" s="4">
        <f t="shared" ca="1" si="32"/>
        <v>42.927115987460816</v>
      </c>
      <c r="F178" s="4">
        <f t="shared" ca="1" si="33"/>
        <v>2191</v>
      </c>
      <c r="G178" s="4">
        <f t="shared" ca="1" si="34"/>
        <v>2084</v>
      </c>
      <c r="H178" s="4">
        <f t="shared" ca="1" si="35"/>
        <v>107</v>
      </c>
      <c r="I178" s="17">
        <f t="shared" ca="1" si="36"/>
        <v>1.0041077133728891E-2</v>
      </c>
      <c r="J178" s="17">
        <f t="shared" ca="1" si="37"/>
        <v>0</v>
      </c>
      <c r="K178" s="17">
        <f t="shared" ca="1" si="38"/>
        <v>0.98995892286627107</v>
      </c>
      <c r="L178" s="17"/>
      <c r="M178" s="18"/>
      <c r="N178" s="19">
        <f t="shared" si="40"/>
        <v>19.052469135802468</v>
      </c>
      <c r="O178" s="4">
        <v>2</v>
      </c>
      <c r="P178" s="4">
        <v>0</v>
      </c>
      <c r="Q178" s="4">
        <v>0</v>
      </c>
      <c r="R178" s="4">
        <v>0</v>
      </c>
      <c r="S178" s="4">
        <v>2063</v>
      </c>
      <c r="T178" s="4">
        <v>106</v>
      </c>
    </row>
    <row r="179" spans="1:20" x14ac:dyDescent="0.2">
      <c r="A179" s="10">
        <v>1955</v>
      </c>
      <c r="B179" t="s">
        <v>19</v>
      </c>
      <c r="C179" s="4">
        <v>5111</v>
      </c>
      <c r="D179" s="16">
        <f t="shared" ca="1" si="39"/>
        <v>20.742574257425744</v>
      </c>
      <c r="E179" s="4">
        <f t="shared" ca="1" si="32"/>
        <v>42.966151438074739</v>
      </c>
      <c r="F179" s="4">
        <f t="shared" ca="1" si="33"/>
        <v>2196</v>
      </c>
      <c r="G179" s="4">
        <f t="shared" ca="1" si="34"/>
        <v>2095</v>
      </c>
      <c r="H179" s="4">
        <f t="shared" ca="1" si="35"/>
        <v>101</v>
      </c>
      <c r="I179" s="17">
        <f t="shared" ca="1" si="36"/>
        <v>9.1074681238615673E-3</v>
      </c>
      <c r="J179" s="17">
        <f t="shared" ca="1" si="37"/>
        <v>0</v>
      </c>
      <c r="K179" s="17">
        <f t="shared" ca="1" si="38"/>
        <v>0.99089253187613846</v>
      </c>
      <c r="L179" s="17"/>
      <c r="M179" s="18"/>
      <c r="N179" s="19">
        <f t="shared" si="40"/>
        <v>20.753289473684209</v>
      </c>
      <c r="O179" s="4">
        <v>0</v>
      </c>
      <c r="P179" s="4">
        <v>0</v>
      </c>
      <c r="Q179" s="4">
        <v>0</v>
      </c>
      <c r="R179" s="4">
        <v>0</v>
      </c>
      <c r="S179" s="4">
        <v>2076</v>
      </c>
      <c r="T179" s="4">
        <v>100</v>
      </c>
    </row>
    <row r="180" spans="1:20" x14ac:dyDescent="0.2">
      <c r="A180" s="10">
        <v>1956</v>
      </c>
      <c r="B180" t="s">
        <v>19</v>
      </c>
      <c r="C180" s="4">
        <v>5120</v>
      </c>
      <c r="D180" s="16">
        <f t="shared" ca="1" si="39"/>
        <v>22.111111111111111</v>
      </c>
      <c r="E180" s="4">
        <f t="shared" ca="1" si="32"/>
        <v>44.6875</v>
      </c>
      <c r="F180" s="4">
        <f t="shared" ca="1" si="33"/>
        <v>2288</v>
      </c>
      <c r="G180" s="4">
        <f t="shared" ca="1" si="34"/>
        <v>2189</v>
      </c>
      <c r="H180" s="4">
        <f t="shared" ca="1" si="35"/>
        <v>99</v>
      </c>
      <c r="I180" s="17">
        <f t="shared" ca="1" si="36"/>
        <v>8.7412587412587419E-3</v>
      </c>
      <c r="J180" s="17">
        <f t="shared" ca="1" si="37"/>
        <v>0</v>
      </c>
      <c r="K180" s="17">
        <f t="shared" ca="1" si="38"/>
        <v>0.99125874125874125</v>
      </c>
      <c r="L180" s="17"/>
      <c r="M180" s="18"/>
      <c r="N180" s="19">
        <f t="shared" si="40"/>
        <v>21.480392156862745</v>
      </c>
      <c r="O180" s="4">
        <v>0</v>
      </c>
      <c r="P180" s="4">
        <v>0</v>
      </c>
      <c r="Q180" s="4">
        <v>0</v>
      </c>
      <c r="R180" s="4">
        <v>0</v>
      </c>
      <c r="S180" s="4">
        <v>2170</v>
      </c>
      <c r="T180" s="4">
        <v>98</v>
      </c>
    </row>
    <row r="181" spans="1:20" x14ac:dyDescent="0.2">
      <c r="A181" s="10">
        <v>1957</v>
      </c>
      <c r="B181" t="s">
        <v>19</v>
      </c>
      <c r="C181" s="4">
        <v>5125</v>
      </c>
      <c r="D181" s="16">
        <f t="shared" ca="1" si="39"/>
        <v>21.513761467889907</v>
      </c>
      <c r="E181" s="4">
        <f t="shared" ca="1" si="32"/>
        <v>47.882926829268293</v>
      </c>
      <c r="F181" s="4">
        <f t="shared" ca="1" si="33"/>
        <v>2454</v>
      </c>
      <c r="G181" s="4">
        <f t="shared" ca="1" si="34"/>
        <v>2345</v>
      </c>
      <c r="H181" s="4">
        <f t="shared" ca="1" si="35"/>
        <v>109</v>
      </c>
      <c r="I181" s="17">
        <f t="shared" ca="1" si="36"/>
        <v>7.7424612876935616E-3</v>
      </c>
      <c r="J181" s="17">
        <f t="shared" ca="1" si="37"/>
        <v>0</v>
      </c>
      <c r="K181" s="17">
        <f t="shared" ca="1" si="38"/>
        <v>0.99225753871230649</v>
      </c>
      <c r="L181" s="17"/>
      <c r="M181" s="18"/>
      <c r="N181" s="19">
        <f t="shared" si="40"/>
        <v>21.8328173374613</v>
      </c>
      <c r="O181" s="4">
        <v>0</v>
      </c>
      <c r="P181" s="4">
        <v>0</v>
      </c>
      <c r="Q181" s="4">
        <v>0</v>
      </c>
      <c r="R181" s="4">
        <v>0</v>
      </c>
      <c r="S181" s="4">
        <v>2327</v>
      </c>
      <c r="T181" s="4">
        <v>108</v>
      </c>
    </row>
    <row r="182" spans="1:20" x14ac:dyDescent="0.2">
      <c r="A182" s="10">
        <v>1958</v>
      </c>
      <c r="B182" t="s">
        <v>19</v>
      </c>
      <c r="C182" s="4">
        <v>5141</v>
      </c>
      <c r="D182" s="16">
        <f t="shared" ca="1" si="39"/>
        <v>21.982905982905983</v>
      </c>
      <c r="E182" s="4">
        <f t="shared" ca="1" si="32"/>
        <v>52.304999027426568</v>
      </c>
      <c r="F182" s="4">
        <f t="shared" ca="1" si="33"/>
        <v>2689</v>
      </c>
      <c r="G182" s="4">
        <f t="shared" ca="1" si="34"/>
        <v>2572</v>
      </c>
      <c r="H182" s="4">
        <f t="shared" ca="1" si="35"/>
        <v>117</v>
      </c>
      <c r="I182" s="17">
        <f t="shared" ca="1" si="36"/>
        <v>6.3220528077352171E-3</v>
      </c>
      <c r="J182" s="17">
        <f t="shared" ca="1" si="37"/>
        <v>0</v>
      </c>
      <c r="K182" s="17">
        <f t="shared" ca="1" si="38"/>
        <v>0.99367794719226477</v>
      </c>
      <c r="L182" s="17"/>
      <c r="M182" s="18"/>
      <c r="N182" s="19">
        <f t="shared" si="40"/>
        <v>22.588757396449704</v>
      </c>
      <c r="O182" s="4">
        <v>1</v>
      </c>
      <c r="P182" s="4">
        <v>0</v>
      </c>
      <c r="Q182" s="4">
        <v>0</v>
      </c>
      <c r="R182" s="4">
        <v>0</v>
      </c>
      <c r="S182" s="4">
        <v>2555</v>
      </c>
      <c r="T182" s="4">
        <v>117</v>
      </c>
    </row>
    <row r="183" spans="1:20" x14ac:dyDescent="0.2">
      <c r="A183" s="10">
        <v>1959</v>
      </c>
      <c r="B183" t="s">
        <v>19</v>
      </c>
      <c r="C183" s="4">
        <v>5163</v>
      </c>
      <c r="D183" s="16">
        <f t="shared" ca="1" si="39"/>
        <v>24.513274336283185</v>
      </c>
      <c r="E183" s="4">
        <f t="shared" ca="1" si="32"/>
        <v>55.839628123184198</v>
      </c>
      <c r="F183" s="4">
        <f t="shared" ca="1" si="33"/>
        <v>2883</v>
      </c>
      <c r="G183" s="4">
        <f t="shared" ca="1" si="34"/>
        <v>2770</v>
      </c>
      <c r="H183" s="4">
        <f t="shared" ca="1" si="35"/>
        <v>113</v>
      </c>
      <c r="I183" s="17">
        <f t="shared" ca="1" si="36"/>
        <v>5.8966354491848767E-3</v>
      </c>
      <c r="J183" s="17">
        <f t="shared" ca="1" si="37"/>
        <v>0</v>
      </c>
      <c r="K183" s="17">
        <f t="shared" ca="1" si="38"/>
        <v>0.99410336455081516</v>
      </c>
      <c r="L183" s="17"/>
      <c r="M183" s="18"/>
      <c r="N183" s="19">
        <f t="shared" si="40"/>
        <v>24.253776435045317</v>
      </c>
      <c r="O183" s="4">
        <v>0</v>
      </c>
      <c r="P183" s="4">
        <v>0</v>
      </c>
      <c r="Q183" s="4">
        <v>0</v>
      </c>
      <c r="R183" s="4">
        <v>0</v>
      </c>
      <c r="S183" s="4">
        <v>2753</v>
      </c>
      <c r="T183" s="4">
        <v>113</v>
      </c>
    </row>
    <row r="184" spans="1:20" x14ac:dyDescent="0.2">
      <c r="A184" s="10">
        <v>1960</v>
      </c>
      <c r="B184" t="s">
        <v>19</v>
      </c>
      <c r="C184" s="4">
        <v>5178</v>
      </c>
      <c r="D184" s="16">
        <f t="shared" ca="1" si="39"/>
        <v>27.099009900990097</v>
      </c>
      <c r="E184" s="4">
        <f t="shared" ca="1" si="32"/>
        <v>54.808806488991891</v>
      </c>
      <c r="F184" s="4">
        <f t="shared" ca="1" si="33"/>
        <v>2838</v>
      </c>
      <c r="G184" s="4">
        <f t="shared" ca="1" si="34"/>
        <v>2737</v>
      </c>
      <c r="H184" s="4">
        <f t="shared" ca="1" si="35"/>
        <v>101</v>
      </c>
      <c r="I184" s="17">
        <f t="shared" ca="1" si="36"/>
        <v>5.9901338971106409E-3</v>
      </c>
      <c r="J184" s="17">
        <f t="shared" ca="1" si="37"/>
        <v>0</v>
      </c>
      <c r="K184" s="17">
        <f t="shared" ca="1" si="38"/>
        <v>0.99400986610288933</v>
      </c>
      <c r="L184" s="17"/>
      <c r="M184" s="18"/>
      <c r="N184" s="19">
        <f t="shared" si="40"/>
        <v>26.052959501557634</v>
      </c>
      <c r="O184" s="4">
        <v>1</v>
      </c>
      <c r="P184" s="4">
        <v>0</v>
      </c>
      <c r="Q184" s="4">
        <v>0</v>
      </c>
      <c r="R184" s="4">
        <v>0</v>
      </c>
      <c r="S184" s="4">
        <v>2720</v>
      </c>
      <c r="T184" s="4">
        <v>101</v>
      </c>
    </row>
    <row r="185" spans="1:20" x14ac:dyDescent="0.2">
      <c r="A185" s="10">
        <v>1961</v>
      </c>
      <c r="B185" t="s">
        <v>19</v>
      </c>
      <c r="C185" s="4">
        <v>5184</v>
      </c>
      <c r="D185" s="16">
        <f t="shared" ca="1" si="39"/>
        <v>27.168224299065422</v>
      </c>
      <c r="E185" s="4">
        <f t="shared" ca="1" si="32"/>
        <v>58.14043209876543</v>
      </c>
      <c r="F185" s="4">
        <f t="shared" ca="1" si="33"/>
        <v>3014</v>
      </c>
      <c r="G185" s="4">
        <f t="shared" ca="1" si="34"/>
        <v>2907</v>
      </c>
      <c r="H185" s="4">
        <f t="shared" ca="1" si="35"/>
        <v>107</v>
      </c>
      <c r="I185" s="17">
        <f t="shared" ca="1" si="36"/>
        <v>5.6403450564034502E-3</v>
      </c>
      <c r="J185" s="17">
        <f t="shared" ca="1" si="37"/>
        <v>0</v>
      </c>
      <c r="K185" s="17">
        <f t="shared" ca="1" si="38"/>
        <v>0.99435965494359657</v>
      </c>
      <c r="L185" s="17"/>
      <c r="M185" s="18"/>
      <c r="N185" s="19">
        <f t="shared" si="40"/>
        <v>27.124223602484474</v>
      </c>
      <c r="O185" s="4">
        <v>0</v>
      </c>
      <c r="P185" s="4">
        <v>0</v>
      </c>
      <c r="Q185" s="4">
        <v>0</v>
      </c>
      <c r="R185" s="4">
        <v>0</v>
      </c>
      <c r="S185" s="4">
        <v>2890</v>
      </c>
      <c r="T185" s="4">
        <v>107</v>
      </c>
    </row>
    <row r="186" spans="1:20" x14ac:dyDescent="0.2">
      <c r="A186" s="10">
        <v>1962</v>
      </c>
      <c r="B186" t="s">
        <v>19</v>
      </c>
      <c r="C186" s="4">
        <v>5198</v>
      </c>
      <c r="D186" s="16">
        <f t="shared" ca="1" si="39"/>
        <v>27.55263157894737</v>
      </c>
      <c r="E186" s="4">
        <f t="shared" ca="1" si="32"/>
        <v>62.620238553289724</v>
      </c>
      <c r="F186" s="4">
        <f t="shared" ca="1" si="33"/>
        <v>3255</v>
      </c>
      <c r="G186" s="4">
        <f t="shared" ca="1" si="34"/>
        <v>3141</v>
      </c>
      <c r="H186" s="4">
        <f t="shared" ca="1" si="35"/>
        <v>114</v>
      </c>
      <c r="I186" s="17">
        <f t="shared" ca="1" si="36"/>
        <v>5.2227342549923195E-3</v>
      </c>
      <c r="J186" s="17">
        <f t="shared" ca="1" si="37"/>
        <v>0</v>
      </c>
      <c r="K186" s="17">
        <f t="shared" ca="1" si="38"/>
        <v>0.99477726574500769</v>
      </c>
      <c r="L186" s="17"/>
      <c r="M186" s="18"/>
      <c r="N186" s="19">
        <f t="shared" si="40"/>
        <v>27.228985507246378</v>
      </c>
      <c r="O186" s="4">
        <v>0</v>
      </c>
      <c r="P186" s="4">
        <v>0</v>
      </c>
      <c r="Q186" s="4">
        <v>0</v>
      </c>
      <c r="R186" s="4">
        <v>0</v>
      </c>
      <c r="S186" s="4">
        <v>3124</v>
      </c>
      <c r="T186" s="4">
        <v>114</v>
      </c>
    </row>
    <row r="187" spans="1:20" x14ac:dyDescent="0.2">
      <c r="A187" s="10">
        <v>1963</v>
      </c>
      <c r="B187" t="s">
        <v>19</v>
      </c>
      <c r="C187" s="4">
        <v>5205</v>
      </c>
      <c r="D187" s="16">
        <f t="shared" ca="1" si="39"/>
        <v>27.379032258064516</v>
      </c>
      <c r="E187" s="4">
        <f t="shared" ca="1" si="32"/>
        <v>67.608069164265132</v>
      </c>
      <c r="F187" s="4">
        <f t="shared" ca="1" si="33"/>
        <v>3519</v>
      </c>
      <c r="G187" s="4">
        <f t="shared" ca="1" si="34"/>
        <v>3395</v>
      </c>
      <c r="H187" s="4">
        <f t="shared" ca="1" si="35"/>
        <v>124</v>
      </c>
      <c r="I187" s="17">
        <f t="shared" ca="1" si="36"/>
        <v>4.2625745950554137E-3</v>
      </c>
      <c r="J187" s="17">
        <f t="shared" ca="1" si="37"/>
        <v>0</v>
      </c>
      <c r="K187" s="17">
        <f t="shared" ca="1" si="38"/>
        <v>0.99573742540494459</v>
      </c>
      <c r="L187" s="17"/>
      <c r="M187" s="18"/>
      <c r="N187" s="19">
        <f t="shared" si="40"/>
        <v>27.548571428571428</v>
      </c>
      <c r="O187" s="4">
        <v>1</v>
      </c>
      <c r="P187" s="4">
        <v>0</v>
      </c>
      <c r="Q187" s="4">
        <v>0</v>
      </c>
      <c r="R187" s="4">
        <v>0</v>
      </c>
      <c r="S187" s="4">
        <v>3380</v>
      </c>
      <c r="T187" s="4">
        <v>124</v>
      </c>
    </row>
    <row r="188" spans="1:20" x14ac:dyDescent="0.2">
      <c r="A188" s="10">
        <v>1964</v>
      </c>
      <c r="B188" t="s">
        <v>19</v>
      </c>
      <c r="C188" s="4">
        <v>5209</v>
      </c>
      <c r="D188" s="16">
        <f t="shared" ca="1" si="39"/>
        <v>28.151785714285715</v>
      </c>
      <c r="E188" s="4">
        <f t="shared" ca="1" si="32"/>
        <v>62.679976962948743</v>
      </c>
      <c r="F188" s="4">
        <f t="shared" ca="1" si="33"/>
        <v>3265</v>
      </c>
      <c r="G188" s="4">
        <f t="shared" ca="1" si="34"/>
        <v>3153</v>
      </c>
      <c r="H188" s="4">
        <f t="shared" ca="1" si="35"/>
        <v>112</v>
      </c>
      <c r="I188" s="17">
        <f t="shared" ca="1" si="36"/>
        <v>4.5941807044410417E-3</v>
      </c>
      <c r="J188" s="17">
        <f t="shared" ca="1" si="37"/>
        <v>0</v>
      </c>
      <c r="K188" s="17">
        <f t="shared" ca="1" si="38"/>
        <v>0.99540581929555894</v>
      </c>
      <c r="L188" s="17"/>
      <c r="M188" s="18"/>
      <c r="N188" s="19">
        <f t="shared" si="40"/>
        <v>29.344311377245511</v>
      </c>
      <c r="O188" s="4">
        <v>0</v>
      </c>
      <c r="P188" s="4">
        <v>0</v>
      </c>
      <c r="Q188" s="4">
        <v>0</v>
      </c>
      <c r="R188" s="4">
        <v>0</v>
      </c>
      <c r="S188" s="4">
        <v>3138</v>
      </c>
      <c r="T188" s="4">
        <v>112</v>
      </c>
    </row>
    <row r="189" spans="1:20" x14ac:dyDescent="0.2">
      <c r="A189" s="10">
        <v>1965</v>
      </c>
      <c r="B189" t="s">
        <v>19</v>
      </c>
      <c r="C189" s="4">
        <v>5210</v>
      </c>
      <c r="D189" s="16">
        <f t="shared" ca="1" si="39"/>
        <v>33.653061224489797</v>
      </c>
      <c r="E189" s="4">
        <f t="shared" ca="1" si="32"/>
        <v>65.182341650671788</v>
      </c>
      <c r="F189" s="4">
        <f t="shared" ca="1" si="33"/>
        <v>3396</v>
      </c>
      <c r="G189" s="4">
        <f t="shared" ca="1" si="34"/>
        <v>3298</v>
      </c>
      <c r="H189" s="4">
        <f t="shared" ca="1" si="35"/>
        <v>98</v>
      </c>
      <c r="I189" s="17">
        <f t="shared" ca="1" si="36"/>
        <v>4.4169611307420496E-3</v>
      </c>
      <c r="J189" s="17">
        <f t="shared" ca="1" si="37"/>
        <v>0</v>
      </c>
      <c r="K189" s="17">
        <f t="shared" ca="1" si="38"/>
        <v>0.99558303886925792</v>
      </c>
      <c r="L189" s="17"/>
      <c r="M189" s="18"/>
      <c r="N189" s="19">
        <f t="shared" si="40"/>
        <v>31.373456790123456</v>
      </c>
      <c r="O189" s="4">
        <v>0</v>
      </c>
      <c r="P189" s="4">
        <v>0</v>
      </c>
      <c r="Q189" s="4">
        <v>0</v>
      </c>
      <c r="R189" s="4">
        <v>0</v>
      </c>
      <c r="S189" s="4">
        <v>3283</v>
      </c>
      <c r="T189" s="4">
        <v>98</v>
      </c>
    </row>
    <row r="190" spans="1:20" x14ac:dyDescent="0.2">
      <c r="A190" s="10">
        <v>1966</v>
      </c>
      <c r="B190" t="s">
        <v>19</v>
      </c>
      <c r="C190" s="4">
        <v>5201</v>
      </c>
      <c r="D190" s="16">
        <f t="shared" ca="1" si="39"/>
        <v>32.973684210526315</v>
      </c>
      <c r="E190" s="4">
        <f t="shared" ca="1" si="32"/>
        <v>74.466448759853876</v>
      </c>
      <c r="F190" s="4">
        <f t="shared" ca="1" si="33"/>
        <v>3873</v>
      </c>
      <c r="G190" s="4">
        <f t="shared" ca="1" si="34"/>
        <v>3759</v>
      </c>
      <c r="H190" s="4">
        <f t="shared" ca="1" si="35"/>
        <v>114</v>
      </c>
      <c r="I190" s="17">
        <f t="shared" ca="1" si="36"/>
        <v>3.8729666924864447E-3</v>
      </c>
      <c r="J190" s="17">
        <f t="shared" ca="1" si="37"/>
        <v>0</v>
      </c>
      <c r="K190" s="17">
        <f t="shared" ca="1" si="38"/>
        <v>0.99612703330751351</v>
      </c>
      <c r="L190" s="17"/>
      <c r="M190" s="18"/>
      <c r="N190" s="19">
        <f t="shared" si="40"/>
        <v>32.266666666666666</v>
      </c>
      <c r="O190" s="4">
        <v>0</v>
      </c>
      <c r="P190" s="4">
        <v>0</v>
      </c>
      <c r="Q190" s="4">
        <v>0</v>
      </c>
      <c r="R190" s="4">
        <v>0</v>
      </c>
      <c r="S190" s="4">
        <v>3744</v>
      </c>
      <c r="T190" s="4">
        <v>114</v>
      </c>
    </row>
    <row r="191" spans="1:20" x14ac:dyDescent="0.2">
      <c r="A191" s="10">
        <v>1967</v>
      </c>
      <c r="B191" t="s">
        <v>19</v>
      </c>
      <c r="C191" s="4">
        <v>5198</v>
      </c>
      <c r="D191" s="16">
        <f t="shared" ca="1" si="39"/>
        <v>30.977443609022558</v>
      </c>
      <c r="E191" s="4">
        <f t="shared" ca="1" si="32"/>
        <v>81.8199307425933</v>
      </c>
      <c r="F191" s="4">
        <f t="shared" ca="1" si="33"/>
        <v>4253</v>
      </c>
      <c r="G191" s="4">
        <f t="shared" ca="1" si="34"/>
        <v>4120</v>
      </c>
      <c r="H191" s="4">
        <f t="shared" ca="1" si="35"/>
        <v>133</v>
      </c>
      <c r="I191" s="17">
        <f t="shared" ca="1" si="36"/>
        <v>3.5269221725840582E-3</v>
      </c>
      <c r="J191" s="17">
        <f t="shared" ca="1" si="37"/>
        <v>0</v>
      </c>
      <c r="K191" s="17">
        <f t="shared" ca="1" si="38"/>
        <v>0.9964730778274159</v>
      </c>
      <c r="L191" s="17"/>
      <c r="M191" s="18"/>
      <c r="N191" s="19">
        <f t="shared" si="40"/>
        <v>32.519893899204241</v>
      </c>
      <c r="O191" s="4">
        <v>0</v>
      </c>
      <c r="P191" s="4">
        <v>0</v>
      </c>
      <c r="Q191" s="4">
        <v>0</v>
      </c>
      <c r="R191" s="4">
        <v>0</v>
      </c>
      <c r="S191" s="4">
        <v>4105</v>
      </c>
      <c r="T191" s="4">
        <v>133</v>
      </c>
    </row>
    <row r="192" spans="1:20" x14ac:dyDescent="0.2">
      <c r="A192" s="10">
        <v>1968</v>
      </c>
      <c r="B192" t="s">
        <v>19</v>
      </c>
      <c r="C192" s="4">
        <v>5200</v>
      </c>
      <c r="D192" s="16">
        <f t="shared" ca="1" si="39"/>
        <v>34.04615384615385</v>
      </c>
      <c r="E192" s="4">
        <f t="shared" ref="E192:E223" ca="1" si="41">F192*100/C192</f>
        <v>87.615384615384613</v>
      </c>
      <c r="F192" s="4">
        <f t="shared" ref="F192:F223" ca="1" si="42">G192+H192</f>
        <v>4556</v>
      </c>
      <c r="G192" s="4">
        <f t="shared" ref="G192:G223" ca="1" si="43">SUM(OFFSET(O192,-C$5+1,0,C$5,1))+SUM(OFFSET(Q192,-C$6+1,0,C$6,1))+S192</f>
        <v>4426</v>
      </c>
      <c r="H192" s="4">
        <f t="shared" ref="H192:H223" ca="1" si="44">SUM(OFFSET(P192,-D$5+1,0,D$5,1))+SUM(OFFSET(R192,-D$6+1,0,D$6,1))+T192</f>
        <v>130</v>
      </c>
      <c r="I192" s="17">
        <f t="shared" ref="I192:I223" ca="1" si="45">(SUM(OFFSET(O192,-C$5+1,0,C$5,1))+SUM(OFFSET(P192,-D$5+1,0,D$5,1)))/F192</f>
        <v>3.2923617208077262E-3</v>
      </c>
      <c r="J192" s="17">
        <f t="shared" ref="J192:J223" ca="1" si="46">(SUM(OFFSET(Q192,-C$6+1,0,C$6,1))+SUM(OFFSET(R192,-D$6+1,0,D$6,1)))/F192</f>
        <v>0</v>
      </c>
      <c r="K192" s="17">
        <f t="shared" ref="K192:K223" ca="1" si="47">SUM(S192:T192)/F192</f>
        <v>0.99670763827919229</v>
      </c>
      <c r="L192" s="17"/>
      <c r="M192" s="18"/>
      <c r="N192" s="19">
        <f t="shared" si="40"/>
        <v>31.566985645933013</v>
      </c>
      <c r="O192" s="4">
        <v>0</v>
      </c>
      <c r="P192" s="4">
        <v>0</v>
      </c>
      <c r="Q192" s="4">
        <v>0</v>
      </c>
      <c r="R192" s="4">
        <v>0</v>
      </c>
      <c r="S192" s="4">
        <v>4411</v>
      </c>
      <c r="T192" s="4">
        <v>130</v>
      </c>
    </row>
    <row r="193" spans="1:20" x14ac:dyDescent="0.2">
      <c r="A193" s="10">
        <v>1969</v>
      </c>
      <c r="B193" t="s">
        <v>19</v>
      </c>
      <c r="C193" s="4">
        <v>5209</v>
      </c>
      <c r="D193" s="16">
        <f t="shared" ca="1" si="39"/>
        <v>30.283870967741937</v>
      </c>
      <c r="E193" s="4">
        <f t="shared" ca="1" si="41"/>
        <v>93.08888462276829</v>
      </c>
      <c r="F193" s="4">
        <f t="shared" ca="1" si="42"/>
        <v>4849</v>
      </c>
      <c r="G193" s="4">
        <f t="shared" ca="1" si="43"/>
        <v>4694</v>
      </c>
      <c r="H193" s="4">
        <f t="shared" ca="1" si="44"/>
        <v>155</v>
      </c>
      <c r="I193" s="17">
        <f t="shared" ca="1" si="45"/>
        <v>3.0934213239843266E-3</v>
      </c>
      <c r="J193" s="17">
        <f t="shared" ca="1" si="46"/>
        <v>0</v>
      </c>
      <c r="K193" s="17">
        <f t="shared" ca="1" si="47"/>
        <v>0.99690657867601562</v>
      </c>
      <c r="L193" s="17"/>
      <c r="M193" s="18"/>
      <c r="N193" s="19">
        <f t="shared" si="40"/>
        <v>32.359628770301626</v>
      </c>
      <c r="O193" s="4">
        <v>0</v>
      </c>
      <c r="P193" s="4">
        <v>0</v>
      </c>
      <c r="Q193" s="4">
        <v>0</v>
      </c>
      <c r="R193" s="4">
        <v>0</v>
      </c>
      <c r="S193" s="4">
        <v>4679</v>
      </c>
      <c r="T193" s="4">
        <v>155</v>
      </c>
    </row>
    <row r="194" spans="1:20" x14ac:dyDescent="0.2">
      <c r="A194" s="10">
        <v>1970</v>
      </c>
      <c r="B194" t="s">
        <v>19</v>
      </c>
      <c r="C194" s="4">
        <v>5215</v>
      </c>
      <c r="D194" s="16">
        <f t="shared" ca="1" si="39"/>
        <v>33.369863013698627</v>
      </c>
      <c r="E194" s="4">
        <f t="shared" ca="1" si="41"/>
        <v>96.222435282837964</v>
      </c>
      <c r="F194" s="4">
        <f t="shared" ca="1" si="42"/>
        <v>5018</v>
      </c>
      <c r="G194" s="4">
        <f t="shared" ca="1" si="43"/>
        <v>4872</v>
      </c>
      <c r="H194" s="4">
        <f t="shared" ca="1" si="44"/>
        <v>146</v>
      </c>
      <c r="I194" s="17">
        <f t="shared" ca="1" si="45"/>
        <v>2.9892387405340772E-3</v>
      </c>
      <c r="J194" s="17">
        <f t="shared" ca="1" si="46"/>
        <v>0</v>
      </c>
      <c r="K194" s="17">
        <f t="shared" ca="1" si="47"/>
        <v>0.99701076125946597</v>
      </c>
      <c r="L194" s="17"/>
      <c r="M194" s="18"/>
      <c r="N194" s="19">
        <f t="shared" si="40"/>
        <v>32.498896247240616</v>
      </c>
      <c r="O194" s="4">
        <v>0</v>
      </c>
      <c r="P194" s="4">
        <v>0</v>
      </c>
      <c r="Q194" s="4">
        <v>0</v>
      </c>
      <c r="R194" s="4">
        <v>0</v>
      </c>
      <c r="S194" s="4">
        <v>4857</v>
      </c>
      <c r="T194" s="4">
        <v>146</v>
      </c>
    </row>
    <row r="195" spans="1:20" x14ac:dyDescent="0.2">
      <c r="A195" s="10">
        <v>1971</v>
      </c>
      <c r="B195" t="s">
        <v>19</v>
      </c>
      <c r="C195" s="4">
        <v>5219</v>
      </c>
      <c r="D195" s="16">
        <f t="shared" ca="1" si="39"/>
        <v>34.217105263157897</v>
      </c>
      <c r="E195" s="4">
        <f t="shared" ca="1" si="41"/>
        <v>102.56754167465031</v>
      </c>
      <c r="F195" s="4">
        <f t="shared" ca="1" si="42"/>
        <v>5353</v>
      </c>
      <c r="G195" s="4">
        <f t="shared" ca="1" si="43"/>
        <v>5201</v>
      </c>
      <c r="H195" s="4">
        <f t="shared" ca="1" si="44"/>
        <v>152</v>
      </c>
      <c r="I195" s="17">
        <f t="shared" ca="1" si="45"/>
        <v>2.8021670091537454E-3</v>
      </c>
      <c r="J195" s="17">
        <f t="shared" ca="1" si="46"/>
        <v>0</v>
      </c>
      <c r="K195" s="17">
        <f t="shared" ca="1" si="47"/>
        <v>0.9971978329908463</v>
      </c>
      <c r="L195" s="17"/>
      <c r="M195" s="18"/>
      <c r="N195" s="19">
        <f t="shared" si="40"/>
        <v>32.392703862660944</v>
      </c>
      <c r="O195" s="4">
        <v>0</v>
      </c>
      <c r="P195" s="4">
        <v>0</v>
      </c>
      <c r="Q195" s="4">
        <v>0</v>
      </c>
      <c r="R195" s="4">
        <v>0</v>
      </c>
      <c r="S195" s="4">
        <v>5186</v>
      </c>
      <c r="T195" s="4">
        <v>152</v>
      </c>
    </row>
    <row r="196" spans="1:20" x14ac:dyDescent="0.2">
      <c r="A196" s="10">
        <v>1972</v>
      </c>
      <c r="B196" t="s">
        <v>19</v>
      </c>
      <c r="C196" s="4">
        <v>5223</v>
      </c>
      <c r="D196" s="16">
        <f t="shared" ca="1" si="39"/>
        <v>30.160714285714285</v>
      </c>
      <c r="E196" s="4">
        <f t="shared" ca="1" si="41"/>
        <v>100.22975301550832</v>
      </c>
      <c r="F196" s="4">
        <f t="shared" ca="1" si="42"/>
        <v>5235</v>
      </c>
      <c r="G196" s="4">
        <f t="shared" ca="1" si="43"/>
        <v>5067</v>
      </c>
      <c r="H196" s="4">
        <f t="shared" ca="1" si="44"/>
        <v>168</v>
      </c>
      <c r="I196" s="17">
        <f t="shared" ca="1" si="45"/>
        <v>2.8653295128939827E-3</v>
      </c>
      <c r="J196" s="17">
        <f t="shared" ca="1" si="46"/>
        <v>0</v>
      </c>
      <c r="K196" s="17">
        <f t="shared" ca="1" si="47"/>
        <v>0.99713467048710602</v>
      </c>
      <c r="L196" s="17"/>
      <c r="M196" s="18"/>
      <c r="N196" s="19">
        <f t="shared" si="40"/>
        <v>31.421940928270043</v>
      </c>
      <c r="O196" s="4">
        <v>0</v>
      </c>
      <c r="P196" s="4">
        <v>0</v>
      </c>
      <c r="Q196" s="4">
        <v>0</v>
      </c>
      <c r="R196" s="4">
        <v>0</v>
      </c>
      <c r="S196" s="4">
        <v>5052</v>
      </c>
      <c r="T196" s="4">
        <v>168</v>
      </c>
    </row>
    <row r="197" spans="1:20" x14ac:dyDescent="0.2">
      <c r="A197" s="10">
        <v>1973</v>
      </c>
      <c r="B197" t="s">
        <v>19</v>
      </c>
      <c r="C197" s="4">
        <v>5225</v>
      </c>
      <c r="D197" s="16">
        <f t="shared" ca="1" si="39"/>
        <v>30.331168831168831</v>
      </c>
      <c r="E197" s="4">
        <f t="shared" ca="1" si="41"/>
        <v>92.344497607655498</v>
      </c>
      <c r="F197" s="4">
        <f t="shared" ca="1" si="42"/>
        <v>4825</v>
      </c>
      <c r="G197" s="4">
        <f t="shared" ca="1" si="43"/>
        <v>4671</v>
      </c>
      <c r="H197" s="4">
        <f t="shared" ca="1" si="44"/>
        <v>154</v>
      </c>
      <c r="I197" s="17">
        <f t="shared" ca="1" si="45"/>
        <v>3.1088082901554403E-3</v>
      </c>
      <c r="J197" s="17">
        <f t="shared" ca="1" si="46"/>
        <v>0</v>
      </c>
      <c r="K197" s="17">
        <f t="shared" ca="1" si="47"/>
        <v>0.99689119170984453</v>
      </c>
      <c r="L197" s="17"/>
      <c r="M197" s="18"/>
      <c r="N197" s="19">
        <f t="shared" si="40"/>
        <v>30.184322033898304</v>
      </c>
      <c r="O197" s="4">
        <v>0</v>
      </c>
      <c r="P197" s="4">
        <v>0</v>
      </c>
      <c r="Q197" s="4">
        <v>0</v>
      </c>
      <c r="R197" s="4">
        <v>0</v>
      </c>
      <c r="S197" s="4">
        <v>4656</v>
      </c>
      <c r="T197" s="4">
        <v>154</v>
      </c>
    </row>
    <row r="198" spans="1:20" x14ac:dyDescent="0.2">
      <c r="A198" s="10">
        <v>1974</v>
      </c>
      <c r="B198" t="s">
        <v>19</v>
      </c>
      <c r="C198" s="4">
        <v>5226</v>
      </c>
      <c r="D198" s="16">
        <f t="shared" ca="1" si="39"/>
        <v>30.36</v>
      </c>
      <c r="E198" s="4">
        <f t="shared" ca="1" si="41"/>
        <v>90.011481056257182</v>
      </c>
      <c r="F198" s="4">
        <f t="shared" ca="1" si="42"/>
        <v>4704</v>
      </c>
      <c r="G198" s="4">
        <f t="shared" ca="1" si="43"/>
        <v>4554</v>
      </c>
      <c r="H198" s="4">
        <f t="shared" ca="1" si="44"/>
        <v>150</v>
      </c>
      <c r="I198" s="17">
        <f t="shared" ca="1" si="45"/>
        <v>3.1887755102040817E-3</v>
      </c>
      <c r="J198" s="17">
        <f t="shared" ca="1" si="46"/>
        <v>0</v>
      </c>
      <c r="K198" s="17">
        <f t="shared" ca="1" si="47"/>
        <v>0.99681122448979587</v>
      </c>
      <c r="L198" s="17"/>
      <c r="M198" s="18"/>
      <c r="N198" s="19">
        <f t="shared" si="40"/>
        <v>29.614406779661017</v>
      </c>
      <c r="O198" s="4">
        <v>0</v>
      </c>
      <c r="P198" s="4">
        <v>0</v>
      </c>
      <c r="Q198" s="4">
        <v>0</v>
      </c>
      <c r="R198" s="4">
        <v>0</v>
      </c>
      <c r="S198" s="4">
        <v>4539</v>
      </c>
      <c r="T198" s="4">
        <v>150</v>
      </c>
    </row>
    <row r="199" spans="1:20" x14ac:dyDescent="0.2">
      <c r="A199" s="10">
        <v>1975</v>
      </c>
      <c r="B199" t="s">
        <v>19</v>
      </c>
      <c r="C199" s="4">
        <v>5227</v>
      </c>
      <c r="D199" s="16">
        <f t="shared" ca="1" si="39"/>
        <v>28.55952380952381</v>
      </c>
      <c r="E199" s="4">
        <f t="shared" ca="1" si="41"/>
        <v>95.006696001530514</v>
      </c>
      <c r="F199" s="4">
        <f t="shared" ca="1" si="42"/>
        <v>4966</v>
      </c>
      <c r="G199" s="4">
        <f t="shared" ca="1" si="43"/>
        <v>4798</v>
      </c>
      <c r="H199" s="4">
        <f t="shared" ca="1" si="44"/>
        <v>168</v>
      </c>
      <c r="I199" s="17">
        <f t="shared" ca="1" si="45"/>
        <v>3.0205396697543293E-3</v>
      </c>
      <c r="J199" s="17">
        <f t="shared" ca="1" si="46"/>
        <v>0</v>
      </c>
      <c r="K199" s="17">
        <f t="shared" ca="1" si="47"/>
        <v>0.99697946033024565</v>
      </c>
      <c r="L199" s="17"/>
      <c r="M199" s="18"/>
      <c r="N199" s="19">
        <f t="shared" si="40"/>
        <v>28.460446247464503</v>
      </c>
      <c r="O199" s="4">
        <v>0</v>
      </c>
      <c r="P199" s="4">
        <v>0</v>
      </c>
      <c r="Q199" s="4">
        <v>0</v>
      </c>
      <c r="R199" s="4">
        <v>0</v>
      </c>
      <c r="S199" s="4">
        <v>4783</v>
      </c>
      <c r="T199" s="4">
        <v>168</v>
      </c>
    </row>
    <row r="200" spans="1:20" x14ac:dyDescent="0.2">
      <c r="A200" s="10">
        <v>1976</v>
      </c>
      <c r="B200" t="s">
        <v>19</v>
      </c>
      <c r="C200" s="4">
        <v>5227</v>
      </c>
      <c r="D200" s="16">
        <f t="shared" ca="1" si="39"/>
        <v>26.994285714285713</v>
      </c>
      <c r="E200" s="4">
        <f t="shared" ca="1" si="41"/>
        <v>93.724889994260565</v>
      </c>
      <c r="F200" s="4">
        <f t="shared" ca="1" si="42"/>
        <v>4899</v>
      </c>
      <c r="G200" s="4">
        <f t="shared" ca="1" si="43"/>
        <v>4724</v>
      </c>
      <c r="H200" s="4">
        <f t="shared" ca="1" si="44"/>
        <v>175</v>
      </c>
      <c r="I200" s="17">
        <f t="shared" ca="1" si="45"/>
        <v>3.0618493570116348E-3</v>
      </c>
      <c r="J200" s="17">
        <f t="shared" ca="1" si="46"/>
        <v>0</v>
      </c>
      <c r="K200" s="17">
        <f t="shared" ca="1" si="47"/>
        <v>0.99693815064298841</v>
      </c>
      <c r="L200" s="17"/>
      <c r="M200" s="18"/>
      <c r="N200" s="19">
        <f t="shared" si="40"/>
        <v>27.835294117647059</v>
      </c>
      <c r="O200" s="4">
        <v>0</v>
      </c>
      <c r="P200" s="4">
        <v>0</v>
      </c>
      <c r="Q200" s="4">
        <v>0</v>
      </c>
      <c r="R200" s="4">
        <v>0</v>
      </c>
      <c r="S200" s="4">
        <v>4709</v>
      </c>
      <c r="T200" s="4">
        <v>175</v>
      </c>
    </row>
    <row r="201" spans="1:20" x14ac:dyDescent="0.2">
      <c r="A201" s="10">
        <v>1977</v>
      </c>
      <c r="B201" t="s">
        <v>19</v>
      </c>
      <c r="C201" s="4">
        <v>5226</v>
      </c>
      <c r="D201" s="16">
        <f t="shared" ca="1" si="39"/>
        <v>28.257485029940121</v>
      </c>
      <c r="E201" s="4">
        <f t="shared" ca="1" si="41"/>
        <v>93.49406812093379</v>
      </c>
      <c r="F201" s="4">
        <f t="shared" ca="1" si="42"/>
        <v>4886</v>
      </c>
      <c r="G201" s="4">
        <f t="shared" ca="1" si="43"/>
        <v>4719</v>
      </c>
      <c r="H201" s="4">
        <f t="shared" ca="1" si="44"/>
        <v>167</v>
      </c>
      <c r="I201" s="17">
        <f t="shared" ca="1" si="45"/>
        <v>3.0699959066721244E-3</v>
      </c>
      <c r="J201" s="17">
        <f t="shared" ca="1" si="46"/>
        <v>0</v>
      </c>
      <c r="K201" s="17">
        <f t="shared" ca="1" si="47"/>
        <v>0.99693000409332788</v>
      </c>
      <c r="L201" s="17"/>
      <c r="M201" s="18"/>
      <c r="N201" s="19">
        <f t="shared" si="40"/>
        <v>27.996086105675147</v>
      </c>
      <c r="O201" s="4">
        <v>0</v>
      </c>
      <c r="P201" s="4">
        <v>0</v>
      </c>
      <c r="Q201" s="4">
        <v>0</v>
      </c>
      <c r="R201" s="4">
        <v>0</v>
      </c>
      <c r="S201" s="4">
        <v>4704</v>
      </c>
      <c r="T201" s="4">
        <v>167</v>
      </c>
    </row>
    <row r="202" spans="1:20" x14ac:dyDescent="0.2">
      <c r="A202" s="10">
        <v>1978</v>
      </c>
      <c r="B202" t="s">
        <v>19</v>
      </c>
      <c r="C202" s="4">
        <v>5212</v>
      </c>
      <c r="D202" s="16">
        <f t="shared" ca="1" si="39"/>
        <v>29.041420118343197</v>
      </c>
      <c r="E202" s="4">
        <f t="shared" ca="1" si="41"/>
        <v>97.409823484267079</v>
      </c>
      <c r="F202" s="4">
        <f t="shared" ca="1" si="42"/>
        <v>5077</v>
      </c>
      <c r="G202" s="4">
        <f t="shared" ca="1" si="43"/>
        <v>4908</v>
      </c>
      <c r="H202" s="4">
        <f t="shared" ca="1" si="44"/>
        <v>169</v>
      </c>
      <c r="I202" s="17">
        <f t="shared" ca="1" si="45"/>
        <v>2.9545006893834944E-3</v>
      </c>
      <c r="J202" s="17">
        <f t="shared" ca="1" si="46"/>
        <v>0</v>
      </c>
      <c r="K202" s="17">
        <f t="shared" ca="1" si="47"/>
        <v>0.99704549931061648</v>
      </c>
      <c r="L202" s="17"/>
      <c r="M202" s="18"/>
      <c r="N202" s="19">
        <f t="shared" si="40"/>
        <v>28.75</v>
      </c>
      <c r="O202" s="4">
        <v>0</v>
      </c>
      <c r="P202" s="4">
        <v>0</v>
      </c>
      <c r="Q202" s="4">
        <v>0</v>
      </c>
      <c r="R202" s="4">
        <v>0</v>
      </c>
      <c r="S202" s="4">
        <v>4893</v>
      </c>
      <c r="T202" s="4">
        <v>169</v>
      </c>
    </row>
    <row r="203" spans="1:20" x14ac:dyDescent="0.2">
      <c r="A203" s="10">
        <v>1979</v>
      </c>
      <c r="B203" t="s">
        <v>19</v>
      </c>
      <c r="C203" s="4">
        <v>5204</v>
      </c>
      <c r="D203" s="16">
        <f t="shared" ca="1" si="39"/>
        <v>29.263157894736842</v>
      </c>
      <c r="E203" s="4">
        <f t="shared" ca="1" si="41"/>
        <v>88.393543428132205</v>
      </c>
      <c r="F203" s="4">
        <f t="shared" ca="1" si="42"/>
        <v>4600</v>
      </c>
      <c r="G203" s="4">
        <f t="shared" ca="1" si="43"/>
        <v>4448</v>
      </c>
      <c r="H203" s="4">
        <f t="shared" ca="1" si="44"/>
        <v>152</v>
      </c>
      <c r="I203" s="17">
        <f t="shared" ca="1" si="45"/>
        <v>3.2608695652173911E-3</v>
      </c>
      <c r="J203" s="17">
        <f t="shared" ca="1" si="46"/>
        <v>0</v>
      </c>
      <c r="K203" s="17">
        <f t="shared" ca="1" si="47"/>
        <v>0.99673913043478257</v>
      </c>
      <c r="L203" s="17"/>
      <c r="M203" s="18"/>
      <c r="N203" s="19">
        <f t="shared" si="40"/>
        <v>29.997863247863247</v>
      </c>
      <c r="O203" s="4">
        <v>0</v>
      </c>
      <c r="P203" s="4">
        <v>0</v>
      </c>
      <c r="Q203" s="4">
        <v>0</v>
      </c>
      <c r="R203" s="4">
        <v>0</v>
      </c>
      <c r="S203" s="4">
        <v>4433</v>
      </c>
      <c r="T203" s="4">
        <v>152</v>
      </c>
    </row>
    <row r="204" spans="1:20" x14ac:dyDescent="0.2">
      <c r="A204" s="10">
        <v>1980</v>
      </c>
      <c r="B204" t="s">
        <v>19</v>
      </c>
      <c r="C204" s="4">
        <v>5194</v>
      </c>
      <c r="D204" s="16">
        <f t="shared" ca="1" si="39"/>
        <v>32.163265306122447</v>
      </c>
      <c r="E204" s="4">
        <f t="shared" ca="1" si="41"/>
        <v>93.858298036195606</v>
      </c>
      <c r="F204" s="4">
        <f t="shared" ca="1" si="42"/>
        <v>4875</v>
      </c>
      <c r="G204" s="4">
        <f t="shared" ca="1" si="43"/>
        <v>4728</v>
      </c>
      <c r="H204" s="4">
        <f t="shared" ca="1" si="44"/>
        <v>147</v>
      </c>
      <c r="I204" s="17">
        <f t="shared" ca="1" si="45"/>
        <v>3.0769230769230769E-3</v>
      </c>
      <c r="J204" s="17">
        <f t="shared" ca="1" si="46"/>
        <v>0</v>
      </c>
      <c r="K204" s="17">
        <f t="shared" ca="1" si="47"/>
        <v>0.99692307692307691</v>
      </c>
      <c r="L204" s="17"/>
      <c r="M204" s="18"/>
      <c r="N204" s="19">
        <f t="shared" si="40"/>
        <v>31.172811059907833</v>
      </c>
      <c r="O204" s="4">
        <v>0</v>
      </c>
      <c r="P204" s="4">
        <v>0</v>
      </c>
      <c r="Q204" s="4">
        <v>0</v>
      </c>
      <c r="R204" s="4">
        <v>0</v>
      </c>
      <c r="S204" s="4">
        <v>4713</v>
      </c>
      <c r="T204" s="4">
        <v>147</v>
      </c>
    </row>
    <row r="205" spans="1:20" x14ac:dyDescent="0.2">
      <c r="A205" s="10">
        <v>1981</v>
      </c>
      <c r="B205" t="s">
        <v>19</v>
      </c>
      <c r="C205" s="4">
        <v>5180</v>
      </c>
      <c r="D205" s="16">
        <f t="shared" ca="1" si="39"/>
        <v>32.555555555555557</v>
      </c>
      <c r="E205" s="4">
        <f t="shared" ca="1" si="41"/>
        <v>87.451737451737458</v>
      </c>
      <c r="F205" s="4">
        <f t="shared" ca="1" si="42"/>
        <v>4530</v>
      </c>
      <c r="G205" s="4">
        <f t="shared" ca="1" si="43"/>
        <v>4395</v>
      </c>
      <c r="H205" s="4">
        <f t="shared" ca="1" si="44"/>
        <v>135</v>
      </c>
      <c r="I205" s="17">
        <f t="shared" ca="1" si="45"/>
        <v>2.6490066225165563E-3</v>
      </c>
      <c r="J205" s="17">
        <f t="shared" ca="1" si="46"/>
        <v>0</v>
      </c>
      <c r="K205" s="17">
        <f t="shared" ca="1" si="47"/>
        <v>0.99735099337748345</v>
      </c>
      <c r="L205" s="17"/>
      <c r="M205" s="18"/>
      <c r="N205" s="19">
        <f t="shared" si="40"/>
        <v>33.136363636363633</v>
      </c>
      <c r="O205" s="4">
        <v>0</v>
      </c>
      <c r="P205" s="4">
        <v>0</v>
      </c>
      <c r="Q205" s="4">
        <v>0</v>
      </c>
      <c r="R205" s="4">
        <v>0</v>
      </c>
      <c r="S205" s="4">
        <v>4383</v>
      </c>
      <c r="T205" s="4">
        <v>135</v>
      </c>
    </row>
    <row r="206" spans="1:20" x14ac:dyDescent="0.2">
      <c r="A206" s="10">
        <v>1982</v>
      </c>
      <c r="B206" t="s">
        <v>19</v>
      </c>
      <c r="C206" s="4">
        <v>5165</v>
      </c>
      <c r="D206" s="16">
        <f t="shared" ca="1" si="39"/>
        <v>35.051470588235297</v>
      </c>
      <c r="E206" s="4">
        <f t="shared" ca="1" si="41"/>
        <v>94.92739593417231</v>
      </c>
      <c r="F206" s="4">
        <f t="shared" ca="1" si="42"/>
        <v>4903</v>
      </c>
      <c r="G206" s="4">
        <f t="shared" ca="1" si="43"/>
        <v>4767</v>
      </c>
      <c r="H206" s="4">
        <f t="shared" ca="1" si="44"/>
        <v>136</v>
      </c>
      <c r="I206" s="17">
        <f t="shared" ca="1" si="45"/>
        <v>2.4474811339995923E-3</v>
      </c>
      <c r="J206" s="17">
        <f t="shared" ca="1" si="46"/>
        <v>0</v>
      </c>
      <c r="K206" s="17">
        <f t="shared" ca="1" si="47"/>
        <v>0.99755251886600038</v>
      </c>
      <c r="L206" s="17"/>
      <c r="M206" s="18"/>
      <c r="N206" s="19">
        <f t="shared" si="40"/>
        <v>34.618226600985224</v>
      </c>
      <c r="O206" s="4">
        <v>0</v>
      </c>
      <c r="P206" s="4">
        <v>0</v>
      </c>
      <c r="Q206" s="4">
        <v>0</v>
      </c>
      <c r="R206" s="4">
        <v>0</v>
      </c>
      <c r="S206" s="4">
        <v>4755</v>
      </c>
      <c r="T206" s="4">
        <v>136</v>
      </c>
    </row>
    <row r="207" spans="1:20" x14ac:dyDescent="0.2">
      <c r="A207" s="10">
        <v>1983</v>
      </c>
      <c r="B207" t="s">
        <v>19</v>
      </c>
      <c r="C207" s="4">
        <v>5148</v>
      </c>
      <c r="D207" s="16">
        <f t="shared" ca="1" si="39"/>
        <v>36.503703703703707</v>
      </c>
      <c r="E207" s="4">
        <f t="shared" ca="1" si="41"/>
        <v>98.348873348873354</v>
      </c>
      <c r="F207" s="4">
        <f t="shared" ca="1" si="42"/>
        <v>5063</v>
      </c>
      <c r="G207" s="4">
        <f t="shared" ca="1" si="43"/>
        <v>4928</v>
      </c>
      <c r="H207" s="4">
        <f t="shared" ca="1" si="44"/>
        <v>135</v>
      </c>
      <c r="I207" s="17">
        <f t="shared" ca="1" si="45"/>
        <v>2.1726249259332413E-3</v>
      </c>
      <c r="J207" s="17">
        <f t="shared" ca="1" si="46"/>
        <v>0</v>
      </c>
      <c r="K207" s="17">
        <f t="shared" ca="1" si="47"/>
        <v>0.99782737507406671</v>
      </c>
      <c r="L207" s="17"/>
      <c r="M207" s="18"/>
      <c r="N207" s="19">
        <f t="shared" si="40"/>
        <v>35.466501240694789</v>
      </c>
      <c r="O207" s="4">
        <v>0</v>
      </c>
      <c r="P207" s="4">
        <v>0</v>
      </c>
      <c r="Q207" s="4">
        <v>0</v>
      </c>
      <c r="R207" s="4">
        <v>0</v>
      </c>
      <c r="S207" s="4">
        <v>4917</v>
      </c>
      <c r="T207" s="4">
        <v>135</v>
      </c>
    </row>
    <row r="208" spans="1:20" x14ac:dyDescent="0.2">
      <c r="A208" s="10">
        <v>1984</v>
      </c>
      <c r="B208" t="s">
        <v>19</v>
      </c>
      <c r="C208" s="4">
        <v>5139</v>
      </c>
      <c r="D208" s="16">
        <f t="shared" ca="1" si="39"/>
        <v>35.090909090909093</v>
      </c>
      <c r="E208" s="4">
        <f t="shared" ca="1" si="41"/>
        <v>92.702860478692358</v>
      </c>
      <c r="F208" s="4">
        <f t="shared" ca="1" si="42"/>
        <v>4764</v>
      </c>
      <c r="G208" s="4">
        <f t="shared" ca="1" si="43"/>
        <v>4632</v>
      </c>
      <c r="H208" s="4">
        <f t="shared" ca="1" si="44"/>
        <v>132</v>
      </c>
      <c r="I208" s="17">
        <f t="shared" ca="1" si="45"/>
        <v>2.3089840470193117E-3</v>
      </c>
      <c r="J208" s="17">
        <f t="shared" ca="1" si="46"/>
        <v>0</v>
      </c>
      <c r="K208" s="17">
        <f t="shared" ca="1" si="47"/>
        <v>0.99769101595298071</v>
      </c>
      <c r="L208" s="17"/>
      <c r="M208" s="18"/>
      <c r="N208" s="19">
        <f t="shared" si="40"/>
        <v>32.961711711711715</v>
      </c>
      <c r="O208" s="4">
        <v>0</v>
      </c>
      <c r="P208" s="4">
        <v>0</v>
      </c>
      <c r="Q208" s="4">
        <v>0</v>
      </c>
      <c r="R208" s="4">
        <v>0</v>
      </c>
      <c r="S208" s="4">
        <v>4621</v>
      </c>
      <c r="T208" s="4">
        <v>132</v>
      </c>
    </row>
    <row r="209" spans="1:20" x14ac:dyDescent="0.2">
      <c r="A209" s="10">
        <v>1985</v>
      </c>
      <c r="B209" t="s">
        <v>19</v>
      </c>
      <c r="C209" s="4">
        <v>5128</v>
      </c>
      <c r="D209" s="16">
        <f t="shared" ca="1" si="39"/>
        <v>28.847457627118644</v>
      </c>
      <c r="E209" s="4">
        <f t="shared" ca="1" si="41"/>
        <v>103.02262090483619</v>
      </c>
      <c r="F209" s="4">
        <f t="shared" ca="1" si="42"/>
        <v>5283</v>
      </c>
      <c r="G209" s="4">
        <f t="shared" ca="1" si="43"/>
        <v>5106</v>
      </c>
      <c r="H209" s="4">
        <f t="shared" ca="1" si="44"/>
        <v>177</v>
      </c>
      <c r="I209" s="17">
        <f t="shared" ca="1" si="45"/>
        <v>1.7035775127768314E-3</v>
      </c>
      <c r="J209" s="17">
        <f t="shared" ca="1" si="46"/>
        <v>0</v>
      </c>
      <c r="K209" s="17">
        <f t="shared" ca="1" si="47"/>
        <v>0.99829642248722317</v>
      </c>
      <c r="L209" s="17"/>
      <c r="M209" s="18"/>
      <c r="N209" s="19">
        <f t="shared" si="40"/>
        <v>30.043737574552683</v>
      </c>
      <c r="O209" s="4">
        <v>0</v>
      </c>
      <c r="P209" s="4">
        <v>0</v>
      </c>
      <c r="Q209" s="4">
        <v>0</v>
      </c>
      <c r="R209" s="4">
        <v>0</v>
      </c>
      <c r="S209" s="4">
        <v>5097</v>
      </c>
      <c r="T209" s="4">
        <v>177</v>
      </c>
    </row>
    <row r="210" spans="1:20" x14ac:dyDescent="0.2">
      <c r="A210" s="10">
        <v>1986</v>
      </c>
      <c r="B210" t="s">
        <v>19</v>
      </c>
      <c r="C210" s="4">
        <v>5112</v>
      </c>
      <c r="D210" s="16">
        <f t="shared" ca="1" si="39"/>
        <v>27.845360824742269</v>
      </c>
      <c r="E210" s="4">
        <f t="shared" ca="1" si="41"/>
        <v>109.4679186228482</v>
      </c>
      <c r="F210" s="4">
        <f t="shared" ca="1" si="42"/>
        <v>5596</v>
      </c>
      <c r="G210" s="4">
        <f t="shared" ca="1" si="43"/>
        <v>5402</v>
      </c>
      <c r="H210" s="4">
        <f t="shared" ca="1" si="44"/>
        <v>194</v>
      </c>
      <c r="I210" s="17">
        <f t="shared" ca="1" si="45"/>
        <v>1.4295925661186562E-3</v>
      </c>
      <c r="J210" s="17">
        <f t="shared" ca="1" si="46"/>
        <v>0</v>
      </c>
      <c r="K210" s="17">
        <f t="shared" ca="1" si="47"/>
        <v>0.99857040743388137</v>
      </c>
      <c r="L210" s="17"/>
      <c r="M210" s="18"/>
      <c r="N210" s="19">
        <f t="shared" si="40"/>
        <v>28.225806451612904</v>
      </c>
      <c r="O210" s="4">
        <v>0</v>
      </c>
      <c r="P210" s="4">
        <v>0</v>
      </c>
      <c r="Q210" s="4">
        <v>0</v>
      </c>
      <c r="R210" s="4">
        <v>0</v>
      </c>
      <c r="S210" s="4">
        <v>5394</v>
      </c>
      <c r="T210" s="4">
        <v>194</v>
      </c>
    </row>
    <row r="211" spans="1:20" x14ac:dyDescent="0.2">
      <c r="A211" s="10">
        <v>1987</v>
      </c>
      <c r="B211" t="s">
        <v>19</v>
      </c>
      <c r="C211" s="4">
        <v>5099</v>
      </c>
      <c r="D211" s="16">
        <f t="shared" ca="1" si="39"/>
        <v>28.155080213903744</v>
      </c>
      <c r="E211" s="4">
        <f t="shared" ca="1" si="41"/>
        <v>106.9229260639341</v>
      </c>
      <c r="F211" s="4">
        <f t="shared" ca="1" si="42"/>
        <v>5452</v>
      </c>
      <c r="G211" s="4">
        <f t="shared" ca="1" si="43"/>
        <v>5265</v>
      </c>
      <c r="H211" s="4">
        <f t="shared" ca="1" si="44"/>
        <v>187</v>
      </c>
      <c r="I211" s="17">
        <f t="shared" ca="1" si="45"/>
        <v>1.1005135730007337E-3</v>
      </c>
      <c r="J211" s="17">
        <f t="shared" ca="1" si="46"/>
        <v>0</v>
      </c>
      <c r="K211" s="17">
        <f t="shared" ca="1" si="47"/>
        <v>0.99889948642699922</v>
      </c>
      <c r="L211" s="17"/>
      <c r="M211" s="18"/>
      <c r="N211" s="19">
        <f t="shared" si="40"/>
        <v>28.408679927667269</v>
      </c>
      <c r="O211" s="4">
        <v>0</v>
      </c>
      <c r="P211" s="4">
        <v>0</v>
      </c>
      <c r="Q211" s="4">
        <v>0</v>
      </c>
      <c r="R211" s="4">
        <v>0</v>
      </c>
      <c r="S211" s="4">
        <v>5259</v>
      </c>
      <c r="T211" s="4">
        <v>187</v>
      </c>
    </row>
    <row r="212" spans="1:20" x14ac:dyDescent="0.2">
      <c r="A212" s="10">
        <v>1988</v>
      </c>
      <c r="B212" t="s">
        <v>19</v>
      </c>
      <c r="C212" s="4">
        <v>5077</v>
      </c>
      <c r="D212" s="16">
        <f t="shared" ca="1" si="39"/>
        <v>29.430232558139537</v>
      </c>
      <c r="E212" s="4">
        <f t="shared" ca="1" si="41"/>
        <v>103.09237738822139</v>
      </c>
      <c r="F212" s="4">
        <f t="shared" ca="1" si="42"/>
        <v>5234</v>
      </c>
      <c r="G212" s="4">
        <f t="shared" ca="1" si="43"/>
        <v>5062</v>
      </c>
      <c r="H212" s="4">
        <f t="shared" ca="1" si="44"/>
        <v>172</v>
      </c>
      <c r="I212" s="17">
        <f t="shared" ca="1" si="45"/>
        <v>9.5529231944975165E-4</v>
      </c>
      <c r="J212" s="17">
        <f t="shared" ca="1" si="46"/>
        <v>0</v>
      </c>
      <c r="K212" s="17">
        <f t="shared" ca="1" si="47"/>
        <v>0.9990447076805502</v>
      </c>
      <c r="L212" s="17"/>
      <c r="M212" s="18"/>
      <c r="N212" s="19">
        <f t="shared" si="40"/>
        <v>29.948616600790515</v>
      </c>
      <c r="O212" s="4">
        <v>0</v>
      </c>
      <c r="P212" s="4">
        <v>0</v>
      </c>
      <c r="Q212" s="4">
        <v>0</v>
      </c>
      <c r="R212" s="4">
        <v>0</v>
      </c>
      <c r="S212" s="4">
        <v>5057</v>
      </c>
      <c r="T212" s="4">
        <v>172</v>
      </c>
    </row>
    <row r="213" spans="1:20" x14ac:dyDescent="0.2">
      <c r="A213" s="10">
        <v>1989</v>
      </c>
      <c r="B213" t="s">
        <v>19</v>
      </c>
      <c r="C213" s="4">
        <v>5078</v>
      </c>
      <c r="D213" s="16">
        <f t="shared" ca="1" si="39"/>
        <v>32.931972789115648</v>
      </c>
      <c r="E213" s="4">
        <f t="shared" ca="1" si="41"/>
        <v>98.227648680582902</v>
      </c>
      <c r="F213" s="4">
        <f t="shared" ca="1" si="42"/>
        <v>4988</v>
      </c>
      <c r="G213" s="4">
        <f t="shared" ca="1" si="43"/>
        <v>4841</v>
      </c>
      <c r="H213" s="4">
        <f t="shared" ca="1" si="44"/>
        <v>147</v>
      </c>
      <c r="I213" s="17">
        <f t="shared" ca="1" si="45"/>
        <v>6.0144346431435444E-4</v>
      </c>
      <c r="J213" s="17">
        <f t="shared" ca="1" si="46"/>
        <v>0</v>
      </c>
      <c r="K213" s="17">
        <f t="shared" ca="1" si="47"/>
        <v>0.99939855653568566</v>
      </c>
      <c r="L213" s="17"/>
      <c r="M213" s="18"/>
      <c r="N213" s="19">
        <f t="shared" si="40"/>
        <v>31.758771929824562</v>
      </c>
      <c r="O213" s="4">
        <v>0</v>
      </c>
      <c r="P213" s="4">
        <v>0</v>
      </c>
      <c r="Q213" s="4">
        <v>0</v>
      </c>
      <c r="R213" s="4">
        <v>0</v>
      </c>
      <c r="S213" s="4">
        <v>4838</v>
      </c>
      <c r="T213" s="4">
        <v>147</v>
      </c>
    </row>
    <row r="214" spans="1:20" x14ac:dyDescent="0.2">
      <c r="A214" s="10">
        <v>1990</v>
      </c>
      <c r="B214" t="s">
        <v>19</v>
      </c>
      <c r="C214" s="4">
        <v>5081</v>
      </c>
      <c r="D214" s="16">
        <f t="shared" ca="1" si="39"/>
        <v>33.503649635036496</v>
      </c>
      <c r="E214" s="4">
        <f t="shared" ca="1" si="41"/>
        <v>93.032867545758705</v>
      </c>
      <c r="F214" s="4">
        <f t="shared" ca="1" si="42"/>
        <v>4727</v>
      </c>
      <c r="G214" s="4">
        <f t="shared" ca="1" si="43"/>
        <v>4590</v>
      </c>
      <c r="H214" s="4">
        <f t="shared" ca="1" si="44"/>
        <v>137</v>
      </c>
      <c r="I214" s="17">
        <f t="shared" ca="1" si="45"/>
        <v>6.3465199915379732E-4</v>
      </c>
      <c r="J214" s="17">
        <f t="shared" ca="1" si="46"/>
        <v>0</v>
      </c>
      <c r="K214" s="17">
        <f t="shared" ca="1" si="47"/>
        <v>0.9993653480008462</v>
      </c>
      <c r="L214" s="17"/>
      <c r="M214" s="18"/>
      <c r="N214" s="19">
        <f t="shared" si="40"/>
        <v>33.070257611241217</v>
      </c>
      <c r="O214" s="4">
        <v>0</v>
      </c>
      <c r="P214" s="4">
        <v>0</v>
      </c>
      <c r="Q214" s="4">
        <v>0</v>
      </c>
      <c r="R214" s="4">
        <v>0</v>
      </c>
      <c r="S214" s="4">
        <v>4587</v>
      </c>
      <c r="T214" s="4">
        <v>137</v>
      </c>
    </row>
    <row r="215" spans="1:20" x14ac:dyDescent="0.2">
      <c r="A215" s="10">
        <v>1991</v>
      </c>
      <c r="B215" t="s">
        <v>19</v>
      </c>
      <c r="C215" s="4">
        <v>5083</v>
      </c>
      <c r="D215" s="16">
        <f t="shared" ca="1" si="39"/>
        <v>32.86013986013986</v>
      </c>
      <c r="E215" s="4">
        <f t="shared" ca="1" si="41"/>
        <v>95.258705488884516</v>
      </c>
      <c r="F215" s="4">
        <f t="shared" ca="1" si="42"/>
        <v>4842</v>
      </c>
      <c r="G215" s="4">
        <f t="shared" ca="1" si="43"/>
        <v>4699</v>
      </c>
      <c r="H215" s="4">
        <f t="shared" ca="1" si="44"/>
        <v>143</v>
      </c>
      <c r="I215" s="17">
        <f t="shared" ca="1" si="45"/>
        <v>6.1957868649318464E-4</v>
      </c>
      <c r="J215" s="17">
        <f t="shared" ca="1" si="46"/>
        <v>0</v>
      </c>
      <c r="K215" s="17">
        <f t="shared" ca="1" si="47"/>
        <v>0.99938042131350679</v>
      </c>
      <c r="L215" s="17"/>
      <c r="M215" s="18"/>
      <c r="N215" s="19">
        <f t="shared" si="40"/>
        <v>32.835616438356162</v>
      </c>
      <c r="O215" s="4">
        <v>0</v>
      </c>
      <c r="P215" s="4">
        <v>0</v>
      </c>
      <c r="Q215" s="4">
        <v>0</v>
      </c>
      <c r="R215" s="4">
        <v>0</v>
      </c>
      <c r="S215" s="4">
        <v>4696</v>
      </c>
      <c r="T215" s="4">
        <v>143</v>
      </c>
    </row>
    <row r="216" spans="1:20" x14ac:dyDescent="0.2">
      <c r="A216" s="10">
        <v>1992</v>
      </c>
      <c r="B216" t="s">
        <v>19</v>
      </c>
      <c r="C216" s="4">
        <v>5086</v>
      </c>
      <c r="D216" s="16">
        <f t="shared" ca="1" si="39"/>
        <v>32.291139240506332</v>
      </c>
      <c r="E216" s="4">
        <f t="shared" ca="1" si="41"/>
        <v>103.42115611482501</v>
      </c>
      <c r="F216" s="4">
        <f t="shared" ca="1" si="42"/>
        <v>5260</v>
      </c>
      <c r="G216" s="4">
        <f t="shared" ca="1" si="43"/>
        <v>5102</v>
      </c>
      <c r="H216" s="4">
        <f t="shared" ca="1" si="44"/>
        <v>158</v>
      </c>
      <c r="I216" s="17">
        <f t="shared" ca="1" si="45"/>
        <v>5.7034220532319393E-4</v>
      </c>
      <c r="J216" s="17">
        <f t="shared" ca="1" si="46"/>
        <v>0</v>
      </c>
      <c r="K216" s="17">
        <f t="shared" ca="1" si="47"/>
        <v>0.99942965779467685</v>
      </c>
      <c r="L216" s="17"/>
      <c r="M216" s="18"/>
      <c r="N216" s="19">
        <f t="shared" si="40"/>
        <v>32.332627118644069</v>
      </c>
      <c r="O216" s="4">
        <v>0</v>
      </c>
      <c r="P216" s="4">
        <v>0</v>
      </c>
      <c r="Q216" s="4">
        <v>0</v>
      </c>
      <c r="R216" s="4">
        <v>0</v>
      </c>
      <c r="S216" s="4">
        <v>5099</v>
      </c>
      <c r="T216" s="4">
        <v>158</v>
      </c>
    </row>
    <row r="217" spans="1:20" x14ac:dyDescent="0.2">
      <c r="A217" s="10">
        <v>1993</v>
      </c>
      <c r="B217" t="s">
        <v>19</v>
      </c>
      <c r="C217" s="4">
        <v>5092</v>
      </c>
      <c r="D217" s="16">
        <f t="shared" ca="1" si="39"/>
        <v>31.976608187134502</v>
      </c>
      <c r="E217" s="4">
        <f t="shared" ca="1" si="41"/>
        <v>110.74234092694422</v>
      </c>
      <c r="F217" s="4">
        <f t="shared" ca="1" si="42"/>
        <v>5639</v>
      </c>
      <c r="G217" s="4">
        <f t="shared" ca="1" si="43"/>
        <v>5468</v>
      </c>
      <c r="H217" s="4">
        <f t="shared" ca="1" si="44"/>
        <v>171</v>
      </c>
      <c r="I217" s="17">
        <f t="shared" ca="1" si="45"/>
        <v>3.546728143287817E-4</v>
      </c>
      <c r="J217" s="17">
        <f t="shared" ca="1" si="46"/>
        <v>0</v>
      </c>
      <c r="K217" s="17">
        <f t="shared" ca="1" si="47"/>
        <v>0.99964532718567123</v>
      </c>
      <c r="L217" s="17"/>
      <c r="M217" s="18"/>
      <c r="N217" s="19">
        <f t="shared" si="40"/>
        <v>31.567193675889328</v>
      </c>
      <c r="O217" s="4">
        <v>0</v>
      </c>
      <c r="P217" s="4">
        <v>0</v>
      </c>
      <c r="Q217" s="4">
        <v>0</v>
      </c>
      <c r="R217" s="4">
        <v>0</v>
      </c>
      <c r="S217" s="4">
        <v>5466</v>
      </c>
      <c r="T217" s="4">
        <v>171</v>
      </c>
    </row>
    <row r="218" spans="1:20" x14ac:dyDescent="0.2">
      <c r="A218" s="10">
        <v>1994</v>
      </c>
      <c r="B218" t="s">
        <v>19</v>
      </c>
      <c r="C218" s="4">
        <v>5102</v>
      </c>
      <c r="D218" s="16">
        <f t="shared" ca="1" si="39"/>
        <v>30.564971751412429</v>
      </c>
      <c r="E218" s="4">
        <f t="shared" ca="1" si="41"/>
        <v>109.50607604860839</v>
      </c>
      <c r="F218" s="4">
        <f t="shared" ca="1" si="42"/>
        <v>5587</v>
      </c>
      <c r="G218" s="4">
        <f t="shared" ca="1" si="43"/>
        <v>5410</v>
      </c>
      <c r="H218" s="4">
        <f t="shared" ca="1" si="44"/>
        <v>177</v>
      </c>
      <c r="I218" s="17">
        <f t="shared" ca="1" si="45"/>
        <v>3.5797386790764276E-4</v>
      </c>
      <c r="J218" s="17">
        <f t="shared" ca="1" si="46"/>
        <v>0</v>
      </c>
      <c r="K218" s="17">
        <f t="shared" ca="1" si="47"/>
        <v>0.99964202613209241</v>
      </c>
      <c r="L218" s="17"/>
      <c r="M218" s="18"/>
      <c r="N218" s="19">
        <f t="shared" si="40"/>
        <v>31.214149139579352</v>
      </c>
      <c r="O218" s="4">
        <v>0</v>
      </c>
      <c r="P218" s="4">
        <v>0</v>
      </c>
      <c r="Q218" s="4">
        <v>0</v>
      </c>
      <c r="R218" s="4">
        <v>0</v>
      </c>
      <c r="S218" s="4">
        <v>5408</v>
      </c>
      <c r="T218" s="4">
        <v>177</v>
      </c>
    </row>
    <row r="219" spans="1:20" x14ac:dyDescent="0.2">
      <c r="A219" s="10">
        <v>1995</v>
      </c>
      <c r="B219" t="s">
        <v>19</v>
      </c>
      <c r="C219" s="4">
        <v>5104</v>
      </c>
      <c r="D219" s="16">
        <f t="shared" ca="1" si="39"/>
        <v>31.154285714285713</v>
      </c>
      <c r="E219" s="4">
        <f t="shared" ca="1" si="41"/>
        <v>110.24686520376176</v>
      </c>
      <c r="F219" s="4">
        <f t="shared" ca="1" si="42"/>
        <v>5627</v>
      </c>
      <c r="G219" s="4">
        <f t="shared" ca="1" si="43"/>
        <v>5452</v>
      </c>
      <c r="H219" s="4">
        <f t="shared" ca="1" si="44"/>
        <v>175</v>
      </c>
      <c r="I219" s="17">
        <f t="shared" ca="1" si="45"/>
        <v>1.7771459036786921E-4</v>
      </c>
      <c r="J219" s="17">
        <f t="shared" ca="1" si="46"/>
        <v>0</v>
      </c>
      <c r="K219" s="17">
        <f t="shared" ca="1" si="47"/>
        <v>0.99982228540963214</v>
      </c>
      <c r="L219" s="17"/>
      <c r="M219" s="18"/>
      <c r="N219" s="19">
        <f t="shared" si="40"/>
        <v>30.540441176470587</v>
      </c>
      <c r="O219" s="4">
        <v>0</v>
      </c>
      <c r="P219" s="4">
        <v>0</v>
      </c>
      <c r="Q219" s="4">
        <v>0</v>
      </c>
      <c r="R219" s="4">
        <v>0</v>
      </c>
      <c r="S219" s="4">
        <v>5451</v>
      </c>
      <c r="T219" s="4">
        <v>175</v>
      </c>
    </row>
    <row r="220" spans="1:20" x14ac:dyDescent="0.2">
      <c r="A220" s="10">
        <v>1996</v>
      </c>
      <c r="B220" t="s">
        <v>19</v>
      </c>
      <c r="C220" s="4">
        <v>5092</v>
      </c>
      <c r="D220" s="16">
        <f t="shared" ca="1" si="39"/>
        <v>29.979166666666668</v>
      </c>
      <c r="E220" s="4">
        <f t="shared" ca="1" si="41"/>
        <v>116.81068342498037</v>
      </c>
      <c r="F220" s="4">
        <f t="shared" ca="1" si="42"/>
        <v>5948</v>
      </c>
      <c r="G220" s="4">
        <f t="shared" ca="1" si="43"/>
        <v>5756</v>
      </c>
      <c r="H220" s="4">
        <f t="shared" ca="1" si="44"/>
        <v>192</v>
      </c>
      <c r="I220" s="17">
        <f t="shared" ca="1" si="45"/>
        <v>1.6812373907195696E-4</v>
      </c>
      <c r="J220" s="17">
        <f t="shared" ca="1" si="46"/>
        <v>0</v>
      </c>
      <c r="K220" s="17">
        <f t="shared" ca="1" si="47"/>
        <v>0.99983187626092807</v>
      </c>
      <c r="L220" s="17"/>
      <c r="M220" s="18"/>
      <c r="N220" s="19">
        <f t="shared" si="40"/>
        <v>31.045372050816695</v>
      </c>
      <c r="O220" s="4">
        <v>0</v>
      </c>
      <c r="P220" s="4">
        <v>0</v>
      </c>
      <c r="Q220" s="4">
        <v>0</v>
      </c>
      <c r="R220" s="4">
        <v>0</v>
      </c>
      <c r="S220" s="4">
        <v>5755</v>
      </c>
      <c r="T220" s="4">
        <v>192</v>
      </c>
    </row>
    <row r="221" spans="1:20" x14ac:dyDescent="0.2">
      <c r="A221" s="10">
        <v>1997</v>
      </c>
      <c r="B221" t="s">
        <v>19</v>
      </c>
      <c r="C221" s="4">
        <v>5083</v>
      </c>
      <c r="D221" s="16">
        <f t="shared" ca="1" si="39"/>
        <v>32.070652173913047</v>
      </c>
      <c r="E221" s="4">
        <f t="shared" ca="1" si="41"/>
        <v>119.71276805036396</v>
      </c>
      <c r="F221" s="4">
        <f t="shared" ca="1" si="42"/>
        <v>6085</v>
      </c>
      <c r="G221" s="4">
        <f t="shared" ca="1" si="43"/>
        <v>5901</v>
      </c>
      <c r="H221" s="4">
        <f t="shared" ca="1" si="44"/>
        <v>184</v>
      </c>
      <c r="I221" s="17">
        <f t="shared" ca="1" si="45"/>
        <v>1.6433853738701725E-4</v>
      </c>
      <c r="J221" s="17">
        <f t="shared" ca="1" si="46"/>
        <v>0</v>
      </c>
      <c r="K221" s="17">
        <f t="shared" ca="1" si="47"/>
        <v>0.99983566146261293</v>
      </c>
      <c r="L221" s="17"/>
      <c r="M221" s="18"/>
      <c r="N221" s="19">
        <f t="shared" si="40"/>
        <v>30.720562390158172</v>
      </c>
      <c r="O221" s="4">
        <v>0</v>
      </c>
      <c r="P221" s="4">
        <v>0</v>
      </c>
      <c r="Q221" s="4">
        <v>0</v>
      </c>
      <c r="R221" s="4">
        <v>0</v>
      </c>
      <c r="S221" s="4">
        <v>5900</v>
      </c>
      <c r="T221" s="4">
        <v>184</v>
      </c>
    </row>
    <row r="222" spans="1:20" x14ac:dyDescent="0.2">
      <c r="A222" s="10">
        <v>1998</v>
      </c>
      <c r="B222" t="s">
        <v>19</v>
      </c>
      <c r="C222" s="4">
        <v>5077</v>
      </c>
      <c r="D222" s="16">
        <f t="shared" ca="1" si="39"/>
        <v>30.181347150259068</v>
      </c>
      <c r="E222" s="4">
        <f t="shared" ca="1" si="41"/>
        <v>118.53456765806578</v>
      </c>
      <c r="F222" s="4">
        <f t="shared" ca="1" si="42"/>
        <v>6018</v>
      </c>
      <c r="G222" s="4">
        <f t="shared" ca="1" si="43"/>
        <v>5825</v>
      </c>
      <c r="H222" s="4">
        <f t="shared" ca="1" si="44"/>
        <v>193</v>
      </c>
      <c r="I222" s="17">
        <f t="shared" ca="1" si="45"/>
        <v>0</v>
      </c>
      <c r="J222" s="17">
        <f t="shared" ca="1" si="46"/>
        <v>0</v>
      </c>
      <c r="K222" s="17">
        <f t="shared" ca="1" si="47"/>
        <v>1</v>
      </c>
      <c r="L222" s="17"/>
      <c r="M222" s="18"/>
      <c r="N222" s="19">
        <f t="shared" si="40"/>
        <v>29.782682512733448</v>
      </c>
      <c r="O222" s="4">
        <v>0</v>
      </c>
      <c r="P222" s="4">
        <v>0</v>
      </c>
      <c r="Q222" s="4">
        <v>0</v>
      </c>
      <c r="R222" s="4">
        <v>0</v>
      </c>
      <c r="S222" s="4">
        <v>5825</v>
      </c>
      <c r="T222" s="4">
        <v>193</v>
      </c>
    </row>
    <row r="223" spans="1:20" x14ac:dyDescent="0.2">
      <c r="A223" s="10">
        <v>1999</v>
      </c>
      <c r="B223" t="s">
        <v>19</v>
      </c>
      <c r="C223" s="4">
        <v>5072</v>
      </c>
      <c r="D223" s="16">
        <f t="shared" ca="1" si="39"/>
        <v>27.438679245283019</v>
      </c>
      <c r="E223" s="4">
        <f t="shared" ca="1" si="41"/>
        <v>118.86829652996846</v>
      </c>
      <c r="F223" s="4">
        <f t="shared" ca="1" si="42"/>
        <v>6029</v>
      </c>
      <c r="G223" s="4">
        <f t="shared" ca="1" si="43"/>
        <v>5817</v>
      </c>
      <c r="H223" s="4">
        <f t="shared" ca="1" si="44"/>
        <v>212</v>
      </c>
      <c r="I223" s="17">
        <f t="shared" ca="1" si="45"/>
        <v>0</v>
      </c>
      <c r="J223" s="17">
        <f t="shared" ca="1" si="46"/>
        <v>0</v>
      </c>
      <c r="K223" s="17">
        <f t="shared" ca="1" si="47"/>
        <v>1</v>
      </c>
      <c r="L223" s="17"/>
      <c r="M223" s="18"/>
      <c r="N223" s="19">
        <f t="shared" si="40"/>
        <v>28.467105263157894</v>
      </c>
      <c r="O223" s="4">
        <v>0</v>
      </c>
      <c r="P223" s="4">
        <v>0</v>
      </c>
      <c r="Q223" s="4">
        <v>0</v>
      </c>
      <c r="R223" s="4">
        <v>0</v>
      </c>
      <c r="S223" s="4">
        <v>5817</v>
      </c>
      <c r="T223" s="4">
        <v>212</v>
      </c>
    </row>
    <row r="224" spans="1:20" x14ac:dyDescent="0.2">
      <c r="A224" s="10">
        <v>2000</v>
      </c>
      <c r="B224" t="s">
        <v>19</v>
      </c>
      <c r="C224" s="4">
        <v>5063</v>
      </c>
      <c r="D224" s="16">
        <f t="shared" ca="1" si="39"/>
        <v>27.911330049261085</v>
      </c>
      <c r="E224" s="4">
        <f t="shared" ref="E224:E255" ca="1" si="48">F224*100/C224</f>
        <v>115.91941536638356</v>
      </c>
      <c r="F224" s="4">
        <f t="shared" ref="F224:F255" ca="1" si="49">G224+H224</f>
        <v>5869</v>
      </c>
      <c r="G224" s="4">
        <f t="shared" ref="G224:G234" ca="1" si="50">SUM(OFFSET(O224,-C$5+1,0,C$5,1))+SUM(OFFSET(Q224,-C$6+1,0,C$6,1))+S224</f>
        <v>5666</v>
      </c>
      <c r="H224" s="4">
        <f t="shared" ref="H224:H234" ca="1" si="51">SUM(OFFSET(P224,-D$5+1,0,D$5,1))+SUM(OFFSET(R224,-D$6+1,0,D$6,1))+T224</f>
        <v>203</v>
      </c>
      <c r="I224" s="17">
        <f t="shared" ref="I224:I234" ca="1" si="52">(SUM(OFFSET(O224,-C$5+1,0,C$5,1))+SUM(OFFSET(P224,-D$5+1,0,D$5,1)))/F224</f>
        <v>0</v>
      </c>
      <c r="J224" s="17">
        <f t="shared" ref="J224:J234" ca="1" si="53">(SUM(OFFSET(Q224,-C$6+1,0,C$6,1))+SUM(OFFSET(R224,-D$6+1,0,D$6,1)))/F224</f>
        <v>0</v>
      </c>
      <c r="K224" s="17">
        <f t="shared" ref="K224:K234" ca="1" si="54">SUM(S224:T224)/F224</f>
        <v>1</v>
      </c>
      <c r="L224" s="17"/>
      <c r="M224" s="18"/>
      <c r="N224" s="19">
        <f t="shared" si="40"/>
        <v>26.162650602409638</v>
      </c>
      <c r="O224" s="4">
        <v>0</v>
      </c>
      <c r="P224" s="4">
        <v>0</v>
      </c>
      <c r="Q224" s="4">
        <v>0</v>
      </c>
      <c r="R224" s="4">
        <v>0</v>
      </c>
      <c r="S224" s="4">
        <v>5666</v>
      </c>
      <c r="T224" s="4">
        <v>203</v>
      </c>
    </row>
    <row r="225" spans="1:20" x14ac:dyDescent="0.2">
      <c r="A225" s="10">
        <v>2001</v>
      </c>
      <c r="B225" t="s">
        <v>19</v>
      </c>
      <c r="C225" s="4">
        <v>5064</v>
      </c>
      <c r="D225" s="16">
        <f t="shared" ca="1" si="39"/>
        <v>23.650602409638555</v>
      </c>
      <c r="E225" s="4">
        <f t="shared" ca="1" si="48"/>
        <v>121.2085308056872</v>
      </c>
      <c r="F225" s="4">
        <f t="shared" ca="1" si="49"/>
        <v>6138</v>
      </c>
      <c r="G225" s="4">
        <f t="shared" ca="1" si="50"/>
        <v>5889</v>
      </c>
      <c r="H225" s="4">
        <f t="shared" ca="1" si="51"/>
        <v>249</v>
      </c>
      <c r="I225" s="17">
        <f t="shared" ca="1" si="52"/>
        <v>0</v>
      </c>
      <c r="J225" s="17">
        <f t="shared" ca="1" si="53"/>
        <v>0</v>
      </c>
      <c r="K225" s="17">
        <f t="shared" ca="1" si="54"/>
        <v>1</v>
      </c>
      <c r="L225" s="17"/>
      <c r="M225" s="18"/>
      <c r="N225" s="19">
        <f t="shared" ref="N225:N234" si="55">SUM(S224:S226)/SUM(T224:T226)</f>
        <v>24.253772290809327</v>
      </c>
      <c r="O225" s="4">
        <v>0</v>
      </c>
      <c r="P225" s="4">
        <v>0</v>
      </c>
      <c r="Q225" s="4">
        <v>0</v>
      </c>
      <c r="R225" s="4">
        <v>0</v>
      </c>
      <c r="S225" s="4">
        <v>5889</v>
      </c>
      <c r="T225" s="4">
        <v>249</v>
      </c>
    </row>
    <row r="226" spans="1:20" x14ac:dyDescent="0.2">
      <c r="A226" s="10">
        <v>2002</v>
      </c>
      <c r="B226" t="s">
        <v>19</v>
      </c>
      <c r="C226" s="4">
        <v>5055</v>
      </c>
      <c r="D226" s="16">
        <f t="shared" ca="1" si="39"/>
        <v>22.115523465703973</v>
      </c>
      <c r="E226" s="4">
        <f t="shared" ca="1" si="48"/>
        <v>126.66666666666667</v>
      </c>
      <c r="F226" s="4">
        <f t="shared" ca="1" si="49"/>
        <v>6403</v>
      </c>
      <c r="G226" s="4">
        <f t="shared" ca="1" si="50"/>
        <v>6126</v>
      </c>
      <c r="H226" s="4">
        <f t="shared" ca="1" si="51"/>
        <v>277</v>
      </c>
      <c r="I226" s="17">
        <f t="shared" ca="1" si="52"/>
        <v>0</v>
      </c>
      <c r="J226" s="17">
        <f t="shared" ca="1" si="53"/>
        <v>0</v>
      </c>
      <c r="K226" s="17">
        <f t="shared" ca="1" si="54"/>
        <v>1</v>
      </c>
      <c r="L226" s="17"/>
      <c r="M226" s="18"/>
      <c r="N226" s="19">
        <f t="shared" si="55"/>
        <v>22.165249088699877</v>
      </c>
      <c r="O226" s="4">
        <v>0</v>
      </c>
      <c r="P226" s="4">
        <v>0</v>
      </c>
      <c r="Q226" s="4">
        <v>0</v>
      </c>
      <c r="R226" s="4">
        <v>0</v>
      </c>
      <c r="S226" s="4">
        <v>6126</v>
      </c>
      <c r="T226" s="4">
        <v>277</v>
      </c>
    </row>
    <row r="227" spans="1:20" x14ac:dyDescent="0.2">
      <c r="A227" s="10">
        <v>2003</v>
      </c>
      <c r="B227" t="s">
        <v>19</v>
      </c>
      <c r="C227" s="4">
        <v>5057</v>
      </c>
      <c r="D227" s="16">
        <f t="shared" ca="1" si="39"/>
        <v>20.966329966329965</v>
      </c>
      <c r="E227" s="4">
        <f t="shared" ca="1" si="48"/>
        <v>129.00929404785447</v>
      </c>
      <c r="F227" s="4">
        <f t="shared" ca="1" si="49"/>
        <v>6524</v>
      </c>
      <c r="G227" s="4">
        <f t="shared" ca="1" si="50"/>
        <v>6227</v>
      </c>
      <c r="H227" s="4">
        <f t="shared" ca="1" si="51"/>
        <v>297</v>
      </c>
      <c r="I227" s="17">
        <f t="shared" ca="1" si="52"/>
        <v>0</v>
      </c>
      <c r="J227" s="17">
        <f t="shared" ca="1" si="53"/>
        <v>0</v>
      </c>
      <c r="K227" s="17">
        <f t="shared" ca="1" si="54"/>
        <v>1</v>
      </c>
      <c r="L227" s="17"/>
      <c r="M227" s="18"/>
      <c r="N227" s="19">
        <f t="shared" si="55"/>
        <v>20.750551876379692</v>
      </c>
      <c r="O227" s="4">
        <v>0</v>
      </c>
      <c r="P227" s="4">
        <v>0</v>
      </c>
      <c r="Q227" s="4">
        <v>0</v>
      </c>
      <c r="R227" s="4">
        <v>0</v>
      </c>
      <c r="S227" s="4">
        <v>6227</v>
      </c>
      <c r="T227" s="4">
        <v>297</v>
      </c>
    </row>
    <row r="228" spans="1:20" x14ac:dyDescent="0.2">
      <c r="A228" s="10">
        <v>2004</v>
      </c>
      <c r="B228" t="s">
        <v>19</v>
      </c>
      <c r="C228" s="4">
        <v>5078</v>
      </c>
      <c r="D228" s="16">
        <f t="shared" ca="1" si="39"/>
        <v>19.418674698795179</v>
      </c>
      <c r="E228" s="4">
        <f t="shared" ca="1" si="48"/>
        <v>133.49743993698306</v>
      </c>
      <c r="F228" s="4">
        <f t="shared" ca="1" si="49"/>
        <v>6779</v>
      </c>
      <c r="G228" s="4">
        <f t="shared" ca="1" si="50"/>
        <v>6447</v>
      </c>
      <c r="H228" s="4">
        <f t="shared" ca="1" si="51"/>
        <v>332</v>
      </c>
      <c r="I228" s="17">
        <f t="shared" ca="1" si="52"/>
        <v>0</v>
      </c>
      <c r="J228" s="17">
        <f t="shared" ca="1" si="53"/>
        <v>0</v>
      </c>
      <c r="K228" s="17">
        <f t="shared" ca="1" si="54"/>
        <v>1</v>
      </c>
      <c r="L228" s="17"/>
      <c r="M228" s="18"/>
      <c r="N228" s="19">
        <f t="shared" si="55"/>
        <v>19.932502596053997</v>
      </c>
      <c r="O228" s="4">
        <v>0</v>
      </c>
      <c r="P228" s="4">
        <v>0</v>
      </c>
      <c r="Q228" s="4">
        <v>0</v>
      </c>
      <c r="R228" s="4">
        <v>0</v>
      </c>
      <c r="S228" s="4">
        <v>6447</v>
      </c>
      <c r="T228" s="4">
        <v>332</v>
      </c>
    </row>
    <row r="229" spans="1:20" x14ac:dyDescent="0.2">
      <c r="A229" s="10">
        <v>2005</v>
      </c>
      <c r="B229" t="s">
        <v>19</v>
      </c>
      <c r="C229" s="4">
        <v>5095</v>
      </c>
      <c r="D229" s="16">
        <f t="shared" ca="1" si="39"/>
        <v>19.523952095808383</v>
      </c>
      <c r="E229" s="4">
        <f t="shared" ca="1" si="48"/>
        <v>134.54367026496564</v>
      </c>
      <c r="F229" s="4">
        <f t="shared" ca="1" si="49"/>
        <v>6855</v>
      </c>
      <c r="G229" s="4">
        <f t="shared" ca="1" si="50"/>
        <v>6521</v>
      </c>
      <c r="H229" s="4">
        <f t="shared" ca="1" si="51"/>
        <v>334</v>
      </c>
      <c r="I229" s="17">
        <f t="shared" ca="1" si="52"/>
        <v>0</v>
      </c>
      <c r="J229" s="17">
        <f t="shared" ca="1" si="53"/>
        <v>0</v>
      </c>
      <c r="K229" s="17">
        <f t="shared" ca="1" si="54"/>
        <v>1</v>
      </c>
      <c r="L229" s="17"/>
      <c r="M229" s="18"/>
      <c r="N229" s="19">
        <f t="shared" si="55"/>
        <v>19.431795878312069</v>
      </c>
      <c r="O229" s="4">
        <v>0</v>
      </c>
      <c r="P229" s="4">
        <v>0</v>
      </c>
      <c r="Q229" s="4">
        <v>0</v>
      </c>
      <c r="R229" s="4">
        <v>0</v>
      </c>
      <c r="S229" s="4">
        <v>6521</v>
      </c>
      <c r="T229" s="4">
        <v>334</v>
      </c>
    </row>
    <row r="230" spans="1:20" x14ac:dyDescent="0.2">
      <c r="A230" s="10">
        <v>2006</v>
      </c>
      <c r="B230" t="s">
        <v>19</v>
      </c>
      <c r="C230" s="4">
        <v>5117</v>
      </c>
      <c r="D230" s="16">
        <f t="shared" ca="1" si="39"/>
        <v>19.356940509915013</v>
      </c>
      <c r="E230" s="4">
        <f t="shared" ca="1" si="48"/>
        <v>140.43384795778778</v>
      </c>
      <c r="F230" s="4">
        <f t="shared" ca="1" si="49"/>
        <v>7186</v>
      </c>
      <c r="G230" s="4">
        <f t="shared" ca="1" si="50"/>
        <v>6833</v>
      </c>
      <c r="H230" s="4">
        <f t="shared" ca="1" si="51"/>
        <v>353</v>
      </c>
      <c r="I230" s="17">
        <f t="shared" ca="1" si="52"/>
        <v>0</v>
      </c>
      <c r="J230" s="17">
        <f t="shared" ca="1" si="53"/>
        <v>0</v>
      </c>
      <c r="K230" s="17">
        <f t="shared" ca="1" si="54"/>
        <v>1</v>
      </c>
      <c r="L230" s="17"/>
      <c r="M230" s="18"/>
      <c r="N230" s="19">
        <f t="shared" si="55"/>
        <v>19.242911153119092</v>
      </c>
      <c r="O230" s="4">
        <v>0</v>
      </c>
      <c r="P230" s="4">
        <v>0</v>
      </c>
      <c r="Q230" s="4">
        <v>0</v>
      </c>
      <c r="R230" s="4">
        <v>0</v>
      </c>
      <c r="S230" s="4">
        <v>6833</v>
      </c>
      <c r="T230" s="4">
        <v>353</v>
      </c>
    </row>
    <row r="231" spans="1:20" x14ac:dyDescent="0.2">
      <c r="A231" s="10">
        <v>2007</v>
      </c>
      <c r="B231" t="s">
        <v>19</v>
      </c>
      <c r="C231" s="4">
        <v>5144</v>
      </c>
      <c r="D231" s="16">
        <f ca="1">G231/H231</f>
        <v>18.881401617250674</v>
      </c>
      <c r="E231" s="4">
        <f t="shared" ca="1" si="48"/>
        <v>143.39035769828928</v>
      </c>
      <c r="F231" s="4">
        <f t="shared" ca="1" si="49"/>
        <v>7376</v>
      </c>
      <c r="G231" s="4">
        <f t="shared" ca="1" si="50"/>
        <v>7005</v>
      </c>
      <c r="H231" s="4">
        <f t="shared" ca="1" si="51"/>
        <v>371</v>
      </c>
      <c r="I231" s="17">
        <f t="shared" ca="1" si="52"/>
        <v>0</v>
      </c>
      <c r="J231" s="17">
        <f t="shared" ca="1" si="53"/>
        <v>0</v>
      </c>
      <c r="K231" s="17">
        <f t="shared" ca="1" si="54"/>
        <v>1</v>
      </c>
      <c r="L231" s="17"/>
      <c r="M231" s="18"/>
      <c r="N231" s="19">
        <f t="shared" si="55"/>
        <v>18.70862676056338</v>
      </c>
      <c r="O231" s="4">
        <v>0</v>
      </c>
      <c r="P231" s="4">
        <v>0</v>
      </c>
      <c r="Q231" s="4">
        <v>0</v>
      </c>
      <c r="R231" s="4">
        <v>0</v>
      </c>
      <c r="S231" s="4">
        <v>7005</v>
      </c>
      <c r="T231" s="4">
        <v>371</v>
      </c>
    </row>
    <row r="232" spans="1:20" x14ac:dyDescent="0.2">
      <c r="A232" s="10">
        <v>2008</v>
      </c>
      <c r="B232" t="s">
        <v>19</v>
      </c>
      <c r="C232" s="4">
        <v>5169</v>
      </c>
      <c r="D232" s="16">
        <f ca="1">G232/H232</f>
        <v>17.997572815533982</v>
      </c>
      <c r="E232" s="4">
        <f t="shared" ca="1" si="48"/>
        <v>151.4219384793964</v>
      </c>
      <c r="F232" s="4">
        <f t="shared" ca="1" si="49"/>
        <v>7827</v>
      </c>
      <c r="G232" s="4">
        <f t="shared" ca="1" si="50"/>
        <v>7415</v>
      </c>
      <c r="H232" s="4">
        <f t="shared" ca="1" si="51"/>
        <v>412</v>
      </c>
      <c r="I232" s="17">
        <f t="shared" ca="1" si="52"/>
        <v>0</v>
      </c>
      <c r="J232" s="17">
        <f t="shared" ca="1" si="53"/>
        <v>0</v>
      </c>
      <c r="K232" s="17">
        <f t="shared" ca="1" si="54"/>
        <v>1</v>
      </c>
      <c r="L232" s="17"/>
      <c r="M232" s="18"/>
      <c r="N232" s="19">
        <f t="shared" si="55"/>
        <v>18.193040596520298</v>
      </c>
      <c r="O232" s="4">
        <v>0</v>
      </c>
      <c r="P232" s="4">
        <v>0</v>
      </c>
      <c r="Q232" s="4">
        <v>0</v>
      </c>
      <c r="R232" s="4">
        <v>0</v>
      </c>
      <c r="S232" s="4">
        <v>7415</v>
      </c>
      <c r="T232" s="4">
        <v>412</v>
      </c>
    </row>
    <row r="233" spans="1:20" x14ac:dyDescent="0.2">
      <c r="A233" s="10">
        <v>2009</v>
      </c>
      <c r="B233" t="s">
        <v>19</v>
      </c>
      <c r="C233" s="4">
        <v>5194</v>
      </c>
      <c r="D233" s="16">
        <f ca="1">G233/H233</f>
        <v>17.78066037735849</v>
      </c>
      <c r="E233" s="4">
        <f t="shared" ca="1" si="48"/>
        <v>153.31151328455911</v>
      </c>
      <c r="F233" s="4">
        <f t="shared" ca="1" si="49"/>
        <v>7963</v>
      </c>
      <c r="G233" s="4">
        <f t="shared" ca="1" si="50"/>
        <v>7539</v>
      </c>
      <c r="H233" s="4">
        <f t="shared" ca="1" si="51"/>
        <v>424</v>
      </c>
      <c r="I233" s="17">
        <f t="shared" ca="1" si="52"/>
        <v>0</v>
      </c>
      <c r="J233" s="17">
        <f t="shared" ca="1" si="53"/>
        <v>0</v>
      </c>
      <c r="K233" s="17">
        <f t="shared" ca="1" si="54"/>
        <v>1</v>
      </c>
      <c r="L233" s="17"/>
      <c r="M233" s="18"/>
      <c r="N233" s="19">
        <f>SUM(S232:S234)/SUM(T232:T234)</f>
        <v>17.602675059008654</v>
      </c>
      <c r="O233" s="4">
        <v>0</v>
      </c>
      <c r="P233" s="4">
        <v>0</v>
      </c>
      <c r="Q233" s="4">
        <v>0</v>
      </c>
      <c r="R233" s="4">
        <v>0</v>
      </c>
      <c r="S233" s="4">
        <v>7539</v>
      </c>
      <c r="T233" s="4">
        <v>424</v>
      </c>
    </row>
    <row r="234" spans="1:20" x14ac:dyDescent="0.2">
      <c r="A234" s="10">
        <v>2010</v>
      </c>
      <c r="B234" t="s">
        <v>19</v>
      </c>
      <c r="C234" s="4">
        <v>5222</v>
      </c>
      <c r="D234" s="16">
        <f ca="1">G234/H234</f>
        <v>17.055172413793102</v>
      </c>
      <c r="E234" s="4">
        <f t="shared" ca="1" si="48"/>
        <v>150.40214477211796</v>
      </c>
      <c r="F234" s="4">
        <f t="shared" ca="1" si="49"/>
        <v>7854</v>
      </c>
      <c r="G234" s="4">
        <f t="shared" ca="1" si="50"/>
        <v>7419</v>
      </c>
      <c r="H234" s="4">
        <f t="shared" ca="1" si="51"/>
        <v>435</v>
      </c>
      <c r="I234" s="17">
        <f t="shared" ca="1" si="52"/>
        <v>0</v>
      </c>
      <c r="J234" s="17">
        <f t="shared" ca="1" si="53"/>
        <v>0</v>
      </c>
      <c r="K234" s="17">
        <f t="shared" ca="1" si="54"/>
        <v>1</v>
      </c>
      <c r="L234" s="17"/>
      <c r="M234" s="10"/>
      <c r="N234" s="19">
        <f t="shared" si="55"/>
        <v>17.413271245634458</v>
      </c>
      <c r="O234" s="4">
        <v>0</v>
      </c>
      <c r="P234" s="4">
        <v>0</v>
      </c>
      <c r="Q234" s="4">
        <v>0</v>
      </c>
      <c r="R234" s="4">
        <v>0</v>
      </c>
      <c r="S234" s="4">
        <v>7419</v>
      </c>
      <c r="T234" s="4">
        <v>435</v>
      </c>
    </row>
    <row r="236" spans="1:20" x14ac:dyDescent="0.2">
      <c r="S236" s="4"/>
      <c r="T236" s="4"/>
    </row>
    <row r="237" spans="1:20" x14ac:dyDescent="0.2">
      <c r="S237" s="4"/>
      <c r="T237" s="4"/>
    </row>
    <row r="238" spans="1:20" x14ac:dyDescent="0.2">
      <c r="S238" s="4"/>
      <c r="T238" s="4"/>
    </row>
    <row r="239" spans="1:20" x14ac:dyDescent="0.2">
      <c r="S239" s="4"/>
      <c r="T239" s="4"/>
    </row>
    <row r="240" spans="1:20" x14ac:dyDescent="0.2">
      <c r="T240" s="4"/>
    </row>
    <row r="241" spans="20:20" x14ac:dyDescent="0.2">
      <c r="T241" s="4"/>
    </row>
  </sheetData>
  <mergeCells count="9">
    <mergeCell ref="O9:P9"/>
    <mergeCell ref="Q9:R9"/>
    <mergeCell ref="S9:T9"/>
    <mergeCell ref="D9:H9"/>
    <mergeCell ref="A1:D1"/>
    <mergeCell ref="I9:K9"/>
    <mergeCell ref="M9:N9"/>
    <mergeCell ref="A5:B5"/>
    <mergeCell ref="A6:B6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K14" sqref="K14"/>
    </sheetView>
  </sheetViews>
  <sheetFormatPr defaultRowHeight="12.75" x14ac:dyDescent="0.2"/>
  <cols>
    <col min="1" max="1" width="15.42578125" customWidth="1"/>
    <col min="10" max="10" width="1.7109375" customWidth="1"/>
    <col min="11" max="11" width="43.28515625" customWidth="1"/>
  </cols>
  <sheetData>
    <row r="1" spans="1:11" x14ac:dyDescent="0.2">
      <c r="A1" s="30" t="s">
        <v>38</v>
      </c>
      <c r="B1" s="30"/>
      <c r="C1" s="30"/>
      <c r="D1" s="30"/>
      <c r="E1" s="30"/>
      <c r="K1" t="s">
        <v>104</v>
      </c>
    </row>
    <row r="2" spans="1:11" x14ac:dyDescent="0.2">
      <c r="A2" s="30" t="s">
        <v>39</v>
      </c>
      <c r="B2" s="30"/>
      <c r="C2" s="30"/>
      <c r="D2" s="30"/>
      <c r="K2" t="s">
        <v>105</v>
      </c>
    </row>
    <row r="3" spans="1:11" x14ac:dyDescent="0.2">
      <c r="K3" t="s">
        <v>106</v>
      </c>
    </row>
    <row r="5" spans="1:11" x14ac:dyDescent="0.2">
      <c r="A5" s="30" t="s">
        <v>103</v>
      </c>
      <c r="B5" s="30"/>
      <c r="C5" s="30"/>
      <c r="D5" s="30"/>
      <c r="E5" s="30"/>
    </row>
    <row r="6" spans="1:11" x14ac:dyDescent="0.2">
      <c r="A6" t="s">
        <v>40</v>
      </c>
      <c r="B6" s="6">
        <f ca="1">MAX('punishment yearly'!D64:D144)</f>
        <v>5.88</v>
      </c>
    </row>
    <row r="7" spans="1:11" x14ac:dyDescent="0.2">
      <c r="A7" t="s">
        <v>41</v>
      </c>
      <c r="B7" s="6">
        <f ca="1">MEDIAN('punishment yearly'!D64:D144)</f>
        <v>3.0197117822917106</v>
      </c>
    </row>
    <row r="8" spans="1:11" x14ac:dyDescent="0.2">
      <c r="A8" t="s">
        <v>42</v>
      </c>
      <c r="B8" s="6">
        <f ca="1">AVERAGE('punishment yearly'!D64:D144)</f>
        <v>3.1033325645797771</v>
      </c>
    </row>
  </sheetData>
  <mergeCells count="3">
    <mergeCell ref="A5:E5"/>
    <mergeCell ref="A1:E1"/>
    <mergeCell ref="A2:D2"/>
  </mergeCells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opLeftCell="B1" workbookViewId="0">
      <selection activeCell="H1" sqref="H1:H3"/>
    </sheetView>
  </sheetViews>
  <sheetFormatPr defaultRowHeight="12.75" x14ac:dyDescent="0.2"/>
  <cols>
    <col min="1" max="1" width="22.28515625" customWidth="1"/>
    <col min="2" max="4" width="12.28515625" customWidth="1"/>
    <col min="5" max="6" width="11.42578125" customWidth="1"/>
    <col min="7" max="7" width="3.140625" customWidth="1"/>
    <col min="8" max="8" width="75.5703125" customWidth="1"/>
  </cols>
  <sheetData>
    <row r="1" spans="1:8" x14ac:dyDescent="0.2">
      <c r="A1" s="30" t="s">
        <v>83</v>
      </c>
      <c r="B1" s="30"/>
      <c r="C1" s="30"/>
      <c r="D1" s="30"/>
      <c r="H1" t="s">
        <v>104</v>
      </c>
    </row>
    <row r="2" spans="1:8" x14ac:dyDescent="0.2">
      <c r="H2" t="s">
        <v>105</v>
      </c>
    </row>
    <row r="3" spans="1:8" x14ac:dyDescent="0.2">
      <c r="H3" t="s">
        <v>106</v>
      </c>
    </row>
    <row r="5" spans="1:8" x14ac:dyDescent="0.2">
      <c r="A5" t="s">
        <v>65</v>
      </c>
    </row>
    <row r="6" spans="1:8" ht="25.5" x14ac:dyDescent="0.2">
      <c r="C6" s="1"/>
      <c r="D6" s="7" t="s">
        <v>46</v>
      </c>
      <c r="E6" s="33" t="s">
        <v>64</v>
      </c>
      <c r="F6" s="33"/>
    </row>
    <row r="7" spans="1:8" ht="25.5" x14ac:dyDescent="0.2">
      <c r="A7" t="s">
        <v>63</v>
      </c>
      <c r="B7" s="3" t="s">
        <v>32</v>
      </c>
      <c r="C7" s="3" t="s">
        <v>33</v>
      </c>
      <c r="D7" s="3" t="s">
        <v>35</v>
      </c>
      <c r="E7" s="3" t="s">
        <v>36</v>
      </c>
      <c r="F7" s="3" t="s">
        <v>37</v>
      </c>
      <c r="H7" s="3" t="s">
        <v>80</v>
      </c>
    </row>
    <row r="8" spans="1:8" x14ac:dyDescent="0.2">
      <c r="A8" t="s">
        <v>50</v>
      </c>
      <c r="D8" s="6">
        <f>MEDIAN('punishment yearly'!L24:L63)</f>
        <v>18</v>
      </c>
      <c r="E8" s="6">
        <f>MEDIAN('punishment yearly'!M24:M63)</f>
        <v>4.4953701651041413</v>
      </c>
      <c r="H8" t="s">
        <v>82</v>
      </c>
    </row>
    <row r="9" spans="1:8" x14ac:dyDescent="0.2">
      <c r="A9" t="s">
        <v>48</v>
      </c>
      <c r="B9" s="2">
        <f ca="1">MEDIAN('punishment yearly'!D64:D74)</f>
        <v>2.5699661780321974</v>
      </c>
      <c r="C9" s="1">
        <f ca="1">MEDIAN('punishment yearly'!E64:E74)</f>
        <v>222.62929946270668</v>
      </c>
      <c r="D9" s="2">
        <f>MEDIAN('punishment yearly'!L64:L74)</f>
        <v>9.75</v>
      </c>
      <c r="E9" s="2">
        <f>MEDIAN('punishment yearly'!M64:M74)</f>
        <v>1.4143207727532949</v>
      </c>
      <c r="F9" s="2">
        <f>MEDIAN('punishment yearly'!N64:N74)</f>
        <v>1.8729401561144841</v>
      </c>
    </row>
    <row r="10" spans="1:8" x14ac:dyDescent="0.2">
      <c r="A10" t="s">
        <v>47</v>
      </c>
      <c r="B10" s="2">
        <f ca="1">MEDIAN('punishment yearly'!D64:D98)</f>
        <v>2.3012408346993509</v>
      </c>
      <c r="C10" s="1">
        <f ca="1">MEDIAN('punishment yearly'!E64:E98)</f>
        <v>166.9193489232897</v>
      </c>
      <c r="D10" s="2">
        <f>MEDIAN('punishment yearly'!L64:L98)</f>
        <v>10.333333333333334</v>
      </c>
      <c r="F10" s="2">
        <f>MEDIAN('punishment yearly'!N64:N98)</f>
        <v>1.8799171842650104</v>
      </c>
    </row>
    <row r="11" spans="1:8" x14ac:dyDescent="0.2">
      <c r="A11" t="s">
        <v>52</v>
      </c>
      <c r="B11" s="2">
        <f ca="1">MEDIAN('punishment yearly'!D64:D123)</f>
        <v>2.6723804082986806</v>
      </c>
      <c r="C11" s="1">
        <f ca="1">MEDIAN('punishment yearly'!E64:E123)</f>
        <v>105.413421773184</v>
      </c>
      <c r="D11" s="2">
        <f>MEDIAN('punishment yearly'!L64:L123)</f>
        <v>12</v>
      </c>
      <c r="E11" s="2">
        <f>MEDIAN('punishment yearly'!M64:M123)</f>
        <v>1.4358974358974361</v>
      </c>
      <c r="F11" s="2">
        <f>MEDIAN('punishment yearly'!N64:N123)</f>
        <v>2.0569947675586864</v>
      </c>
    </row>
    <row r="13" spans="1:8" x14ac:dyDescent="0.2">
      <c r="A13" t="s">
        <v>66</v>
      </c>
      <c r="C13" s="1"/>
      <c r="D13" s="34" t="s">
        <v>57</v>
      </c>
      <c r="E13" s="34"/>
      <c r="F13" s="34"/>
    </row>
    <row r="14" spans="1:8" x14ac:dyDescent="0.2">
      <c r="A14" t="s">
        <v>63</v>
      </c>
      <c r="C14" s="1"/>
      <c r="D14" s="3" t="s">
        <v>35</v>
      </c>
      <c r="E14" s="3" t="s">
        <v>36</v>
      </c>
      <c r="F14" s="3" t="s">
        <v>37</v>
      </c>
    </row>
    <row r="15" spans="1:8" x14ac:dyDescent="0.2">
      <c r="A15" t="s">
        <v>51</v>
      </c>
      <c r="C15" s="1"/>
      <c r="D15" s="6">
        <f>SUM('punishment yearly'!O24:O123)/SUM('punishment yearly'!P24:P123)</f>
        <v>15.941176470588236</v>
      </c>
      <c r="E15" s="6">
        <f>SUM('punishment yearly'!Q24:Q123)/SUM('punishment yearly'!R24:R123)</f>
        <v>2.5650920709027272</v>
      </c>
    </row>
    <row r="16" spans="1:8" x14ac:dyDescent="0.2">
      <c r="A16" t="s">
        <v>52</v>
      </c>
      <c r="C16" s="1"/>
      <c r="F16" s="6">
        <f>SUM('punishment yearly'!S64:S123)/SUM('punishment yearly'!T64:T123)</f>
        <v>2.2888594813165666</v>
      </c>
    </row>
    <row r="19" spans="1:20" x14ac:dyDescent="0.2">
      <c r="A19" t="s">
        <v>88</v>
      </c>
    </row>
    <row r="20" spans="1:20" x14ac:dyDescent="0.2">
      <c r="B20" s="33" t="s">
        <v>54</v>
      </c>
      <c r="C20" s="33"/>
      <c r="D20" s="33"/>
      <c r="E20" t="s">
        <v>59</v>
      </c>
      <c r="F20" t="s">
        <v>60</v>
      </c>
    </row>
    <row r="21" spans="1:20" x14ac:dyDescent="0.2">
      <c r="B21" t="s">
        <v>56</v>
      </c>
      <c r="C21" t="s">
        <v>57</v>
      </c>
      <c r="D21" t="s">
        <v>61</v>
      </c>
      <c r="E21" t="s">
        <v>61</v>
      </c>
      <c r="F21" t="s">
        <v>61</v>
      </c>
    </row>
    <row r="22" spans="1:20" x14ac:dyDescent="0.2">
      <c r="A22" t="s">
        <v>55</v>
      </c>
      <c r="B22">
        <f>4*10</f>
        <v>40</v>
      </c>
      <c r="D22" s="8">
        <f>B22*100/(10*B27)</f>
        <v>0.27029512220119889</v>
      </c>
      <c r="E22" s="8">
        <v>2.1258479621993209</v>
      </c>
      <c r="F22" s="5">
        <f>D22/E22</f>
        <v>0.12714696770768211</v>
      </c>
      <c r="H22" t="s">
        <v>62</v>
      </c>
    </row>
    <row r="23" spans="1:20" x14ac:dyDescent="0.2">
      <c r="A23" t="s">
        <v>51</v>
      </c>
      <c r="B23" s="1">
        <f>SUM('punishment yearly'!O24:P123)</f>
        <v>288</v>
      </c>
      <c r="C23">
        <f>SUM('punishment yearly'!O24:O123)/SUM('punishment yearly'!P24:P123)</f>
        <v>15.941176470588236</v>
      </c>
      <c r="D23" s="8">
        <f>B23*100/SUM('punishment yearly'!C24:C123)</f>
        <v>0.10049233956271288</v>
      </c>
      <c r="E23" s="8">
        <v>0.1905222588075785</v>
      </c>
      <c r="F23" s="5">
        <f>D23/E23</f>
        <v>0.52745721256751943</v>
      </c>
    </row>
    <row r="26" spans="1:20" x14ac:dyDescent="0.2">
      <c r="A26" t="s">
        <v>79</v>
      </c>
    </row>
    <row r="27" spans="1:20" x14ac:dyDescent="0.2">
      <c r="A27">
        <v>1785</v>
      </c>
      <c r="B27" s="1">
        <f>'punishment yearly'!C8*('punishment yearly'!C24/'punishment yearly'!C8)^((1785-1755)/(1801-1755))</f>
        <v>1479.8639233387757</v>
      </c>
      <c r="H27" t="s">
        <v>81</v>
      </c>
    </row>
    <row r="28" spans="1:20" x14ac:dyDescent="0.2">
      <c r="B28" s="1"/>
    </row>
    <row r="30" spans="1:20" x14ac:dyDescent="0.2">
      <c r="A30" t="s">
        <v>87</v>
      </c>
      <c r="Q30" s="1"/>
      <c r="R30" s="1"/>
      <c r="S30" s="1"/>
      <c r="T30" s="1"/>
    </row>
    <row r="31" spans="1:20" x14ac:dyDescent="0.2">
      <c r="B31" s="34" t="s">
        <v>54</v>
      </c>
      <c r="C31" s="34"/>
      <c r="D31" s="34"/>
      <c r="E31" t="s">
        <v>84</v>
      </c>
      <c r="F31" t="s">
        <v>60</v>
      </c>
      <c r="Q31" s="1"/>
      <c r="R31" s="1"/>
      <c r="S31" s="1"/>
      <c r="T31" s="1"/>
    </row>
    <row r="32" spans="1:20" x14ac:dyDescent="0.2">
      <c r="B32" t="s">
        <v>56</v>
      </c>
      <c r="C32" t="s">
        <v>57</v>
      </c>
      <c r="D32" t="s">
        <v>61</v>
      </c>
      <c r="E32" t="s">
        <v>61</v>
      </c>
      <c r="F32" t="s">
        <v>61</v>
      </c>
      <c r="Q32" s="1"/>
      <c r="R32" s="1"/>
      <c r="S32" s="1"/>
      <c r="T32" s="1"/>
    </row>
    <row r="33" spans="1:20" x14ac:dyDescent="0.2">
      <c r="A33" t="s">
        <v>85</v>
      </c>
      <c r="B33">
        <v>700</v>
      </c>
      <c r="D33" s="9">
        <f>B33*100/('punishment yearly'!C8*(75-18+1))</f>
        <v>0.95406842033528694</v>
      </c>
      <c r="E33" s="9">
        <v>9.3829592076111972</v>
      </c>
      <c r="F33" s="5">
        <f>D33/E33</f>
        <v>0.10168097283865127</v>
      </c>
      <c r="H33" t="s">
        <v>68</v>
      </c>
      <c r="Q33" s="1"/>
      <c r="R33" s="1"/>
      <c r="S33" s="1"/>
      <c r="T33" s="1"/>
    </row>
    <row r="34" spans="1:20" x14ac:dyDescent="0.2">
      <c r="A34" t="s">
        <v>86</v>
      </c>
      <c r="B34" s="1">
        <f>SUM('punishment yearly'!Q11:R81)</f>
        <v>7950.8641292534267</v>
      </c>
      <c r="C34" s="6">
        <f>SUM('punishment yearly'!Q11:Q81)/SUM('punishment yearly'!R11:R81)</f>
        <v>2.5600316256200593</v>
      </c>
      <c r="D34" s="9">
        <f>B34*100/(SUM('punishment yearly'!C11:C81))</f>
        <v>5.1751331164914145</v>
      </c>
      <c r="E34" s="6">
        <v>10.264850245411722</v>
      </c>
      <c r="F34" s="5">
        <f>D34/E34</f>
        <v>0.50416060563617515</v>
      </c>
      <c r="H34" t="s">
        <v>67</v>
      </c>
      <c r="Q34" s="1"/>
      <c r="R34" s="1"/>
      <c r="S34" s="1"/>
      <c r="T34" s="1"/>
    </row>
    <row r="35" spans="1:20" x14ac:dyDescent="0.2">
      <c r="H35" t="s">
        <v>69</v>
      </c>
      <c r="Q35" s="1"/>
      <c r="R35" s="1"/>
      <c r="S35" s="1"/>
      <c r="T35" s="1"/>
    </row>
    <row r="36" spans="1:20" x14ac:dyDescent="0.2">
      <c r="H36" t="s">
        <v>70</v>
      </c>
    </row>
    <row r="37" spans="1:20" x14ac:dyDescent="0.2">
      <c r="H37" t="s">
        <v>71</v>
      </c>
    </row>
    <row r="38" spans="1:20" x14ac:dyDescent="0.2">
      <c r="H38" t="s">
        <v>72</v>
      </c>
    </row>
    <row r="39" spans="1:20" x14ac:dyDescent="0.2">
      <c r="H39" t="s">
        <v>73</v>
      </c>
    </row>
    <row r="40" spans="1:20" x14ac:dyDescent="0.2">
      <c r="H40" t="s">
        <v>74</v>
      </c>
    </row>
    <row r="44" spans="1:20" x14ac:dyDescent="0.2">
      <c r="B44" t="s">
        <v>91</v>
      </c>
      <c r="C44" t="s">
        <v>57</v>
      </c>
    </row>
    <row r="45" spans="1:20" x14ac:dyDescent="0.2">
      <c r="A45" t="s">
        <v>89</v>
      </c>
      <c r="B45" s="1">
        <f>SUM('punishment yearly'!O94:P123)</f>
        <v>17</v>
      </c>
    </row>
    <row r="46" spans="1:20" x14ac:dyDescent="0.2">
      <c r="A46" t="s">
        <v>90</v>
      </c>
      <c r="B46" s="1">
        <f>SUM('punishment yearly'!O64:P234)</f>
        <v>88</v>
      </c>
    </row>
  </sheetData>
  <mergeCells count="5">
    <mergeCell ref="E6:F6"/>
    <mergeCell ref="D13:F13"/>
    <mergeCell ref="B31:D31"/>
    <mergeCell ref="B20:D20"/>
    <mergeCell ref="A1:D1"/>
  </mergeCells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punishment yearly</vt:lpstr>
      <vt:lpstr>sex-ratio graph</vt:lpstr>
      <vt:lpstr>punishment sums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2014-10-19T21:56:44Z</dcterms:created>
  <dcterms:modified xsi:type="dcterms:W3CDTF">2014-10-19T21:59:35Z</dcterms:modified>
</cp:coreProperties>
</file>