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275" windowHeight="10545"/>
  </bookViews>
  <sheets>
    <sheet name="civil restraining orders" sheetId="3" r:id="rId1"/>
    <sheet name="victim-suspect police judgment" sheetId="1" r:id="rId2"/>
    <sheet name="criminal case processing" sheetId="2" r:id="rId3"/>
  </sheets>
  <calcPr calcId="145621"/>
</workbook>
</file>

<file path=xl/calcChain.xml><?xml version="1.0" encoding="utf-8"?>
<calcChain xmlns="http://schemas.openxmlformats.org/spreadsheetml/2006/main">
  <c r="E7" i="2" l="1"/>
  <c r="F7" i="2"/>
  <c r="C7" i="2"/>
  <c r="D7" i="2"/>
  <c r="E8" i="2"/>
  <c r="F8" i="2"/>
  <c r="C8" i="2"/>
  <c r="D8" i="2"/>
  <c r="E9" i="2"/>
  <c r="F9" i="2"/>
  <c r="C9" i="2"/>
  <c r="D9" i="2"/>
  <c r="B7" i="2"/>
  <c r="B9" i="2"/>
  <c r="B8" i="2"/>
  <c r="B7" i="1"/>
  <c r="C32" i="3" l="1"/>
  <c r="D32" i="3"/>
  <c r="B32" i="3"/>
  <c r="D31" i="3"/>
  <c r="F19" i="1" l="1"/>
  <c r="D25" i="3" l="1"/>
  <c r="D22" i="3"/>
  <c r="D23" i="3"/>
  <c r="D20" i="3"/>
  <c r="D24" i="3"/>
  <c r="D26" i="3"/>
  <c r="D27" i="3"/>
  <c r="D28" i="3"/>
  <c r="D19" i="3"/>
  <c r="B21" i="3"/>
  <c r="B30" i="3" s="1"/>
  <c r="C21" i="3"/>
  <c r="C30" i="3" s="1"/>
  <c r="D75" i="1"/>
  <c r="D21" i="3" l="1"/>
  <c r="D21" i="1"/>
  <c r="D28" i="1"/>
  <c r="D27" i="1"/>
  <c r="D26" i="1"/>
  <c r="D25" i="1"/>
  <c r="D52" i="1"/>
  <c r="D53" i="1"/>
  <c r="D54" i="1"/>
  <c r="D55" i="1"/>
  <c r="D56" i="1"/>
  <c r="D57" i="1"/>
  <c r="D51" i="1"/>
  <c r="D62" i="1"/>
  <c r="D63" i="1"/>
  <c r="D64" i="1"/>
  <c r="D65" i="1"/>
  <c r="D66" i="1"/>
  <c r="D67" i="1"/>
  <c r="D68" i="1"/>
  <c r="D69" i="1"/>
  <c r="D70" i="1"/>
  <c r="D61" i="1"/>
  <c r="D40" i="1"/>
  <c r="D41" i="1"/>
  <c r="D42" i="1"/>
  <c r="D43" i="1"/>
  <c r="D44" i="1"/>
  <c r="D45" i="1"/>
  <c r="D46" i="1"/>
  <c r="D47" i="1"/>
  <c r="D39" i="1"/>
  <c r="D89" i="1"/>
  <c r="D90" i="1"/>
  <c r="D91" i="1"/>
  <c r="D92" i="1"/>
  <c r="B93" i="1"/>
  <c r="D93" i="1" s="1"/>
  <c r="D33" i="1"/>
  <c r="D34" i="1"/>
  <c r="D35" i="1"/>
  <c r="D32" i="1"/>
  <c r="D76" i="1"/>
  <c r="D77" i="1"/>
  <c r="D78" i="1"/>
  <c r="D79" i="1"/>
  <c r="D80" i="1"/>
  <c r="D81" i="1"/>
  <c r="D82" i="1"/>
  <c r="D83" i="1"/>
  <c r="D84" i="1"/>
  <c r="B111" i="1"/>
  <c r="D18" i="1"/>
  <c r="D19" i="1"/>
  <c r="D20" i="1"/>
  <c r="D17" i="1"/>
  <c r="B8" i="1" s="1"/>
  <c r="B100" i="1"/>
  <c r="D30" i="3" l="1"/>
</calcChain>
</file>

<file path=xl/sharedStrings.xml><?xml version="1.0" encoding="utf-8"?>
<sst xmlns="http://schemas.openxmlformats.org/spreadsheetml/2006/main" count="224" uniqueCount="174">
  <si>
    <t>incident reports</t>
  </si>
  <si>
    <t>p. 117</t>
  </si>
  <si>
    <t>victim injuries</t>
  </si>
  <si>
    <t>brusing</t>
  </si>
  <si>
    <t>laceration/bit marks</t>
  </si>
  <si>
    <t>bloody nose/lips</t>
  </si>
  <si>
    <t>fracture</t>
  </si>
  <si>
    <t>strangulation</t>
  </si>
  <si>
    <t>gun shot</t>
  </si>
  <si>
    <t>stab would</t>
  </si>
  <si>
    <t>genital injuries</t>
  </si>
  <si>
    <t>broken/loosened teeth</t>
  </si>
  <si>
    <t>black/swollen eyes</t>
  </si>
  <si>
    <t>info available</t>
  </si>
  <si>
    <t>victim condition at time of assault</t>
  </si>
  <si>
    <t>sober</t>
  </si>
  <si>
    <t>intoxicated</t>
  </si>
  <si>
    <t>sleeping</t>
  </si>
  <si>
    <t>unknown</t>
  </si>
  <si>
    <t>weapon used during assault</t>
  </si>
  <si>
    <t>threw something at victim</t>
  </si>
  <si>
    <t>knife</t>
  </si>
  <si>
    <t xml:space="preserve">gun </t>
  </si>
  <si>
    <t>hit with object</t>
  </si>
  <si>
    <t>no reported weapon</t>
  </si>
  <si>
    <t>victims</t>
  </si>
  <si>
    <t>push, grab or shove victim</t>
  </si>
  <si>
    <t>grab or pull victim's hair</t>
  </si>
  <si>
    <t>slap or hit victim</t>
  </si>
  <si>
    <t>kick victim</t>
  </si>
  <si>
    <t>punch victim</t>
  </si>
  <si>
    <t>bite victim</t>
  </si>
  <si>
    <t>choke/strangle/suffocate victim</t>
  </si>
  <si>
    <t>sexually assault victim</t>
  </si>
  <si>
    <t>chase victim while making threats</t>
  </si>
  <si>
    <t>assault/threat combinations</t>
  </si>
  <si>
    <t>physical assault only</t>
  </si>
  <si>
    <t>physical assault and threats</t>
  </si>
  <si>
    <t>threat of assault only</t>
  </si>
  <si>
    <t>yelled/screamed at suspect</t>
  </si>
  <si>
    <t>reasoned/pleased with suspect</t>
  </si>
  <si>
    <t>cooperated or pretended to</t>
  </si>
  <si>
    <t>threatened suspect</t>
  </si>
  <si>
    <t>attacked suspect</t>
  </si>
  <si>
    <t>ran away</t>
  </si>
  <si>
    <t>called police</t>
  </si>
  <si>
    <t>general victim characteristics</t>
  </si>
  <si>
    <t>female victim</t>
  </si>
  <si>
    <t>share</t>
  </si>
  <si>
    <t>family</t>
  </si>
  <si>
    <t>friends</t>
  </si>
  <si>
    <t>strangers</t>
  </si>
  <si>
    <t>offical</t>
  </si>
  <si>
    <t>suspect</t>
  </si>
  <si>
    <t>other</t>
  </si>
  <si>
    <t>total incidents</t>
  </si>
  <si>
    <t>person reporting assault incidents</t>
  </si>
  <si>
    <t>injury type</t>
  </si>
  <si>
    <t>suspects</t>
  </si>
  <si>
    <t>person-category with injury</t>
  </si>
  <si>
    <t>suspect share of reported injuries</t>
  </si>
  <si>
    <t>Suspect injury reporting could be significantly lower than victim injury reporting.</t>
  </si>
  <si>
    <t>male victims</t>
  </si>
  <si>
    <t>female suspects</t>
  </si>
  <si>
    <t>p. 125</t>
  </si>
  <si>
    <t>dual arrest incident share</t>
  </si>
  <si>
    <t>vctims reported</t>
  </si>
  <si>
    <t>dual arrest victim share</t>
  </si>
  <si>
    <t>p. 111</t>
  </si>
  <si>
    <t>Domestic violence assaults reported to Alaska State Troopers in 2004</t>
  </si>
  <si>
    <t>Data collection instrument includes specific section for victims injuries, but not for subject's injuries</t>
  </si>
  <si>
    <t>see Appendix B, Domestic Violence Data Collection Instrument</t>
  </si>
  <si>
    <t>p. 119</t>
  </si>
  <si>
    <t>p. 125, Table 104</t>
  </si>
  <si>
    <t>p. 137, Table 122</t>
  </si>
  <si>
    <t>p. 137, Table 123</t>
  </si>
  <si>
    <t>p. 138 Table 124</t>
  </si>
  <si>
    <t>p. 139, Table 136</t>
  </si>
  <si>
    <t>person categories</t>
  </si>
  <si>
    <t>incidents reported</t>
  </si>
  <si>
    <t xml:space="preserve">act  </t>
  </si>
  <si>
    <t>police judgment of victim and suspect</t>
  </si>
  <si>
    <t>victim used alcohol</t>
  </si>
  <si>
    <t>victim used drugs</t>
  </si>
  <si>
    <t>victim present with police arrived</t>
  </si>
  <si>
    <t>victim cooperated with police</t>
  </si>
  <si>
    <t>victim condition</t>
  </si>
  <si>
    <t>Suspects' violent acts against victim</t>
  </si>
  <si>
    <t>Victims' responses to suspects acts</t>
  </si>
  <si>
    <t>comparing injuries to victims and suspects</t>
  </si>
  <si>
    <t>Other characteristics of domestic violence assaults</t>
  </si>
  <si>
    <t>Suspect injury information reporting count not provided.</t>
  </si>
  <si>
    <t>Victim injury information reporting count provided above</t>
  </si>
  <si>
    <t>general suspect characteristics</t>
  </si>
  <si>
    <t>male suspect</t>
  </si>
  <si>
    <t>suspect used alcohol</t>
  </si>
  <si>
    <t>suspect used drugs</t>
  </si>
  <si>
    <t>suspect present with police arrived</t>
  </si>
  <si>
    <t>p. 119, Table 95</t>
  </si>
  <si>
    <t>suspects reported</t>
  </si>
  <si>
    <t>p. 141, Tables 129-130</t>
  </si>
  <si>
    <t>Source: Rosay et al. (2010)</t>
  </si>
  <si>
    <t>p. 139, Table 127</t>
  </si>
  <si>
    <t>p. 126, Table 105</t>
  </si>
  <si>
    <t>p. 113, Table 86</t>
  </si>
  <si>
    <t>cases reported to police</t>
  </si>
  <si>
    <t>cases police referred to prosecutors</t>
  </si>
  <si>
    <t>case in which prosecutors filed at least one charge</t>
  </si>
  <si>
    <t>cases in which suspect was convicted (via plea or trial)</t>
  </si>
  <si>
    <t>all cases</t>
  </si>
  <si>
    <t>male</t>
  </si>
  <si>
    <t>female</t>
  </si>
  <si>
    <t>by sex of at least one suspect</t>
  </si>
  <si>
    <t>by exclusive sex of suspects</t>
  </si>
  <si>
    <t>pp. 146-148, Tables 137-141</t>
  </si>
  <si>
    <t>Alaska has a mandatory arrest statute (§18.65.530), passed as part of the</t>
  </si>
  <si>
    <t>Domestic Violence Prevention and Victim Protection Act of 1996. Police officers are</t>
  </si>
  <si>
    <t>required to arrest the principal physical aggressor when there is probable cause that s/he</t>
  </si>
  <si>
    <t>has committed a crime involving domestic violence within the previous 12 hours.</t>
  </si>
  <si>
    <t>cases reported includes cases:</t>
  </si>
  <si>
    <t xml:space="preserve"> "closed by referral, closed by arrest, closed declined, closed by investigation, or closed as unfounded." Id. p. 111</t>
  </si>
  <si>
    <t>conviction rate among cases reported to prosecutors</t>
  </si>
  <si>
    <t>conviction rate among cases prosecuted</t>
  </si>
  <si>
    <t>Rosay, Andre B., Darryl Wood, et al. (2010). Investigation and Prosecution of Sexual Assault, Domestic Violence, and Stalking, University of Alaska Justice Center</t>
  </si>
  <si>
    <t>fiscal year</t>
  </si>
  <si>
    <t>civil restraining order petitions filed against domestic violence or stalking</t>
  </si>
  <si>
    <t>p. 3</t>
  </si>
  <si>
    <t>Ex parte order subject to hearing scheduled within 20 days</t>
  </si>
  <si>
    <t>Final order lasts up to a year</t>
  </si>
  <si>
    <t>staff screened about two-thirds of civil domestic violence cases</t>
  </si>
  <si>
    <t>filed between Jan. 1, 2002 and mid-Feb. 2004</t>
  </si>
  <si>
    <t>cases screened</t>
  </si>
  <si>
    <t>among screened cases</t>
  </si>
  <si>
    <t>cases involving only emergency orders for 72 hours, or medical orders</t>
  </si>
  <si>
    <t>cases involving intimate partner domestic violence (not stalking)</t>
  </si>
  <si>
    <t>pp. 16-17</t>
  </si>
  <si>
    <t>calendar year</t>
  </si>
  <si>
    <t>2003-mid Feb. 2004</t>
  </si>
  <si>
    <t>cases in which long-term hearing held</t>
  </si>
  <si>
    <t xml:space="preserve">   long term order granted</t>
  </si>
  <si>
    <t xml:space="preserve">   long term order denied</t>
  </si>
  <si>
    <t>cases in which only ex parte proceedings held</t>
  </si>
  <si>
    <t xml:space="preserve">   ex parte petition denied at ex parte hearing</t>
  </si>
  <si>
    <t>cases in which petition doesn't show at scheduled long-term hearing</t>
  </si>
  <si>
    <t>total case check</t>
  </si>
  <si>
    <t>p. 18, Table 1</t>
  </si>
  <si>
    <t>p. 16</t>
  </si>
  <si>
    <t>selected cases with scheduled long-term hiring at which on or both parties attended</t>
  </si>
  <si>
    <t>Civil petitions for intimate-partner restraining orders filed in Anchorage court, 2002-2003</t>
  </si>
  <si>
    <t>petitioner did not follow through</t>
  </si>
  <si>
    <t>p. 21, Table 2</t>
  </si>
  <si>
    <t>total</t>
  </si>
  <si>
    <t>total case filings</t>
  </si>
  <si>
    <t xml:space="preserve">   petitioner requested dismissal at long-term hearing</t>
  </si>
  <si>
    <t xml:space="preserve">   ex parte order only (petitioner requested ex parte order dissolved, did not request long-term hearing, or case reassigned to superior court judge)</t>
  </si>
  <si>
    <t>petitioner female</t>
  </si>
  <si>
    <t>parties married</t>
  </si>
  <si>
    <t>children in household</t>
  </si>
  <si>
    <t>respondent minority</t>
  </si>
  <si>
    <t>pp. 28-30</t>
  </si>
  <si>
    <t>respondent involved in previous domestic violence incident</t>
  </si>
  <si>
    <t>court documented domestic violence history between petitioner and respondent</t>
  </si>
  <si>
    <t>court documented domestic violence history of resspondent</t>
  </si>
  <si>
    <t>Alaska Judicial Council (2005). Court Innovations in Domestic Violence Cases.</t>
  </si>
  <si>
    <t>Source: Alaska Judicial Council (2005)</t>
  </si>
  <si>
    <t>petitioner did not follow through (share)</t>
  </si>
  <si>
    <t>ex parte petition filed only, petitioner doesn't show for hearing</t>
  </si>
  <si>
    <t>estimate (note that Alaska has a mandatory arrest statute)</t>
  </si>
  <si>
    <t>conviction rate among cases reported to police</t>
  </si>
  <si>
    <t>Repository:</t>
  </si>
  <si>
    <t>http://acrosswalls.org/datasets/</t>
  </si>
  <si>
    <t>Version: 1.0</t>
  </si>
  <si>
    <t>police judgment of who was victim and who was suspect</t>
  </si>
  <si>
    <t>Prosecution of domestic violence assaults reported to Alaska State Troopers in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</si>
</sst>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9" fontId="0" fillId="0" borderId="0" xfId="1" applyFont="1"/>
    <xf numFmtId="0" fontId="0" fillId="0" borderId="0" xfId="1" applyNumberFormat="1" applyFont="1"/>
    <xf numFmtId="0" fontId="0" fillId="0" borderId="0" xfId="0" applyAlignment="1">
      <alignment wrapText="1"/>
    </xf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9" fontId="0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sqref="A1:C1"/>
    </sheetView>
  </sheetViews>
  <sheetFormatPr defaultRowHeight="15" x14ac:dyDescent="0.25"/>
  <cols>
    <col min="1" max="1" width="67" customWidth="1"/>
    <col min="5" max="5" width="2.42578125" customWidth="1"/>
    <col min="6" max="6" width="74.140625" customWidth="1"/>
  </cols>
  <sheetData>
    <row r="1" spans="1:6" x14ac:dyDescent="0.25">
      <c r="A1" s="8" t="s">
        <v>148</v>
      </c>
      <c r="B1" s="8"/>
      <c r="C1" s="8"/>
      <c r="F1" t="s">
        <v>169</v>
      </c>
    </row>
    <row r="2" spans="1:6" x14ac:dyDescent="0.25">
      <c r="F2" t="s">
        <v>170</v>
      </c>
    </row>
    <row r="3" spans="1:6" x14ac:dyDescent="0.25">
      <c r="F3" t="s">
        <v>171</v>
      </c>
    </row>
    <row r="4" spans="1:6" x14ac:dyDescent="0.25">
      <c r="B4" t="s">
        <v>124</v>
      </c>
    </row>
    <row r="5" spans="1:6" x14ac:dyDescent="0.25">
      <c r="B5">
        <v>2002</v>
      </c>
      <c r="C5">
        <v>2003</v>
      </c>
      <c r="D5">
        <v>2004</v>
      </c>
      <c r="F5" t="s">
        <v>164</v>
      </c>
    </row>
    <row r="6" spans="1:6" x14ac:dyDescent="0.25">
      <c r="A6" t="s">
        <v>125</v>
      </c>
      <c r="B6">
        <v>2994</v>
      </c>
      <c r="C6">
        <v>3174</v>
      </c>
      <c r="D6">
        <v>3479</v>
      </c>
      <c r="F6" t="s">
        <v>126</v>
      </c>
    </row>
    <row r="7" spans="1:6" x14ac:dyDescent="0.25">
      <c r="F7" t="s">
        <v>127</v>
      </c>
    </row>
    <row r="8" spans="1:6" x14ac:dyDescent="0.25">
      <c r="F8" t="s">
        <v>128</v>
      </c>
    </row>
    <row r="9" spans="1:6" x14ac:dyDescent="0.25">
      <c r="A9" t="s">
        <v>129</v>
      </c>
      <c r="B9" t="s">
        <v>131</v>
      </c>
    </row>
    <row r="10" spans="1:6" x14ac:dyDescent="0.25">
      <c r="A10" t="s">
        <v>130</v>
      </c>
      <c r="B10">
        <v>6103</v>
      </c>
      <c r="F10" t="s">
        <v>146</v>
      </c>
    </row>
    <row r="12" spans="1:6" x14ac:dyDescent="0.25">
      <c r="A12" t="s">
        <v>132</v>
      </c>
    </row>
    <row r="13" spans="1:6" x14ac:dyDescent="0.25">
      <c r="A13" t="s">
        <v>133</v>
      </c>
      <c r="B13">
        <v>67</v>
      </c>
      <c r="F13" t="s">
        <v>135</v>
      </c>
    </row>
    <row r="14" spans="1:6" x14ac:dyDescent="0.25">
      <c r="A14" t="s">
        <v>134</v>
      </c>
      <c r="B14">
        <v>4642</v>
      </c>
    </row>
    <row r="17" spans="1:6" x14ac:dyDescent="0.25">
      <c r="B17" t="s">
        <v>136</v>
      </c>
    </row>
    <row r="18" spans="1:6" x14ac:dyDescent="0.25">
      <c r="B18">
        <v>2002</v>
      </c>
      <c r="C18" t="s">
        <v>137</v>
      </c>
      <c r="D18" t="s">
        <v>151</v>
      </c>
    </row>
    <row r="19" spans="1:6" x14ac:dyDescent="0.25">
      <c r="A19" t="s">
        <v>152</v>
      </c>
      <c r="B19">
        <v>2148</v>
      </c>
      <c r="C19">
        <v>2494</v>
      </c>
      <c r="D19">
        <f>B19+C19</f>
        <v>4642</v>
      </c>
      <c r="F19" t="s">
        <v>145</v>
      </c>
    </row>
    <row r="20" spans="1:6" x14ac:dyDescent="0.25">
      <c r="A20" t="s">
        <v>166</v>
      </c>
      <c r="B20">
        <v>137</v>
      </c>
      <c r="C20">
        <v>149</v>
      </c>
      <c r="D20">
        <f>B20+C20</f>
        <v>286</v>
      </c>
    </row>
    <row r="21" spans="1:6" x14ac:dyDescent="0.25">
      <c r="A21" t="s">
        <v>141</v>
      </c>
      <c r="B21">
        <f>SUM(B22:B23)</f>
        <v>623</v>
      </c>
      <c r="C21">
        <f>SUM(C22:C23)</f>
        <v>736</v>
      </c>
      <c r="D21">
        <f t="shared" ref="D21:D27" si="0">B21+C21</f>
        <v>1359</v>
      </c>
    </row>
    <row r="22" spans="1:6" x14ac:dyDescent="0.25">
      <c r="A22" t="s">
        <v>154</v>
      </c>
      <c r="B22">
        <v>221</v>
      </c>
      <c r="C22">
        <v>257</v>
      </c>
      <c r="D22">
        <f t="shared" si="0"/>
        <v>478</v>
      </c>
    </row>
    <row r="23" spans="1:6" x14ac:dyDescent="0.25">
      <c r="A23" t="s">
        <v>142</v>
      </c>
      <c r="B23">
        <v>402</v>
      </c>
      <c r="C23">
        <v>479</v>
      </c>
      <c r="D23">
        <f t="shared" si="0"/>
        <v>881</v>
      </c>
    </row>
    <row r="24" spans="1:6" x14ac:dyDescent="0.25">
      <c r="A24" t="s">
        <v>143</v>
      </c>
      <c r="B24">
        <v>633</v>
      </c>
      <c r="C24">
        <v>704</v>
      </c>
      <c r="D24">
        <f t="shared" si="0"/>
        <v>1337</v>
      </c>
    </row>
    <row r="25" spans="1:6" x14ac:dyDescent="0.25">
      <c r="A25" t="s">
        <v>138</v>
      </c>
      <c r="B25">
        <v>755</v>
      </c>
      <c r="C25">
        <v>905</v>
      </c>
      <c r="D25">
        <f>B25+C25</f>
        <v>1660</v>
      </c>
    </row>
    <row r="26" spans="1:6" x14ac:dyDescent="0.25">
      <c r="A26" t="s">
        <v>139</v>
      </c>
      <c r="B26">
        <v>553</v>
      </c>
      <c r="C26">
        <v>652</v>
      </c>
      <c r="D26">
        <f t="shared" si="0"/>
        <v>1205</v>
      </c>
    </row>
    <row r="27" spans="1:6" x14ac:dyDescent="0.25">
      <c r="A27" t="s">
        <v>140</v>
      </c>
      <c r="B27">
        <v>100</v>
      </c>
      <c r="C27">
        <v>114</v>
      </c>
      <c r="D27">
        <f t="shared" si="0"/>
        <v>214</v>
      </c>
    </row>
    <row r="28" spans="1:6" x14ac:dyDescent="0.25">
      <c r="A28" t="s">
        <v>153</v>
      </c>
      <c r="B28">
        <v>102</v>
      </c>
      <c r="C28">
        <v>139</v>
      </c>
      <c r="D28">
        <f>B28+C28</f>
        <v>241</v>
      </c>
    </row>
    <row r="30" spans="1:6" x14ac:dyDescent="0.25">
      <c r="A30" t="s">
        <v>144</v>
      </c>
      <c r="B30">
        <f>B25+B24+B21+B20</f>
        <v>2148</v>
      </c>
      <c r="C30">
        <f t="shared" ref="C30:D30" si="1">C25+C24+C21+C20</f>
        <v>2494</v>
      </c>
      <c r="D30">
        <f t="shared" si="1"/>
        <v>4642</v>
      </c>
    </row>
    <row r="31" spans="1:6" x14ac:dyDescent="0.25">
      <c r="A31" t="s">
        <v>149</v>
      </c>
      <c r="B31">
        <v>1093</v>
      </c>
      <c r="C31">
        <v>1249</v>
      </c>
      <c r="D31">
        <f>B31+C31</f>
        <v>2342</v>
      </c>
      <c r="F31" t="s">
        <v>150</v>
      </c>
    </row>
    <row r="32" spans="1:6" x14ac:dyDescent="0.25">
      <c r="A32" t="s">
        <v>165</v>
      </c>
      <c r="B32" s="1">
        <f>B31/B30</f>
        <v>0.50884543761638734</v>
      </c>
      <c r="C32" s="1">
        <f t="shared" ref="C32:D32" si="2">C31/C30</f>
        <v>0.50080192461908579</v>
      </c>
      <c r="D32" s="1">
        <f t="shared" si="2"/>
        <v>0.50452391210685055</v>
      </c>
    </row>
    <row r="37" spans="1:6" x14ac:dyDescent="0.25">
      <c r="A37" t="s">
        <v>147</v>
      </c>
      <c r="B37">
        <v>501</v>
      </c>
      <c r="C37">
        <v>571</v>
      </c>
      <c r="D37">
        <v>1072</v>
      </c>
    </row>
    <row r="38" spans="1:6" x14ac:dyDescent="0.25">
      <c r="A38" t="s">
        <v>155</v>
      </c>
      <c r="B38" s="1">
        <v>0.82</v>
      </c>
      <c r="C38" s="1">
        <v>0.79</v>
      </c>
      <c r="F38" t="s">
        <v>159</v>
      </c>
    </row>
    <row r="39" spans="1:6" x14ac:dyDescent="0.25">
      <c r="A39" t="s">
        <v>158</v>
      </c>
      <c r="B39" s="1">
        <v>0.37</v>
      </c>
      <c r="C39" s="1">
        <v>0.41</v>
      </c>
    </row>
    <row r="40" spans="1:6" x14ac:dyDescent="0.25">
      <c r="A40" t="s">
        <v>156</v>
      </c>
      <c r="B40" s="1">
        <v>0.36</v>
      </c>
      <c r="C40" s="1">
        <v>0.41</v>
      </c>
    </row>
    <row r="41" spans="1:6" x14ac:dyDescent="0.25">
      <c r="A41" t="s">
        <v>157</v>
      </c>
      <c r="B41" s="1">
        <v>0.73</v>
      </c>
      <c r="C41" s="1">
        <v>0.69</v>
      </c>
    </row>
    <row r="42" spans="1:6" x14ac:dyDescent="0.25">
      <c r="A42" t="s">
        <v>160</v>
      </c>
      <c r="B42" s="1">
        <v>0.74</v>
      </c>
      <c r="C42" s="1">
        <v>0.64</v>
      </c>
    </row>
    <row r="43" spans="1:6" x14ac:dyDescent="0.25">
      <c r="A43" t="s">
        <v>162</v>
      </c>
      <c r="B43" s="1">
        <v>0.57999999999999996</v>
      </c>
      <c r="C43" s="1">
        <v>0.46</v>
      </c>
    </row>
    <row r="44" spans="1:6" x14ac:dyDescent="0.25">
      <c r="A44" t="s">
        <v>161</v>
      </c>
      <c r="D44" s="1">
        <v>0.4</v>
      </c>
    </row>
    <row r="45" spans="1:6" x14ac:dyDescent="0.25">
      <c r="F45" t="s">
        <v>163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workbookViewId="0">
      <selection sqref="A1:D1"/>
    </sheetView>
  </sheetViews>
  <sheetFormatPr defaultRowHeight="15" x14ac:dyDescent="0.25"/>
  <cols>
    <col min="1" max="1" width="31" customWidth="1"/>
    <col min="2" max="4" width="11.85546875" customWidth="1"/>
    <col min="5" max="5" width="2.5703125" customWidth="1"/>
    <col min="6" max="6" width="90.5703125" customWidth="1"/>
  </cols>
  <sheetData>
    <row r="1" spans="1:6" x14ac:dyDescent="0.25">
      <c r="A1" s="8" t="s">
        <v>69</v>
      </c>
      <c r="B1" s="8"/>
      <c r="C1" s="8"/>
      <c r="D1" s="8"/>
      <c r="F1" t="s">
        <v>169</v>
      </c>
    </row>
    <row r="2" spans="1:6" x14ac:dyDescent="0.25">
      <c r="A2" s="8" t="s">
        <v>172</v>
      </c>
      <c r="B2" s="8"/>
      <c r="C2" s="8"/>
      <c r="D2" s="8"/>
      <c r="F2" t="s">
        <v>170</v>
      </c>
    </row>
    <row r="3" spans="1:6" x14ac:dyDescent="0.25">
      <c r="F3" t="s">
        <v>171</v>
      </c>
    </row>
    <row r="5" spans="1:6" x14ac:dyDescent="0.25">
      <c r="A5" t="s">
        <v>81</v>
      </c>
      <c r="F5" t="s">
        <v>101</v>
      </c>
    </row>
    <row r="6" spans="1:6" x14ac:dyDescent="0.25">
      <c r="A6" t="s">
        <v>65</v>
      </c>
      <c r="B6" s="1">
        <v>0.04</v>
      </c>
      <c r="F6" t="s">
        <v>1</v>
      </c>
    </row>
    <row r="7" spans="1:6" x14ac:dyDescent="0.25">
      <c r="A7" t="s">
        <v>67</v>
      </c>
      <c r="B7" s="1">
        <f>B6*B11*2/(B13*0.9)</f>
        <v>8.3972468043264498E-2</v>
      </c>
      <c r="F7" t="s">
        <v>167</v>
      </c>
    </row>
    <row r="8" spans="1:6" x14ac:dyDescent="0.25">
      <c r="A8" t="s">
        <v>62</v>
      </c>
      <c r="B8" s="1">
        <f>1-D17</f>
        <v>0.30431893687707645</v>
      </c>
      <c r="F8" t="s">
        <v>64</v>
      </c>
    </row>
    <row r="9" spans="1:6" x14ac:dyDescent="0.25">
      <c r="A9" t="s">
        <v>63</v>
      </c>
      <c r="B9" s="1">
        <v>0.24</v>
      </c>
      <c r="F9" t="s">
        <v>72</v>
      </c>
    </row>
    <row r="10" spans="1:6" x14ac:dyDescent="0.25">
      <c r="B10" s="1"/>
    </row>
    <row r="11" spans="1:6" x14ac:dyDescent="0.25">
      <c r="A11" t="s">
        <v>0</v>
      </c>
      <c r="B11">
        <v>1281</v>
      </c>
      <c r="F11" t="s">
        <v>68</v>
      </c>
    </row>
    <row r="12" spans="1:6" x14ac:dyDescent="0.25">
      <c r="A12" t="s">
        <v>66</v>
      </c>
      <c r="B12" s="2">
        <v>1523</v>
      </c>
      <c r="F12" t="s">
        <v>68</v>
      </c>
    </row>
    <row r="13" spans="1:6" x14ac:dyDescent="0.25">
      <c r="A13" t="s">
        <v>99</v>
      </c>
      <c r="B13" s="2">
        <v>1356</v>
      </c>
      <c r="F13" t="s">
        <v>68</v>
      </c>
    </row>
    <row r="14" spans="1:6" x14ac:dyDescent="0.25">
      <c r="B14" s="2"/>
    </row>
    <row r="15" spans="1:6" x14ac:dyDescent="0.25">
      <c r="A15" t="s">
        <v>46</v>
      </c>
    </row>
    <row r="16" spans="1:6" x14ac:dyDescent="0.25">
      <c r="B16" t="s">
        <v>25</v>
      </c>
      <c r="C16" t="s">
        <v>13</v>
      </c>
      <c r="D16" t="s">
        <v>48</v>
      </c>
    </row>
    <row r="17" spans="1:6" x14ac:dyDescent="0.25">
      <c r="A17" t="s">
        <v>47</v>
      </c>
      <c r="B17">
        <v>1047</v>
      </c>
      <c r="C17">
        <v>1505</v>
      </c>
      <c r="D17" s="1">
        <f>B17/C17</f>
        <v>0.69568106312292355</v>
      </c>
      <c r="F17" t="s">
        <v>73</v>
      </c>
    </row>
    <row r="18" spans="1:6" x14ac:dyDescent="0.25">
      <c r="A18" t="s">
        <v>82</v>
      </c>
      <c r="B18">
        <v>466</v>
      </c>
      <c r="C18">
        <v>1442</v>
      </c>
      <c r="D18" s="1">
        <f t="shared" ref="D18:D21" si="0">B18/C18</f>
        <v>0.32316227461858532</v>
      </c>
    </row>
    <row r="19" spans="1:6" x14ac:dyDescent="0.25">
      <c r="A19" t="s">
        <v>83</v>
      </c>
      <c r="B19">
        <v>18</v>
      </c>
      <c r="C19">
        <v>1475</v>
      </c>
      <c r="D19" s="1">
        <f t="shared" si="0"/>
        <v>1.2203389830508475E-2</v>
      </c>
      <c r="F19" s="4">
        <f>1-D17</f>
        <v>0.30431893687707645</v>
      </c>
    </row>
    <row r="20" spans="1:6" x14ac:dyDescent="0.25">
      <c r="A20" t="s">
        <v>84</v>
      </c>
      <c r="B20">
        <v>1426</v>
      </c>
      <c r="C20">
        <v>1481</v>
      </c>
      <c r="D20" s="1">
        <f t="shared" si="0"/>
        <v>0.96286293045239701</v>
      </c>
    </row>
    <row r="21" spans="1:6" x14ac:dyDescent="0.25">
      <c r="A21" t="s">
        <v>85</v>
      </c>
      <c r="B21">
        <v>1255</v>
      </c>
      <c r="C21">
        <v>1435</v>
      </c>
      <c r="D21" s="1">
        <f t="shared" si="0"/>
        <v>0.87456445993031362</v>
      </c>
    </row>
    <row r="22" spans="1:6" x14ac:dyDescent="0.25">
      <c r="D22" s="1"/>
    </row>
    <row r="23" spans="1:6" x14ac:dyDescent="0.25">
      <c r="A23" t="s">
        <v>93</v>
      </c>
    </row>
    <row r="24" spans="1:6" x14ac:dyDescent="0.25">
      <c r="B24" t="s">
        <v>58</v>
      </c>
      <c r="C24" t="s">
        <v>13</v>
      </c>
      <c r="D24" t="s">
        <v>48</v>
      </c>
    </row>
    <row r="25" spans="1:6" x14ac:dyDescent="0.25">
      <c r="A25" t="s">
        <v>94</v>
      </c>
      <c r="B25">
        <v>1034</v>
      </c>
      <c r="C25">
        <v>1353</v>
      </c>
      <c r="D25" s="1">
        <f>B25/C25</f>
        <v>0.76422764227642281</v>
      </c>
      <c r="F25" t="s">
        <v>98</v>
      </c>
    </row>
    <row r="26" spans="1:6" x14ac:dyDescent="0.25">
      <c r="A26" t="s">
        <v>95</v>
      </c>
      <c r="B26">
        <v>713</v>
      </c>
      <c r="C26">
        <v>1250</v>
      </c>
      <c r="D26" s="1">
        <f t="shared" ref="D26:D28" si="1">B26/C26</f>
        <v>0.57040000000000002</v>
      </c>
    </row>
    <row r="27" spans="1:6" x14ac:dyDescent="0.25">
      <c r="A27" t="s">
        <v>96</v>
      </c>
      <c r="B27">
        <v>33</v>
      </c>
      <c r="C27">
        <v>1270</v>
      </c>
      <c r="D27" s="1">
        <f t="shared" si="1"/>
        <v>2.5984251968503937E-2</v>
      </c>
    </row>
    <row r="28" spans="1:6" x14ac:dyDescent="0.25">
      <c r="A28" t="s">
        <v>97</v>
      </c>
      <c r="B28">
        <v>1035</v>
      </c>
      <c r="C28">
        <v>1319</v>
      </c>
      <c r="D28" s="1">
        <f t="shared" si="1"/>
        <v>0.78468536770280517</v>
      </c>
    </row>
    <row r="29" spans="1:6" x14ac:dyDescent="0.25">
      <c r="D29" s="1"/>
    </row>
    <row r="30" spans="1:6" x14ac:dyDescent="0.25">
      <c r="A30" t="s">
        <v>14</v>
      </c>
    </row>
    <row r="31" spans="1:6" x14ac:dyDescent="0.25">
      <c r="A31" t="s">
        <v>86</v>
      </c>
      <c r="B31" t="s">
        <v>25</v>
      </c>
      <c r="D31" t="s">
        <v>48</v>
      </c>
    </row>
    <row r="32" spans="1:6" x14ac:dyDescent="0.25">
      <c r="A32" t="s">
        <v>15</v>
      </c>
      <c r="B32">
        <v>995</v>
      </c>
      <c r="D32" s="1">
        <f>B32/B$12</f>
        <v>0.65331582403151678</v>
      </c>
      <c r="F32" t="s">
        <v>74</v>
      </c>
    </row>
    <row r="33" spans="1:6" x14ac:dyDescent="0.25">
      <c r="A33" t="s">
        <v>16</v>
      </c>
      <c r="B33">
        <v>448</v>
      </c>
      <c r="D33" s="1">
        <f>B33/B$12</f>
        <v>0.29415627051871307</v>
      </c>
    </row>
    <row r="34" spans="1:6" x14ac:dyDescent="0.25">
      <c r="A34" t="s">
        <v>17</v>
      </c>
      <c r="B34">
        <v>34</v>
      </c>
      <c r="D34" s="1">
        <f>B34/B$12</f>
        <v>2.2324359816152332E-2</v>
      </c>
    </row>
    <row r="35" spans="1:6" x14ac:dyDescent="0.25">
      <c r="A35" t="s">
        <v>18</v>
      </c>
      <c r="B35">
        <v>63</v>
      </c>
      <c r="D35" s="1">
        <f>B35/B$12</f>
        <v>4.1365725541694022E-2</v>
      </c>
    </row>
    <row r="36" spans="1:6" x14ac:dyDescent="0.25">
      <c r="D36" s="1"/>
    </row>
    <row r="37" spans="1:6" x14ac:dyDescent="0.25">
      <c r="A37" t="s">
        <v>87</v>
      </c>
    </row>
    <row r="38" spans="1:6" x14ac:dyDescent="0.25">
      <c r="A38" t="s">
        <v>80</v>
      </c>
      <c r="B38" t="s">
        <v>25</v>
      </c>
      <c r="C38" t="s">
        <v>13</v>
      </c>
      <c r="D38" t="s">
        <v>48</v>
      </c>
    </row>
    <row r="39" spans="1:6" x14ac:dyDescent="0.25">
      <c r="A39" t="s">
        <v>26</v>
      </c>
      <c r="B39">
        <v>691</v>
      </c>
      <c r="C39">
        <v>1452</v>
      </c>
      <c r="D39" s="1">
        <f>B39/C39</f>
        <v>0.47589531680440772</v>
      </c>
      <c r="F39" t="s">
        <v>76</v>
      </c>
    </row>
    <row r="40" spans="1:6" x14ac:dyDescent="0.25">
      <c r="A40" t="s">
        <v>27</v>
      </c>
      <c r="B40">
        <v>146</v>
      </c>
      <c r="C40">
        <v>1461</v>
      </c>
      <c r="D40" s="1">
        <f t="shared" ref="D40:D47" si="2">B40/C40</f>
        <v>9.9931553730321698E-2</v>
      </c>
    </row>
    <row r="41" spans="1:6" x14ac:dyDescent="0.25">
      <c r="A41" t="s">
        <v>28</v>
      </c>
      <c r="B41">
        <v>412</v>
      </c>
      <c r="C41">
        <v>1452</v>
      </c>
      <c r="D41" s="1">
        <f t="shared" si="2"/>
        <v>0.28374655647382918</v>
      </c>
    </row>
    <row r="42" spans="1:6" x14ac:dyDescent="0.25">
      <c r="A42" t="s">
        <v>29</v>
      </c>
      <c r="B42">
        <v>124</v>
      </c>
      <c r="C42">
        <v>1454</v>
      </c>
      <c r="D42" s="1">
        <f t="shared" si="2"/>
        <v>8.528198074277854E-2</v>
      </c>
    </row>
    <row r="43" spans="1:6" x14ac:dyDescent="0.25">
      <c r="A43" t="s">
        <v>30</v>
      </c>
      <c r="B43">
        <v>420</v>
      </c>
      <c r="C43">
        <v>1448</v>
      </c>
      <c r="D43" s="1">
        <f t="shared" si="2"/>
        <v>0.29005524861878451</v>
      </c>
    </row>
    <row r="44" spans="1:6" x14ac:dyDescent="0.25">
      <c r="A44" t="s">
        <v>31</v>
      </c>
      <c r="B44">
        <v>48</v>
      </c>
      <c r="C44">
        <v>1463</v>
      </c>
      <c r="D44" s="1">
        <f t="shared" si="2"/>
        <v>3.2809295967190705E-2</v>
      </c>
    </row>
    <row r="45" spans="1:6" x14ac:dyDescent="0.25">
      <c r="A45" t="s">
        <v>32</v>
      </c>
      <c r="B45">
        <v>157</v>
      </c>
      <c r="C45">
        <v>1460</v>
      </c>
      <c r="D45" s="1">
        <f t="shared" si="2"/>
        <v>0.10753424657534247</v>
      </c>
    </row>
    <row r="46" spans="1:6" x14ac:dyDescent="0.25">
      <c r="A46" t="s">
        <v>33</v>
      </c>
      <c r="B46">
        <v>15</v>
      </c>
      <c r="C46">
        <v>1460</v>
      </c>
      <c r="D46" s="1">
        <f t="shared" si="2"/>
        <v>1.0273972602739725E-2</v>
      </c>
    </row>
    <row r="47" spans="1:6" x14ac:dyDescent="0.25">
      <c r="A47" t="s">
        <v>34</v>
      </c>
      <c r="B47">
        <v>97</v>
      </c>
      <c r="C47">
        <v>1458</v>
      </c>
      <c r="D47" s="1">
        <f t="shared" si="2"/>
        <v>6.6529492455418379E-2</v>
      </c>
    </row>
    <row r="49" spans="1:6" x14ac:dyDescent="0.25">
      <c r="A49" t="s">
        <v>88</v>
      </c>
    </row>
    <row r="50" spans="1:6" x14ac:dyDescent="0.25">
      <c r="B50" t="s">
        <v>25</v>
      </c>
      <c r="C50" t="s">
        <v>13</v>
      </c>
    </row>
    <row r="51" spans="1:6" x14ac:dyDescent="0.25">
      <c r="A51" t="s">
        <v>39</v>
      </c>
      <c r="B51">
        <v>196</v>
      </c>
      <c r="C51">
        <v>1445</v>
      </c>
      <c r="D51" s="1">
        <f t="shared" ref="D51:D57" si="3">B51/C51</f>
        <v>0.13564013840830449</v>
      </c>
      <c r="F51" t="s">
        <v>102</v>
      </c>
    </row>
    <row r="52" spans="1:6" x14ac:dyDescent="0.25">
      <c r="A52" t="s">
        <v>40</v>
      </c>
      <c r="B52">
        <v>55</v>
      </c>
      <c r="C52">
        <v>1442</v>
      </c>
      <c r="D52" s="1">
        <f t="shared" si="3"/>
        <v>3.8141470180305129E-2</v>
      </c>
    </row>
    <row r="53" spans="1:6" x14ac:dyDescent="0.25">
      <c r="A53" t="s">
        <v>41</v>
      </c>
      <c r="B53">
        <v>33</v>
      </c>
      <c r="C53">
        <v>1446</v>
      </c>
      <c r="D53" s="1">
        <f t="shared" si="3"/>
        <v>2.2821576763485476E-2</v>
      </c>
    </row>
    <row r="54" spans="1:6" x14ac:dyDescent="0.25">
      <c r="A54" t="s">
        <v>42</v>
      </c>
      <c r="B54">
        <v>42</v>
      </c>
      <c r="C54">
        <v>1444</v>
      </c>
      <c r="D54" s="1">
        <f t="shared" si="3"/>
        <v>2.9085872576177285E-2</v>
      </c>
    </row>
    <row r="55" spans="1:6" x14ac:dyDescent="0.25">
      <c r="A55" t="s">
        <v>43</v>
      </c>
      <c r="B55">
        <v>266</v>
      </c>
      <c r="C55">
        <v>1442</v>
      </c>
      <c r="D55" s="1">
        <f t="shared" si="3"/>
        <v>0.18446601941747573</v>
      </c>
    </row>
    <row r="56" spans="1:6" x14ac:dyDescent="0.25">
      <c r="A56" t="s">
        <v>44</v>
      </c>
      <c r="B56">
        <v>362</v>
      </c>
      <c r="C56">
        <v>1449</v>
      </c>
      <c r="D56" s="1">
        <f t="shared" si="3"/>
        <v>0.24982746721877155</v>
      </c>
    </row>
    <row r="57" spans="1:6" x14ac:dyDescent="0.25">
      <c r="A57" t="s">
        <v>45</v>
      </c>
      <c r="B57">
        <v>539</v>
      </c>
      <c r="C57">
        <v>1450</v>
      </c>
      <c r="D57" s="1">
        <f t="shared" si="3"/>
        <v>0.37172413793103448</v>
      </c>
    </row>
    <row r="59" spans="1:6" x14ac:dyDescent="0.25">
      <c r="A59" t="s">
        <v>2</v>
      </c>
    </row>
    <row r="60" spans="1:6" x14ac:dyDescent="0.25">
      <c r="A60" t="s">
        <v>57</v>
      </c>
      <c r="B60" t="s">
        <v>25</v>
      </c>
      <c r="C60" t="s">
        <v>13</v>
      </c>
      <c r="D60" t="s">
        <v>48</v>
      </c>
    </row>
    <row r="61" spans="1:6" x14ac:dyDescent="0.25">
      <c r="A61" t="s">
        <v>3</v>
      </c>
      <c r="B61">
        <v>532</v>
      </c>
      <c r="C61">
        <v>1388</v>
      </c>
      <c r="D61" s="1">
        <f>B61/C61</f>
        <v>0.38328530259365995</v>
      </c>
      <c r="F61" t="s">
        <v>103</v>
      </c>
    </row>
    <row r="62" spans="1:6" x14ac:dyDescent="0.25">
      <c r="A62" t="s">
        <v>4</v>
      </c>
      <c r="B62">
        <v>393</v>
      </c>
      <c r="C62">
        <v>1444</v>
      </c>
      <c r="D62" s="1">
        <f t="shared" ref="D62:D70" si="4">B62/C62</f>
        <v>0.27216066481994461</v>
      </c>
    </row>
    <row r="63" spans="1:6" x14ac:dyDescent="0.25">
      <c r="A63" t="s">
        <v>5</v>
      </c>
      <c r="B63">
        <v>137</v>
      </c>
      <c r="C63">
        <v>1444</v>
      </c>
      <c r="D63" s="1">
        <f t="shared" si="4"/>
        <v>9.4875346260387808E-2</v>
      </c>
    </row>
    <row r="64" spans="1:6" x14ac:dyDescent="0.25">
      <c r="A64" t="s">
        <v>11</v>
      </c>
      <c r="B64">
        <v>9</v>
      </c>
      <c r="C64">
        <v>1446</v>
      </c>
      <c r="D64" s="1">
        <f t="shared" si="4"/>
        <v>6.2240663900414933E-3</v>
      </c>
    </row>
    <row r="65" spans="1:6" x14ac:dyDescent="0.25">
      <c r="A65" t="s">
        <v>12</v>
      </c>
      <c r="B65">
        <v>142</v>
      </c>
      <c r="C65">
        <v>1442</v>
      </c>
      <c r="D65" s="1">
        <f t="shared" si="4"/>
        <v>9.8474341192787793E-2</v>
      </c>
    </row>
    <row r="66" spans="1:6" x14ac:dyDescent="0.25">
      <c r="A66" t="s">
        <v>6</v>
      </c>
      <c r="B66">
        <v>16</v>
      </c>
      <c r="C66">
        <v>1430</v>
      </c>
      <c r="D66" s="1">
        <f t="shared" si="4"/>
        <v>1.1188811188811189E-2</v>
      </c>
    </row>
    <row r="67" spans="1:6" x14ac:dyDescent="0.25">
      <c r="A67" t="s">
        <v>7</v>
      </c>
      <c r="B67">
        <v>69</v>
      </c>
      <c r="C67">
        <v>1443</v>
      </c>
      <c r="D67" s="1">
        <f t="shared" si="4"/>
        <v>4.781704781704782E-2</v>
      </c>
    </row>
    <row r="68" spans="1:6" x14ac:dyDescent="0.25">
      <c r="A68" t="s">
        <v>8</v>
      </c>
      <c r="B68">
        <v>6</v>
      </c>
      <c r="C68">
        <v>1446</v>
      </c>
      <c r="D68" s="1">
        <f t="shared" si="4"/>
        <v>4.1493775933609959E-3</v>
      </c>
    </row>
    <row r="69" spans="1:6" x14ac:dyDescent="0.25">
      <c r="A69" t="s">
        <v>9</v>
      </c>
      <c r="B69">
        <v>24</v>
      </c>
      <c r="C69">
        <v>1446</v>
      </c>
      <c r="D69" s="1">
        <f t="shared" si="4"/>
        <v>1.6597510373443983E-2</v>
      </c>
    </row>
    <row r="70" spans="1:6" x14ac:dyDescent="0.25">
      <c r="A70" t="s">
        <v>10</v>
      </c>
      <c r="B70">
        <v>3</v>
      </c>
      <c r="C70">
        <v>1436</v>
      </c>
      <c r="D70" s="1">
        <f t="shared" si="4"/>
        <v>2.0891364902506965E-3</v>
      </c>
    </row>
    <row r="72" spans="1:6" x14ac:dyDescent="0.25">
      <c r="A72" t="s">
        <v>89</v>
      </c>
    </row>
    <row r="73" spans="1:6" x14ac:dyDescent="0.25">
      <c r="B73" t="s">
        <v>59</v>
      </c>
    </row>
    <row r="74" spans="1:6" x14ac:dyDescent="0.25">
      <c r="A74" t="s">
        <v>57</v>
      </c>
      <c r="B74" t="s">
        <v>25</v>
      </c>
      <c r="C74" t="s">
        <v>58</v>
      </c>
      <c r="D74" t="s">
        <v>60</v>
      </c>
    </row>
    <row r="75" spans="1:6" x14ac:dyDescent="0.25">
      <c r="A75" t="s">
        <v>3</v>
      </c>
      <c r="B75">
        <v>564</v>
      </c>
      <c r="C75">
        <v>92</v>
      </c>
      <c r="D75" s="1">
        <f>C75/(B75+C75)</f>
        <v>0.1402439024390244</v>
      </c>
      <c r="F75" t="s">
        <v>100</v>
      </c>
    </row>
    <row r="76" spans="1:6" x14ac:dyDescent="0.25">
      <c r="A76" t="s">
        <v>4</v>
      </c>
      <c r="B76">
        <v>365</v>
      </c>
      <c r="C76">
        <v>162</v>
      </c>
      <c r="D76" s="1">
        <f t="shared" ref="D76:D84" si="5">C76/(B76+C76)</f>
        <v>0.30740037950664134</v>
      </c>
      <c r="F76" t="s">
        <v>92</v>
      </c>
    </row>
    <row r="77" spans="1:6" x14ac:dyDescent="0.25">
      <c r="A77" t="s">
        <v>5</v>
      </c>
      <c r="B77">
        <v>135</v>
      </c>
      <c r="C77">
        <v>20</v>
      </c>
      <c r="D77" s="1">
        <f t="shared" si="5"/>
        <v>0.12903225806451613</v>
      </c>
      <c r="F77" t="s">
        <v>91</v>
      </c>
    </row>
    <row r="78" spans="1:6" x14ac:dyDescent="0.25">
      <c r="A78" t="s">
        <v>11</v>
      </c>
      <c r="B78">
        <v>10</v>
      </c>
      <c r="C78">
        <v>1</v>
      </c>
      <c r="D78" s="1">
        <f t="shared" si="5"/>
        <v>9.0909090909090912E-2</v>
      </c>
      <c r="F78" t="s">
        <v>61</v>
      </c>
    </row>
    <row r="79" spans="1:6" x14ac:dyDescent="0.25">
      <c r="A79" t="s">
        <v>12</v>
      </c>
      <c r="B79">
        <v>135</v>
      </c>
      <c r="C79">
        <v>13</v>
      </c>
      <c r="D79" s="1">
        <f t="shared" si="5"/>
        <v>8.7837837837837843E-2</v>
      </c>
    </row>
    <row r="80" spans="1:6" x14ac:dyDescent="0.25">
      <c r="A80" t="s">
        <v>6</v>
      </c>
      <c r="B80">
        <v>28</v>
      </c>
      <c r="C80">
        <v>2</v>
      </c>
      <c r="D80" s="1">
        <f t="shared" si="5"/>
        <v>6.6666666666666666E-2</v>
      </c>
      <c r="F80" t="s">
        <v>70</v>
      </c>
    </row>
    <row r="81" spans="1:6" x14ac:dyDescent="0.25">
      <c r="A81" t="s">
        <v>7</v>
      </c>
      <c r="B81">
        <v>72</v>
      </c>
      <c r="C81">
        <v>7</v>
      </c>
      <c r="D81" s="1">
        <f t="shared" si="5"/>
        <v>8.8607594936708861E-2</v>
      </c>
      <c r="F81" t="s">
        <v>71</v>
      </c>
    </row>
    <row r="82" spans="1:6" x14ac:dyDescent="0.25">
      <c r="A82" t="s">
        <v>8</v>
      </c>
      <c r="B82">
        <v>6</v>
      </c>
      <c r="C82">
        <v>0</v>
      </c>
      <c r="D82" s="1">
        <f t="shared" si="5"/>
        <v>0</v>
      </c>
    </row>
    <row r="83" spans="1:6" x14ac:dyDescent="0.25">
      <c r="A83" t="s">
        <v>9</v>
      </c>
      <c r="B83">
        <v>24</v>
      </c>
      <c r="C83">
        <v>7</v>
      </c>
      <c r="D83" s="1">
        <f t="shared" si="5"/>
        <v>0.22580645161290322</v>
      </c>
    </row>
    <row r="84" spans="1:6" x14ac:dyDescent="0.25">
      <c r="A84" t="s">
        <v>10</v>
      </c>
      <c r="B84">
        <v>3</v>
      </c>
      <c r="C84">
        <v>1</v>
      </c>
      <c r="D84" s="1">
        <f t="shared" si="5"/>
        <v>0.25</v>
      </c>
    </row>
    <row r="86" spans="1:6" x14ac:dyDescent="0.25">
      <c r="A86" t="s">
        <v>90</v>
      </c>
    </row>
    <row r="87" spans="1:6" x14ac:dyDescent="0.25">
      <c r="A87" t="s">
        <v>19</v>
      </c>
    </row>
    <row r="88" spans="1:6" x14ac:dyDescent="0.25">
      <c r="B88" t="s">
        <v>25</v>
      </c>
      <c r="C88" t="s">
        <v>13</v>
      </c>
      <c r="D88" t="s">
        <v>48</v>
      </c>
    </row>
    <row r="89" spans="1:6" x14ac:dyDescent="0.25">
      <c r="A89" t="s">
        <v>20</v>
      </c>
      <c r="B89">
        <v>125</v>
      </c>
      <c r="C89">
        <v>1459</v>
      </c>
      <c r="D89" s="1">
        <f>B89/B$12</f>
        <v>8.2074852265265924E-2</v>
      </c>
      <c r="F89" t="s">
        <v>75</v>
      </c>
    </row>
    <row r="90" spans="1:6" x14ac:dyDescent="0.25">
      <c r="A90" t="s">
        <v>21</v>
      </c>
      <c r="B90">
        <v>53</v>
      </c>
      <c r="C90">
        <v>1461</v>
      </c>
      <c r="D90" s="1">
        <f>B90/B$12</f>
        <v>3.4799737360472753E-2</v>
      </c>
    </row>
    <row r="91" spans="1:6" x14ac:dyDescent="0.25">
      <c r="A91" t="s">
        <v>22</v>
      </c>
      <c r="B91">
        <v>37</v>
      </c>
      <c r="C91">
        <v>1463</v>
      </c>
      <c r="D91" s="1">
        <f>B91/B$12</f>
        <v>2.4294156270518712E-2</v>
      </c>
    </row>
    <row r="92" spans="1:6" x14ac:dyDescent="0.25">
      <c r="A92" t="s">
        <v>23</v>
      </c>
      <c r="B92">
        <v>148</v>
      </c>
      <c r="C92">
        <v>1479</v>
      </c>
      <c r="D92" s="1">
        <f>B92/B$12</f>
        <v>9.717662508207485E-2</v>
      </c>
    </row>
    <row r="93" spans="1:6" x14ac:dyDescent="0.25">
      <c r="A93" t="s">
        <v>24</v>
      </c>
      <c r="B93">
        <f>B12-SUM(B89:B92)</f>
        <v>1160</v>
      </c>
      <c r="D93" s="1">
        <f>B93/B$12</f>
        <v>0.76165462902166781</v>
      </c>
    </row>
    <row r="95" spans="1:6" x14ac:dyDescent="0.25">
      <c r="A95" t="s">
        <v>35</v>
      </c>
    </row>
    <row r="96" spans="1:6" x14ac:dyDescent="0.25">
      <c r="B96" t="s">
        <v>25</v>
      </c>
    </row>
    <row r="97" spans="1:6" x14ac:dyDescent="0.25">
      <c r="A97" t="s">
        <v>36</v>
      </c>
      <c r="B97">
        <v>1064</v>
      </c>
      <c r="F97" t="s">
        <v>77</v>
      </c>
    </row>
    <row r="98" spans="1:6" x14ac:dyDescent="0.25">
      <c r="A98" t="s">
        <v>37</v>
      </c>
      <c r="B98">
        <v>271</v>
      </c>
    </row>
    <row r="99" spans="1:6" x14ac:dyDescent="0.25">
      <c r="A99" t="s">
        <v>38</v>
      </c>
      <c r="B99">
        <v>184</v>
      </c>
    </row>
    <row r="100" spans="1:6" x14ac:dyDescent="0.25">
      <c r="A100" t="s">
        <v>13</v>
      </c>
      <c r="B100">
        <f>SUM(B97:B99)</f>
        <v>1519</v>
      </c>
    </row>
    <row r="102" spans="1:6" x14ac:dyDescent="0.25">
      <c r="A102" t="s">
        <v>56</v>
      </c>
    </row>
    <row r="103" spans="1:6" x14ac:dyDescent="0.25">
      <c r="A103" t="s">
        <v>78</v>
      </c>
      <c r="B103" t="s">
        <v>79</v>
      </c>
    </row>
    <row r="104" spans="1:6" x14ac:dyDescent="0.25">
      <c r="A104" t="s">
        <v>25</v>
      </c>
      <c r="B104">
        <v>734</v>
      </c>
      <c r="F104" t="s">
        <v>104</v>
      </c>
    </row>
    <row r="105" spans="1:6" x14ac:dyDescent="0.25">
      <c r="A105" t="s">
        <v>49</v>
      </c>
      <c r="B105">
        <v>196</v>
      </c>
    </row>
    <row r="106" spans="1:6" x14ac:dyDescent="0.25">
      <c r="A106" t="s">
        <v>50</v>
      </c>
      <c r="B106">
        <v>104</v>
      </c>
    </row>
    <row r="107" spans="1:6" x14ac:dyDescent="0.25">
      <c r="A107" t="s">
        <v>51</v>
      </c>
      <c r="B107">
        <v>82</v>
      </c>
    </row>
    <row r="108" spans="1:6" x14ac:dyDescent="0.25">
      <c r="A108" t="s">
        <v>52</v>
      </c>
      <c r="B108">
        <v>75</v>
      </c>
    </row>
    <row r="109" spans="1:6" x14ac:dyDescent="0.25">
      <c r="A109" t="s">
        <v>53</v>
      </c>
      <c r="B109">
        <v>58</v>
      </c>
    </row>
    <row r="110" spans="1:6" x14ac:dyDescent="0.25">
      <c r="A110" t="s">
        <v>54</v>
      </c>
      <c r="B110">
        <v>32</v>
      </c>
    </row>
    <row r="111" spans="1:6" x14ac:dyDescent="0.25">
      <c r="A111" t="s">
        <v>55</v>
      </c>
      <c r="B111">
        <f>SUM(B104:B110)</f>
        <v>1281</v>
      </c>
    </row>
    <row r="113" spans="6:6" x14ac:dyDescent="0.25">
      <c r="F113" t="s">
        <v>123</v>
      </c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sqref="A1:D1"/>
    </sheetView>
  </sheetViews>
  <sheetFormatPr defaultRowHeight="15" x14ac:dyDescent="0.25"/>
  <cols>
    <col min="1" max="1" width="48.85546875" customWidth="1"/>
    <col min="6" max="6" width="11.140625" customWidth="1"/>
    <col min="7" max="7" width="2.85546875" customWidth="1"/>
    <col min="8" max="8" width="115.28515625" customWidth="1"/>
  </cols>
  <sheetData>
    <row r="1" spans="1:8" x14ac:dyDescent="0.25">
      <c r="A1" s="8" t="s">
        <v>173</v>
      </c>
      <c r="B1" s="8"/>
      <c r="C1" s="8"/>
      <c r="D1" s="8"/>
      <c r="H1" t="s">
        <v>169</v>
      </c>
    </row>
    <row r="2" spans="1:8" x14ac:dyDescent="0.25">
      <c r="H2" t="s">
        <v>170</v>
      </c>
    </row>
    <row r="3" spans="1:8" x14ac:dyDescent="0.25">
      <c r="H3" t="s">
        <v>171</v>
      </c>
    </row>
    <row r="5" spans="1:8" s="3" customFormat="1" ht="29.25" customHeight="1" x14ac:dyDescent="0.25">
      <c r="B5" s="6"/>
      <c r="C5" s="9" t="s">
        <v>113</v>
      </c>
      <c r="D5" s="9"/>
      <c r="E5" s="9" t="s">
        <v>112</v>
      </c>
      <c r="F5" s="9"/>
    </row>
    <row r="6" spans="1:8" x14ac:dyDescent="0.25">
      <c r="B6" s="5" t="s">
        <v>109</v>
      </c>
      <c r="C6" s="5" t="s">
        <v>110</v>
      </c>
      <c r="D6" s="5" t="s">
        <v>111</v>
      </c>
      <c r="E6" s="5" t="s">
        <v>110</v>
      </c>
      <c r="F6" s="5" t="s">
        <v>111</v>
      </c>
    </row>
    <row r="7" spans="1:8" x14ac:dyDescent="0.25">
      <c r="A7" t="s">
        <v>168</v>
      </c>
      <c r="B7" s="7">
        <f>B17/B14</f>
        <v>0.54020296643247467</v>
      </c>
      <c r="C7" s="7">
        <f>C17/C14</f>
        <v>0.58316221765913756</v>
      </c>
      <c r="D7" s="7">
        <f>D17/D14</f>
        <v>0.44015444015444016</v>
      </c>
      <c r="E7" s="7">
        <f t="shared" ref="E7:F7" si="0">E17/E14</f>
        <v>0.56611165523996088</v>
      </c>
      <c r="F7" s="7">
        <f t="shared" si="0"/>
        <v>0.40522875816993464</v>
      </c>
    </row>
    <row r="8" spans="1:8" x14ac:dyDescent="0.25">
      <c r="A8" t="s">
        <v>121</v>
      </c>
      <c r="B8" s="7">
        <f>B17/B15</f>
        <v>0.67184466019417477</v>
      </c>
      <c r="C8" s="7">
        <f>C17/C15</f>
        <v>0.71177944862155385</v>
      </c>
      <c r="D8" s="7">
        <f>D17/D15</f>
        <v>0.59067357512953367</v>
      </c>
      <c r="E8" s="7">
        <f t="shared" ref="E8:F8" si="1">E17/E15</f>
        <v>0.69138755980861244</v>
      </c>
      <c r="F8" s="7">
        <f t="shared" si="1"/>
        <v>0.53679653679653683</v>
      </c>
    </row>
    <row r="9" spans="1:8" x14ac:dyDescent="0.25">
      <c r="A9" t="s">
        <v>122</v>
      </c>
      <c r="B9" s="7">
        <f>B17/B16</f>
        <v>0.7963176064441887</v>
      </c>
      <c r="C9" s="7">
        <f>C17/C16</f>
        <v>0.80339462517680338</v>
      </c>
      <c r="D9" s="7">
        <f>D17/D16</f>
        <v>0.78082191780821919</v>
      </c>
      <c r="E9" s="7">
        <f t="shared" ref="E9:F9" si="2">E17/E16</f>
        <v>0.80055401662049863</v>
      </c>
      <c r="F9" s="7">
        <f t="shared" si="2"/>
        <v>0.77018633540372672</v>
      </c>
    </row>
    <row r="10" spans="1:8" x14ac:dyDescent="0.25">
      <c r="B10" s="5"/>
      <c r="C10" s="5"/>
      <c r="D10" s="5"/>
      <c r="E10" s="5"/>
      <c r="F10" s="5"/>
    </row>
    <row r="11" spans="1:8" x14ac:dyDescent="0.25">
      <c r="B11" s="5"/>
      <c r="C11" s="5"/>
      <c r="D11" s="5"/>
      <c r="E11" s="5"/>
      <c r="F11" s="5"/>
    </row>
    <row r="12" spans="1:8" ht="30" customHeight="1" x14ac:dyDescent="0.25">
      <c r="B12" s="5"/>
      <c r="C12" s="9" t="s">
        <v>113</v>
      </c>
      <c r="D12" s="9"/>
      <c r="E12" s="9" t="s">
        <v>112</v>
      </c>
      <c r="F12" s="9"/>
    </row>
    <row r="13" spans="1:8" x14ac:dyDescent="0.25">
      <c r="B13" s="5" t="s">
        <v>109</v>
      </c>
      <c r="C13" s="5" t="s">
        <v>110</v>
      </c>
      <c r="D13" s="5" t="s">
        <v>111</v>
      </c>
      <c r="E13" s="5" t="s">
        <v>110</v>
      </c>
      <c r="F13" s="5" t="s">
        <v>111</v>
      </c>
      <c r="H13" t="s">
        <v>101</v>
      </c>
    </row>
    <row r="14" spans="1:8" x14ac:dyDescent="0.25">
      <c r="A14" t="s">
        <v>105</v>
      </c>
      <c r="B14" s="5">
        <v>1281</v>
      </c>
      <c r="C14" s="5">
        <v>974</v>
      </c>
      <c r="D14" s="5">
        <v>259</v>
      </c>
      <c r="E14" s="5">
        <v>1021</v>
      </c>
      <c r="F14" s="5">
        <v>306</v>
      </c>
      <c r="H14" t="s">
        <v>114</v>
      </c>
    </row>
    <row r="15" spans="1:8" x14ac:dyDescent="0.25">
      <c r="A15" t="s">
        <v>106</v>
      </c>
      <c r="B15" s="5">
        <v>1030</v>
      </c>
      <c r="C15" s="5">
        <v>798</v>
      </c>
      <c r="D15" s="5">
        <v>193</v>
      </c>
      <c r="E15" s="5">
        <v>836</v>
      </c>
      <c r="F15" s="5">
        <v>231</v>
      </c>
      <c r="H15" s="3" t="s">
        <v>119</v>
      </c>
    </row>
    <row r="16" spans="1:8" x14ac:dyDescent="0.25">
      <c r="A16" t="s">
        <v>107</v>
      </c>
      <c r="B16" s="5">
        <v>869</v>
      </c>
      <c r="C16" s="5">
        <v>707</v>
      </c>
      <c r="D16" s="5">
        <v>146</v>
      </c>
      <c r="E16" s="5">
        <v>722</v>
      </c>
      <c r="F16" s="5">
        <v>161</v>
      </c>
      <c r="H16" t="s">
        <v>120</v>
      </c>
    </row>
    <row r="17" spans="1:8" x14ac:dyDescent="0.25">
      <c r="A17" t="s">
        <v>108</v>
      </c>
      <c r="B17" s="5">
        <v>692</v>
      </c>
      <c r="C17" s="5">
        <v>568</v>
      </c>
      <c r="D17" s="5">
        <v>114</v>
      </c>
      <c r="E17" s="5">
        <v>578</v>
      </c>
      <c r="F17" s="5">
        <v>124</v>
      </c>
      <c r="H17" t="s">
        <v>115</v>
      </c>
    </row>
    <row r="18" spans="1:8" x14ac:dyDescent="0.25">
      <c r="H18" t="s">
        <v>116</v>
      </c>
    </row>
    <row r="19" spans="1:8" x14ac:dyDescent="0.25">
      <c r="H19" t="s">
        <v>117</v>
      </c>
    </row>
    <row r="20" spans="1:8" x14ac:dyDescent="0.25">
      <c r="H20" t="s">
        <v>118</v>
      </c>
    </row>
    <row r="22" spans="1:8" x14ac:dyDescent="0.25">
      <c r="H22" t="s">
        <v>123</v>
      </c>
    </row>
  </sheetData>
  <mergeCells count="5">
    <mergeCell ref="E5:F5"/>
    <mergeCell ref="C5:D5"/>
    <mergeCell ref="E12:F12"/>
    <mergeCell ref="C12:D12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civil restraining orders</vt:lpstr>
      <vt:lpstr>victim-suspect police judgment</vt:lpstr>
      <vt:lpstr>criminal case processing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2014-10-19T21:57:43Z</dcterms:created>
  <dcterms:modified xsi:type="dcterms:W3CDTF">2014-10-19T21:57:49Z</dcterms:modified>
</cp:coreProperties>
</file>