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7635" windowHeight="7935" tabRatio="863"/>
  </bookViews>
  <sheets>
    <sheet name="national DV arrests" sheetId="2" r:id="rId1"/>
    <sheet name="UCR arrests" sheetId="7" r:id="rId2"/>
    <sheet name="NIBRS 2010 all incidents" sheetId="19" r:id="rId3"/>
    <sheet name="arrest circumstances" sheetId="15" r:id="rId4"/>
    <sheet name="arrest prevalence" sheetId="20" r:id="rId5"/>
    <sheet name="arrests by sex &amp; relationship" sheetId="18" r:id="rId6"/>
    <sheet name="assault arrest trend" sheetId="16" r:id="rId7"/>
    <sheet name="arrest trend model" sheetId="17" r:id="rId8"/>
    <sheet name="NIBRS high-coverage states" sheetId="1" r:id="rId9"/>
    <sheet name="alt. state-specific" sheetId="8" r:id="rId10"/>
    <sheet name="processing &amp; codes defs" sheetId="3" r:id="rId11"/>
    <sheet name="NIBRS reporting Feb 2008" sheetId="6" r:id="rId12"/>
    <sheet name="NIBRS jurisdiction pops" sheetId="10" r:id="rId13"/>
    <sheet name="UCR tabulated v. published" sheetId="14" r:id="rId14"/>
    <sheet name="UCR all other offense arrests" sheetId="12" r:id="rId15"/>
    <sheet name="census cities pop" sheetId="4" r:id="rId16"/>
  </sheets>
  <definedNames>
    <definedName name="CBSA01">#REF!</definedName>
    <definedName name="cities" localSheetId="15">'census cities pop'!$A$10:$G$725</definedName>
    <definedName name="_xlnm.Print_Area" localSheetId="15">'census cities pop'!$A$9:$G$730</definedName>
    <definedName name="_xlnm.Print_Titles" localSheetId="15">'census cities pop'!$A:$C,'census cities pop'!$8:$10</definedName>
  </definedNames>
  <calcPr calcId="145621"/>
</workbook>
</file>

<file path=xl/calcChain.xml><?xml version="1.0" encoding="utf-8"?>
<calcChain xmlns="http://schemas.openxmlformats.org/spreadsheetml/2006/main">
  <c r="B5" i="7" l="1"/>
  <c r="D11" i="2"/>
  <c r="C6" i="19"/>
  <c r="B6" i="19"/>
  <c r="F30" i="2"/>
  <c r="C23" i="2"/>
  <c r="B23" i="2"/>
  <c r="B25" i="2"/>
  <c r="B19" i="2"/>
  <c r="B20" i="20" l="1"/>
  <c r="B15" i="20"/>
  <c r="B13" i="20"/>
  <c r="E9" i="20"/>
  <c r="E11" i="20" s="1"/>
  <c r="D9" i="20"/>
  <c r="C9" i="20"/>
  <c r="C11" i="20" s="1"/>
  <c r="B9" i="20"/>
  <c r="B4" i="19" l="1"/>
  <c r="C4" i="19" s="1"/>
  <c r="B5" i="19"/>
  <c r="C5" i="19" s="1"/>
  <c r="B24" i="18"/>
  <c r="E6" i="18" l="1"/>
  <c r="F6" i="18"/>
  <c r="E8" i="18"/>
  <c r="E21" i="18" s="1"/>
  <c r="F8" i="18"/>
  <c r="E9" i="18"/>
  <c r="F9" i="18"/>
  <c r="E10" i="18"/>
  <c r="F10" i="18"/>
  <c r="E11" i="18"/>
  <c r="F11" i="18"/>
  <c r="E12" i="18"/>
  <c r="F12" i="18"/>
  <c r="E13" i="18"/>
  <c r="F13" i="18"/>
  <c r="E14" i="18"/>
  <c r="F14" i="18"/>
  <c r="E15" i="18"/>
  <c r="F15" i="18"/>
  <c r="D17" i="18"/>
  <c r="E20" i="18"/>
  <c r="F20" i="18"/>
  <c r="F21" i="18"/>
  <c r="D31" i="18"/>
  <c r="D32" i="18"/>
  <c r="D30" i="18" s="1"/>
  <c r="B38" i="18"/>
  <c r="D44" i="18"/>
  <c r="G44" i="18"/>
  <c r="D45" i="18"/>
  <c r="G45" i="18"/>
  <c r="D46" i="18"/>
  <c r="G46" i="18"/>
  <c r="D47" i="18"/>
  <c r="G47" i="18"/>
  <c r="B48" i="18"/>
  <c r="C48" i="18"/>
  <c r="D48" i="18"/>
  <c r="E48" i="18"/>
  <c r="F48" i="18"/>
  <c r="G48" i="18"/>
  <c r="B50" i="18"/>
  <c r="C50" i="18"/>
  <c r="D50" i="18"/>
  <c r="E50" i="18"/>
  <c r="F50" i="18"/>
  <c r="G50" i="18"/>
  <c r="B62" i="18"/>
  <c r="D54" i="18" s="1"/>
  <c r="C62" i="18"/>
  <c r="D62" i="18" s="1"/>
  <c r="E62" i="18"/>
  <c r="F62" i="18"/>
  <c r="B63" i="18"/>
  <c r="D55" i="18" s="1"/>
  <c r="C63" i="18"/>
  <c r="D63" i="18" s="1"/>
  <c r="G63" i="18" s="1"/>
  <c r="E63" i="18"/>
  <c r="F63" i="18"/>
  <c r="B64" i="18"/>
  <c r="D56" i="18" s="1"/>
  <c r="C64" i="18"/>
  <c r="D64" i="18" s="1"/>
  <c r="G64" i="18" s="1"/>
  <c r="E64" i="18"/>
  <c r="F64" i="18"/>
  <c r="B65" i="18"/>
  <c r="D57" i="18" s="1"/>
  <c r="C65" i="18"/>
  <c r="D65" i="18" s="1"/>
  <c r="G65" i="18" s="1"/>
  <c r="E65" i="18"/>
  <c r="F65" i="18"/>
  <c r="B66" i="18"/>
  <c r="C66" i="18"/>
  <c r="D66" i="18" s="1"/>
  <c r="G66" i="18" s="1"/>
  <c r="E66" i="18"/>
  <c r="F66" i="18"/>
  <c r="B79" i="18"/>
  <c r="C79" i="18"/>
  <c r="D79" i="18" s="1"/>
  <c r="G79" i="18" s="1"/>
  <c r="E79" i="18"/>
  <c r="F79" i="18"/>
  <c r="B80" i="18"/>
  <c r="C80" i="18"/>
  <c r="D80" i="18" s="1"/>
  <c r="G80" i="18" s="1"/>
  <c r="E80" i="18"/>
  <c r="F80" i="18"/>
  <c r="B81" i="18"/>
  <c r="C81" i="18"/>
  <c r="D81" i="18" s="1"/>
  <c r="G81" i="18" s="1"/>
  <c r="E81" i="18"/>
  <c r="F81" i="18"/>
  <c r="B82" i="18"/>
  <c r="C82" i="18"/>
  <c r="D82" i="18" s="1"/>
  <c r="G82" i="18" s="1"/>
  <c r="E82" i="18"/>
  <c r="F82" i="18"/>
  <c r="B83" i="18"/>
  <c r="C83" i="18"/>
  <c r="D83" i="18" s="1"/>
  <c r="G83" i="18" s="1"/>
  <c r="E83" i="18"/>
  <c r="F83" i="18"/>
  <c r="B85" i="18"/>
  <c r="C85" i="18"/>
  <c r="E85" i="18"/>
  <c r="F85" i="18"/>
  <c r="B93" i="18"/>
  <c r="C93" i="18"/>
  <c r="D93" i="18"/>
  <c r="B97" i="18"/>
  <c r="C97" i="18"/>
  <c r="D97" i="18"/>
  <c r="B101" i="18"/>
  <c r="C101" i="18"/>
  <c r="D101" i="18"/>
  <c r="B102" i="18"/>
  <c r="C102" i="18"/>
  <c r="D102" i="18"/>
  <c r="D75" i="18" l="1"/>
  <c r="D74" i="18"/>
  <c r="G74" i="18" s="1"/>
  <c r="D73" i="18"/>
  <c r="D72" i="18"/>
  <c r="G72" i="18" s="1"/>
  <c r="D71" i="18"/>
  <c r="D58" i="18"/>
  <c r="G75" i="18"/>
  <c r="G73" i="18"/>
  <c r="G71" i="18"/>
  <c r="G58" i="18"/>
  <c r="G57" i="18"/>
  <c r="G56" i="18"/>
  <c r="G55" i="18"/>
  <c r="D85" i="18"/>
  <c r="G62" i="18"/>
  <c r="D21" i="18"/>
  <c r="C21" i="18" s="1"/>
  <c r="D20" i="18"/>
  <c r="C20" i="18" s="1"/>
  <c r="B21" i="18" l="1"/>
  <c r="B20" i="18"/>
  <c r="G54" i="18"/>
  <c r="G85" i="18"/>
  <c r="G5" i="2" l="1"/>
  <c r="F31" i="2" l="1"/>
  <c r="F32" i="2"/>
  <c r="F33" i="2"/>
  <c r="D33" i="2"/>
  <c r="E31" i="2" l="1"/>
  <c r="E32" i="2"/>
  <c r="E33" i="2"/>
  <c r="E30" i="2"/>
  <c r="C33" i="2"/>
  <c r="B33" i="2"/>
  <c r="H80" i="16" l="1"/>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D6" i="17" l="1"/>
  <c r="F7" i="17"/>
  <c r="B22" i="2"/>
  <c r="C20" i="2"/>
  <c r="C19" i="2"/>
  <c r="B20" i="2"/>
  <c r="D12" i="17"/>
  <c r="F81" i="16"/>
  <c r="G81" i="16"/>
  <c r="F82" i="16"/>
  <c r="G82" i="16"/>
  <c r="F83" i="16"/>
  <c r="G83" i="16"/>
  <c r="F84" i="16"/>
  <c r="G84" i="16"/>
  <c r="F85" i="16"/>
  <c r="G85" i="16"/>
  <c r="F86" i="16"/>
  <c r="G86" i="16"/>
  <c r="F87" i="16"/>
  <c r="G87" i="16"/>
  <c r="F88" i="16"/>
  <c r="G88" i="16"/>
  <c r="F89" i="16"/>
  <c r="G89" i="16"/>
  <c r="F90" i="16"/>
  <c r="G90" i="16"/>
  <c r="F91" i="16"/>
  <c r="G91" i="16"/>
  <c r="F92" i="16"/>
  <c r="G92" i="16"/>
  <c r="F93" i="16"/>
  <c r="G93" i="16"/>
  <c r="F94" i="16"/>
  <c r="G94" i="16"/>
  <c r="F95" i="16"/>
  <c r="G95" i="16"/>
  <c r="F96" i="16"/>
  <c r="G96" i="16"/>
  <c r="F97" i="16"/>
  <c r="G97" i="16"/>
  <c r="F98" i="16"/>
  <c r="G98" i="16"/>
  <c r="F99" i="16"/>
  <c r="G99" i="16"/>
  <c r="F100" i="16"/>
  <c r="G100" i="16"/>
  <c r="F101" i="16"/>
  <c r="G101" i="16"/>
  <c r="F102" i="16"/>
  <c r="G102" i="16"/>
  <c r="F103" i="16"/>
  <c r="G103" i="16"/>
  <c r="F104" i="16"/>
  <c r="G104" i="16"/>
  <c r="F105" i="16"/>
  <c r="G105" i="16"/>
  <c r="F106" i="16"/>
  <c r="G106" i="16"/>
  <c r="F107" i="16"/>
  <c r="G107" i="16"/>
  <c r="F108" i="16"/>
  <c r="G108" i="16"/>
  <c r="F109" i="16"/>
  <c r="G109" i="16"/>
  <c r="F110" i="16"/>
  <c r="G110" i="16"/>
  <c r="F111" i="16"/>
  <c r="G111" i="16"/>
  <c r="G80" i="16"/>
  <c r="F80"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41"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4" i="16"/>
  <c r="D10" i="7"/>
  <c r="D5" i="7"/>
  <c r="C25" i="2"/>
  <c r="E5" i="17" s="1"/>
  <c r="C22" i="2"/>
  <c r="C21" i="2"/>
  <c r="B21" i="2"/>
  <c r="D11" i="17" s="1"/>
  <c r="D35" i="16"/>
  <c r="G6" i="17" s="1"/>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G5" i="17" s="1"/>
  <c r="F5" i="17" l="1"/>
  <c r="F6" i="17"/>
  <c r="B6" i="17" s="1"/>
  <c r="F12" i="2"/>
  <c r="F11" i="2"/>
  <c r="J106" i="2"/>
  <c r="J192" i="2"/>
  <c r="I238" i="2"/>
  <c r="I236" i="2"/>
  <c r="I235" i="2"/>
  <c r="I234" i="2"/>
  <c r="I233" i="2"/>
  <c r="I232" i="2"/>
  <c r="I231" i="2"/>
  <c r="I230" i="2"/>
  <c r="I229" i="2"/>
  <c r="I228" i="2"/>
  <c r="I227" i="2"/>
  <c r="I226" i="2"/>
  <c r="I225" i="2"/>
  <c r="I224" i="2"/>
  <c r="I223" i="2"/>
  <c r="I222" i="2"/>
  <c r="I221" i="2"/>
  <c r="I220" i="2"/>
  <c r="I219" i="2"/>
  <c r="J79" i="2"/>
  <c r="E58" i="7"/>
  <c r="E57" i="7"/>
  <c r="E56" i="7"/>
  <c r="E28" i="7"/>
  <c r="E29" i="7"/>
  <c r="E30" i="7"/>
  <c r="E31" i="7"/>
  <c r="E32" i="7"/>
  <c r="E33" i="7"/>
  <c r="E34" i="7"/>
  <c r="E35" i="7"/>
  <c r="E36" i="7"/>
  <c r="E37" i="7"/>
  <c r="E38" i="7"/>
  <c r="E39" i="7"/>
  <c r="E40" i="7"/>
  <c r="E41" i="7"/>
  <c r="E42" i="7"/>
  <c r="E43" i="7"/>
  <c r="E44" i="7"/>
  <c r="E45" i="7"/>
  <c r="E46" i="7"/>
  <c r="E47" i="7"/>
  <c r="E48" i="7"/>
  <c r="E49" i="7"/>
  <c r="E50" i="7"/>
  <c r="E51" i="7"/>
  <c r="E52" i="7"/>
  <c r="E53" i="7"/>
  <c r="E54" i="7"/>
  <c r="E27" i="7"/>
  <c r="D17" i="7"/>
  <c r="C6" i="17" l="1"/>
  <c r="B10" i="15"/>
  <c r="B9" i="15"/>
  <c r="B7" i="15"/>
  <c r="J88" i="15"/>
  <c r="J70" i="15"/>
  <c r="J71" i="15"/>
  <c r="J72" i="15"/>
  <c r="J73" i="15"/>
  <c r="J74" i="15"/>
  <c r="J75" i="15"/>
  <c r="J76" i="15"/>
  <c r="J77" i="15"/>
  <c r="J78" i="15"/>
  <c r="J79" i="15"/>
  <c r="J80" i="15"/>
  <c r="J81" i="15"/>
  <c r="J82" i="15"/>
  <c r="J83" i="15"/>
  <c r="J84" i="15"/>
  <c r="J85" i="15"/>
  <c r="J86" i="15"/>
  <c r="J69" i="15"/>
  <c r="B8" i="15" l="1"/>
  <c r="D264" i="2"/>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C5" i="7"/>
  <c r="E8" i="7"/>
  <c r="E5" i="7" s="1"/>
  <c r="D7" i="7"/>
  <c r="D6"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71" i="7"/>
  <c r="D117" i="7"/>
  <c r="E117" i="7"/>
  <c r="D118" i="7"/>
  <c r="E118" i="7"/>
  <c r="D119" i="7"/>
  <c r="E119" i="7"/>
  <c r="D121" i="7"/>
  <c r="C119" i="7"/>
  <c r="C118" i="7"/>
  <c r="C117" i="7"/>
  <c r="B9" i="14"/>
  <c r="B8" i="14"/>
  <c r="B7" i="14"/>
  <c r="E12" i="2"/>
  <c r="E11" i="2"/>
  <c r="I192" i="2"/>
  <c r="J211" i="2"/>
  <c r="I211" i="2"/>
  <c r="J209" i="2"/>
  <c r="I209" i="2"/>
  <c r="J208" i="2"/>
  <c r="I208" i="2"/>
  <c r="J207" i="2"/>
  <c r="I207" i="2"/>
  <c r="J206" i="2"/>
  <c r="I206" i="2"/>
  <c r="J205" i="2"/>
  <c r="I205" i="2"/>
  <c r="J204" i="2"/>
  <c r="I204" i="2"/>
  <c r="J203" i="2"/>
  <c r="I203" i="2"/>
  <c r="J202" i="2"/>
  <c r="I202" i="2"/>
  <c r="J201" i="2"/>
  <c r="I201" i="2"/>
  <c r="J200" i="2"/>
  <c r="I200" i="2"/>
  <c r="J199" i="2"/>
  <c r="I199" i="2"/>
  <c r="J198" i="2"/>
  <c r="I198" i="2"/>
  <c r="J197" i="2"/>
  <c r="I197" i="2"/>
  <c r="J196" i="2"/>
  <c r="I196" i="2"/>
  <c r="J195" i="2"/>
  <c r="I195" i="2"/>
  <c r="J194" i="2"/>
  <c r="I194" i="2"/>
  <c r="J193" i="2"/>
  <c r="I193" i="2"/>
  <c r="E6" i="7" l="1"/>
  <c r="F118" i="7"/>
  <c r="F121" i="7" s="1"/>
  <c r="F117" i="7"/>
  <c r="F119" i="7"/>
  <c r="C121" i="7"/>
  <c r="E121" i="7"/>
  <c r="C6" i="12"/>
  <c r="C7" i="12"/>
  <c r="C8" i="12"/>
  <c r="C9" i="12"/>
  <c r="C10" i="12"/>
  <c r="C11" i="12"/>
  <c r="C12" i="12"/>
  <c r="C13" i="12"/>
  <c r="C14" i="12"/>
  <c r="C15" i="12"/>
  <c r="C16" i="12"/>
  <c r="C17" i="12"/>
  <c r="C18" i="12"/>
  <c r="C19" i="12"/>
  <c r="C20" i="12"/>
  <c r="C21" i="12"/>
  <c r="C22" i="12"/>
  <c r="C23" i="12"/>
  <c r="C5" i="12"/>
  <c r="B6" i="12"/>
  <c r="B7" i="12"/>
  <c r="B8" i="12"/>
  <c r="B9" i="12"/>
  <c r="B10" i="12"/>
  <c r="B11" i="12"/>
  <c r="B12" i="12"/>
  <c r="B13" i="12"/>
  <c r="B14" i="12"/>
  <c r="B15" i="12"/>
  <c r="B16" i="12"/>
  <c r="B17" i="12"/>
  <c r="B18" i="12"/>
  <c r="B19" i="12"/>
  <c r="B20" i="12"/>
  <c r="B21" i="12"/>
  <c r="B22" i="12"/>
  <c r="B23" i="12"/>
  <c r="B5" i="12"/>
  <c r="D15" i="2"/>
  <c r="D56" i="12"/>
  <c r="C17" i="7"/>
  <c r="B17" i="7"/>
  <c r="D23" i="12" l="1"/>
  <c r="D21" i="12"/>
  <c r="D19" i="12"/>
  <c r="D17" i="12"/>
  <c r="D15" i="12"/>
  <c r="D13" i="12"/>
  <c r="D11" i="12"/>
  <c r="D9" i="12"/>
  <c r="C25" i="12"/>
  <c r="B25" i="12"/>
  <c r="D25" i="12" s="1"/>
  <c r="D22" i="12"/>
  <c r="D20" i="12"/>
  <c r="D18" i="12"/>
  <c r="D16" i="12"/>
  <c r="D14" i="12"/>
  <c r="D12" i="12"/>
  <c r="D10" i="12"/>
  <c r="D8" i="12"/>
  <c r="D6" i="12"/>
  <c r="D7" i="12"/>
  <c r="D5" i="12"/>
  <c r="D9" i="8"/>
  <c r="D5" i="8" l="1"/>
  <c r="D6" i="8"/>
  <c r="D7" i="8"/>
  <c r="B6" i="7"/>
  <c r="B12" i="7"/>
  <c r="B7" i="7" l="1"/>
  <c r="E15" i="2" s="1"/>
  <c r="B21" i="20" s="1"/>
  <c r="C6" i="7"/>
  <c r="J125" i="2"/>
  <c r="J107" i="2"/>
  <c r="J108" i="2"/>
  <c r="J109" i="2"/>
  <c r="J110" i="2"/>
  <c r="J111" i="2"/>
  <c r="J112" i="2"/>
  <c r="J113" i="2"/>
  <c r="J114" i="2"/>
  <c r="J115" i="2"/>
  <c r="J116" i="2"/>
  <c r="J117" i="2"/>
  <c r="J118" i="2"/>
  <c r="J119" i="2"/>
  <c r="J120" i="2"/>
  <c r="J121" i="2"/>
  <c r="J122" i="2"/>
  <c r="J123" i="2"/>
  <c r="I153" i="2"/>
  <c r="I151" i="2"/>
  <c r="I150" i="2"/>
  <c r="I149" i="2"/>
  <c r="I148" i="2"/>
  <c r="I147" i="2"/>
  <c r="I146" i="2"/>
  <c r="I145" i="2"/>
  <c r="I144" i="2"/>
  <c r="I143" i="2"/>
  <c r="I142" i="2"/>
  <c r="I141" i="2"/>
  <c r="I140" i="2"/>
  <c r="I139" i="2"/>
  <c r="I138" i="2"/>
  <c r="I137" i="2"/>
  <c r="I136" i="2"/>
  <c r="I135" i="2"/>
  <c r="I134" i="2"/>
  <c r="E22" i="20" l="1"/>
  <c r="C22" i="20"/>
  <c r="D12" i="2"/>
  <c r="E40" i="2"/>
  <c r="D40" i="2"/>
  <c r="D39" i="2"/>
  <c r="G182" i="2"/>
  <c r="E39" i="2" s="1"/>
  <c r="E5" i="4"/>
  <c r="D5" i="4"/>
  <c r="J98" i="2"/>
  <c r="J80" i="2"/>
  <c r="J81" i="2"/>
  <c r="J82" i="2"/>
  <c r="J83" i="2"/>
  <c r="J84" i="2"/>
  <c r="J85" i="2"/>
  <c r="J86" i="2"/>
  <c r="J87" i="2"/>
  <c r="J88" i="2"/>
  <c r="J89" i="2"/>
  <c r="J90" i="2"/>
  <c r="J91" i="2"/>
  <c r="J92" i="2"/>
  <c r="J93" i="2"/>
  <c r="J94" i="2"/>
  <c r="J95" i="2"/>
  <c r="J96" i="2"/>
  <c r="I98" i="2"/>
  <c r="I96" i="2"/>
  <c r="I95" i="2"/>
  <c r="I94" i="2"/>
  <c r="I93" i="2"/>
  <c r="I92" i="2"/>
  <c r="I91" i="2"/>
  <c r="I90" i="2"/>
  <c r="I89" i="2"/>
  <c r="I88" i="2"/>
  <c r="I87" i="2"/>
  <c r="I86" i="2"/>
  <c r="I85" i="2"/>
  <c r="I84" i="2"/>
  <c r="I83" i="2"/>
  <c r="I82" i="2"/>
  <c r="I81" i="2"/>
  <c r="I80" i="2"/>
  <c r="I79" i="2"/>
  <c r="I125" i="2"/>
  <c r="I123" i="2"/>
  <c r="I122" i="2"/>
  <c r="I121" i="2"/>
  <c r="I120" i="2"/>
  <c r="I119" i="2"/>
  <c r="I118" i="2"/>
  <c r="I117" i="2"/>
  <c r="I116" i="2"/>
  <c r="I115" i="2"/>
  <c r="I114" i="2"/>
  <c r="I113" i="2"/>
  <c r="I112" i="2"/>
  <c r="I111" i="2"/>
  <c r="I110" i="2"/>
  <c r="I109" i="2"/>
  <c r="I108" i="2"/>
  <c r="I107" i="2"/>
  <c r="I106" i="2"/>
  <c r="J61" i="1"/>
  <c r="B18" i="1" s="1"/>
  <c r="J49" i="1"/>
  <c r="B6" i="1" s="1"/>
  <c r="J50" i="1"/>
  <c r="B7" i="1" s="1"/>
  <c r="J51" i="1"/>
  <c r="B8" i="1" s="1"/>
  <c r="J52" i="1"/>
  <c r="B9" i="1" s="1"/>
  <c r="J53" i="1"/>
  <c r="B10" i="1" s="1"/>
  <c r="J54" i="1"/>
  <c r="B11" i="1" s="1"/>
  <c r="J55" i="1"/>
  <c r="B12" i="1" s="1"/>
  <c r="J56" i="1"/>
  <c r="B13" i="1" s="1"/>
  <c r="J57" i="1"/>
  <c r="B14" i="1" s="1"/>
  <c r="J58" i="1"/>
  <c r="B15" i="1" s="1"/>
  <c r="J59" i="1"/>
  <c r="B16" i="1" s="1"/>
  <c r="J48" i="1"/>
  <c r="B5" i="1" s="1"/>
  <c r="I48" i="1"/>
  <c r="C5" i="1" s="1"/>
  <c r="I61" i="1"/>
  <c r="C18" i="1" s="1"/>
  <c r="I59" i="1"/>
  <c r="C16" i="1" s="1"/>
  <c r="I58" i="1"/>
  <c r="C15" i="1" s="1"/>
  <c r="I57" i="1"/>
  <c r="C14" i="1" s="1"/>
  <c r="I56" i="1"/>
  <c r="C13" i="1" s="1"/>
  <c r="I55" i="1"/>
  <c r="C12" i="1" s="1"/>
  <c r="I54" i="1"/>
  <c r="C11" i="1" s="1"/>
  <c r="I53" i="1"/>
  <c r="C10" i="1" s="1"/>
  <c r="I52" i="1"/>
  <c r="C9" i="1" s="1"/>
  <c r="I51" i="1"/>
  <c r="C8" i="1" s="1"/>
  <c r="I50" i="1"/>
  <c r="C7" i="1" s="1"/>
  <c r="I49" i="1"/>
  <c r="C6" i="1" s="1"/>
  <c r="I37" i="1"/>
  <c r="I25" i="1"/>
  <c r="I26" i="1"/>
  <c r="I27" i="1"/>
  <c r="I28" i="1"/>
  <c r="I29" i="1"/>
  <c r="I30" i="1"/>
  <c r="I31" i="1"/>
  <c r="I32" i="1"/>
  <c r="I33" i="1"/>
  <c r="I34" i="1"/>
  <c r="I35" i="1"/>
  <c r="I24" i="1"/>
  <c r="D41" i="2" l="1"/>
  <c r="G11" i="2"/>
  <c r="F40" i="2"/>
  <c r="E41" i="2"/>
  <c r="F39" i="2"/>
  <c r="F41" i="2" l="1"/>
  <c r="G12" i="2"/>
  <c r="F10" i="2" s="1"/>
  <c r="F5" i="2" s="1"/>
  <c r="D10" i="2" l="1"/>
  <c r="D5" i="2" s="1"/>
  <c r="E10" i="2"/>
  <c r="D10" i="17" s="1"/>
  <c r="D13" i="17" s="1"/>
  <c r="D5" i="17" s="1"/>
  <c r="D7" i="17" s="1"/>
  <c r="E5" i="2" l="1"/>
  <c r="B5" i="17"/>
  <c r="C5" i="17" l="1"/>
  <c r="B7" i="17"/>
</calcChain>
</file>

<file path=xl/sharedStrings.xml><?xml version="1.0" encoding="utf-8"?>
<sst xmlns="http://schemas.openxmlformats.org/spreadsheetml/2006/main" count="3556" uniqueCount="2243">
  <si>
    <t>. tab b1008 v6015 if full &amp; vvg</t>
  </si>
  <si>
    <t xml:space="preserve">           |         v6015</t>
  </si>
  <si>
    <t xml:space="preserve">     b1008 |         0          1 |     Total</t>
  </si>
  <si>
    <t>-----------+----------------------+----------</t>
  </si>
  <si>
    <t xml:space="preserve">        DE |     3,017      7,944 |    10,961 </t>
  </si>
  <si>
    <t xml:space="preserve">        IA |     3,758     11,992 |    15,750 </t>
  </si>
  <si>
    <t xml:space="preserve">        ID |     2,154      6,403 |     8,557 </t>
  </si>
  <si>
    <t xml:space="preserve">        MI |    11,946     37,577 |    49,523 </t>
  </si>
  <si>
    <t xml:space="preserve">        MT |     1,259      3,949 |     5,208 </t>
  </si>
  <si>
    <t xml:space="preserve">        RI |     1,773      5,209 |     6,982 </t>
  </si>
  <si>
    <t xml:space="preserve">        SC |     8,763     26,767 |    35,530 </t>
  </si>
  <si>
    <t xml:space="preserve">        SD |     1,098      3,421 |     4,519 </t>
  </si>
  <si>
    <t xml:space="preserve">        TN |    14,775     41,008 |    55,783 </t>
  </si>
  <si>
    <t xml:space="preserve">        VA |    15,570     40,349 |    55,919 </t>
  </si>
  <si>
    <t xml:space="preserve">        VT |       650      1,820 |     2,470 </t>
  </si>
  <si>
    <t xml:space="preserve">        WV |     2,264      6,993 |     9,257 </t>
  </si>
  <si>
    <t xml:space="preserve">     Total |    67,027    193,432 |   260,459 </t>
  </si>
  <si>
    <t>v6015</t>
  </si>
  <si>
    <t>b1008</t>
  </si>
  <si>
    <t>Total</t>
  </si>
  <si>
    <t>DE</t>
  </si>
  <si>
    <t>IA</t>
  </si>
  <si>
    <t>ID</t>
  </si>
  <si>
    <t>MI</t>
  </si>
  <si>
    <t>MT</t>
  </si>
  <si>
    <t>RI</t>
  </si>
  <si>
    <t>SC</t>
  </si>
  <si>
    <t>SD</t>
  </si>
  <si>
    <t>TN</t>
  </si>
  <si>
    <t>VA</t>
  </si>
  <si>
    <t>VT</t>
  </si>
  <si>
    <t>WV</t>
  </si>
  <si>
    <t>. tab b1008 v6015 if full &amp; vvg &amp; drg</t>
  </si>
  <si>
    <t xml:space="preserve">        DE |     1,465      4,142 |     5,607 </t>
  </si>
  <si>
    <t xml:space="preserve">        IA |     1,604      5,963 |     7,567 </t>
  </si>
  <si>
    <t xml:space="preserve">        ID |     1,234      3,497 |     4,731 </t>
  </si>
  <si>
    <t xml:space="preserve">        MI |     6,601     19,301 |    25,902 </t>
  </si>
  <si>
    <t xml:space="preserve">        MT |       644      2,067 |     2,711 </t>
  </si>
  <si>
    <t xml:space="preserve">        RI |       816      2,623 |     3,439 </t>
  </si>
  <si>
    <t xml:space="preserve">        SC |     4,430     14,393 |    18,823 </t>
  </si>
  <si>
    <t xml:space="preserve">        SD |       577      1,845 |     2,422 </t>
  </si>
  <si>
    <t xml:space="preserve">        TN |     9,404     25,518 |    34,922 </t>
  </si>
  <si>
    <t xml:space="preserve">        VA |     8,553     21,910 |    30,463 </t>
  </si>
  <si>
    <t xml:space="preserve">        VT |       273        871 |     1,144 </t>
  </si>
  <si>
    <t xml:space="preserve">        WV |     1,274      4,126 |     5,400 </t>
  </si>
  <si>
    <t xml:space="preserve">     Total |    36,875    106,256 |   143,131 </t>
  </si>
  <si>
    <t>of all violence</t>
  </si>
  <si>
    <t xml:space="preserve">     b1009 |         0          1 |     Total</t>
  </si>
  <si>
    <t xml:space="preserve">        95 |        20        104 |       124 </t>
  </si>
  <si>
    <t>b1009</t>
  </si>
  <si>
    <t xml:space="preserve">        95 |         5         34 |        39 </t>
  </si>
  <si>
    <t>. tab b1009 v6015 if vvg</t>
  </si>
  <si>
    <t xml:space="preserve">        12 |    10,446     32,463 |    42,909 </t>
  </si>
  <si>
    <t xml:space="preserve">        13 |     7,298     21,142 |    28,440 </t>
  </si>
  <si>
    <t xml:space="preserve">        20 |    18,214     52,613 |    70,827 </t>
  </si>
  <si>
    <t xml:space="preserve">        30 |    19,599     55,282 |    74,881 </t>
  </si>
  <si>
    <t xml:space="preserve">        40 |    16,605     46,915 |    63,520 </t>
  </si>
  <si>
    <t xml:space="preserve">        50 |    15,339     42,585 |    57,924 </t>
  </si>
  <si>
    <t xml:space="preserve">        60 |    10,998     30,661 |    41,659 </t>
  </si>
  <si>
    <t xml:space="preserve">        70 |     2,614      7,762 |    10,376 </t>
  </si>
  <si>
    <t xml:space="preserve">        81 |     1,282      3,829 |     5,111 </t>
  </si>
  <si>
    <t xml:space="preserve">        82 |     3,302     10,648 |    13,950 </t>
  </si>
  <si>
    <t xml:space="preserve">        83 |     3,483     11,207 |    14,690 </t>
  </si>
  <si>
    <t xml:space="preserve">        84 |     2,110      7,550 |     9,660 </t>
  </si>
  <si>
    <t xml:space="preserve">        85 |       499      1,947 |     2,446 </t>
  </si>
  <si>
    <t xml:space="preserve">        91 |     9,909     28,537 |    38,446 </t>
  </si>
  <si>
    <t xml:space="preserve">        92 |     9,088     26,738 |    35,826 </t>
  </si>
  <si>
    <t xml:space="preserve">        93 |     1,478      4,559 |     6,037 </t>
  </si>
  <si>
    <t xml:space="preserve">        94 |     1,282      4,031 |     5,313 </t>
  </si>
  <si>
    <t xml:space="preserve">     Total |   133,566    388,573 |   522,139 </t>
  </si>
  <si>
    <t>. tab b1009 v6015 if vvg &amp; drg</t>
  </si>
  <si>
    <t xml:space="preserve">        12 |     5,747     16,319 |    22,066 </t>
  </si>
  <si>
    <t xml:space="preserve">        13 |     3,881     11,213 |    15,094 </t>
  </si>
  <si>
    <t xml:space="preserve">        20 |     9,716     27,664 |    37,380 </t>
  </si>
  <si>
    <t xml:space="preserve">        30 |    10,464     29,459 |    39,923 </t>
  </si>
  <si>
    <t xml:space="preserve">        40 |     9,080     25,049 |    34,129 </t>
  </si>
  <si>
    <t xml:space="preserve">        50 |     8,513     22,802 |    31,315 </t>
  </si>
  <si>
    <t xml:space="preserve">        60 |     5,894     16,129 |    22,023 </t>
  </si>
  <si>
    <t xml:space="preserve">        70 |     1,200      3,557 |     4,757 </t>
  </si>
  <si>
    <t xml:space="preserve">        81 |       676      1,974 |     2,650 </t>
  </si>
  <si>
    <t xml:space="preserve">        82 |     2,001      6,598 |     8,599 </t>
  </si>
  <si>
    <t xml:space="preserve">        83 |     2,033      6,609 |     8,642 </t>
  </si>
  <si>
    <t xml:space="preserve">        84 |     1,232      4,143 |     5,375 </t>
  </si>
  <si>
    <t xml:space="preserve">        85 |       371      1,283 |     1,654 </t>
  </si>
  <si>
    <t xml:space="preserve">        91 |     5,737     15,873 |    21,610 </t>
  </si>
  <si>
    <t xml:space="preserve">        92 |     5,651     15,712 |    21,363 </t>
  </si>
  <si>
    <t xml:space="preserve">        93 |       900      2,658 |     3,558 </t>
  </si>
  <si>
    <t xml:space="preserve">        94 |       604      1,968 |     2,572 </t>
  </si>
  <si>
    <t xml:space="preserve">     Total |    73,705    209,044 |   282,749 </t>
  </si>
  <si>
    <t>Value Label</t>
  </si>
  <si>
    <t>0 Possessions</t>
  </si>
  <si>
    <t>10 Cities 250,000+</t>
  </si>
  <si>
    <t>11 Cities 1,000,000+</t>
  </si>
  <si>
    <t>12 Cities 500,000-999,999</t>
  </si>
  <si>
    <t>13 Cities 250,000-499,999</t>
  </si>
  <si>
    <t>20 Cities 100,000-249,999</t>
  </si>
  <si>
    <t>30 Cities 50,000-99,999</t>
  </si>
  <si>
    <t>40 Cities 25,000-49,999</t>
  </si>
  <si>
    <t>50 Cities 10,000-24,999</t>
  </si>
  <si>
    <t>60 Cities 2,500-9,999</t>
  </si>
  <si>
    <t>70 Cites LT 2,500</t>
  </si>
  <si>
    <t>80 Non-MSA Counties</t>
  </si>
  <si>
    <t>81 Non-MSA Counties 100,000+</t>
  </si>
  <si>
    <t>82 Non-MSA Counties 25,000-99,999</t>
  </si>
  <si>
    <t>83 Non-MSA Counties 10,000-24,999</t>
  </si>
  <si>
    <t>84 Non-MSA Counties LT 10,000</t>
  </si>
  <si>
    <t>85 Non-MSA State Police</t>
  </si>
  <si>
    <t>90 MSA Counties</t>
  </si>
  <si>
    <t>91 MSA Counties 100,000+</t>
  </si>
  <si>
    <t>92 MSA Counties 25,000-99,999</t>
  </si>
  <si>
    <t>93 MSA Counties 10,000-24,999</t>
  </si>
  <si>
    <t>94 MSA Counties LT 10,000</t>
  </si>
  <si>
    <t>95 MSA State Police</t>
  </si>
  <si>
    <t>b1009 coding</t>
  </si>
  <si>
    <t>Table 1. Annual Estimates of the Resident Population for Incorporated Places Over 50,000, Ranked by July 1, 2011 Population: April 1, 2010 to July 1, 2011</t>
  </si>
  <si>
    <t>Rank</t>
  </si>
  <si>
    <t>Geographic Area</t>
  </si>
  <si>
    <t>Population Estimate (as of July 1)</t>
  </si>
  <si>
    <t>Place</t>
  </si>
  <si>
    <t>State</t>
  </si>
  <si>
    <t>Census</t>
  </si>
  <si>
    <t>Estimates Base</t>
  </si>
  <si>
    <t>New York city</t>
  </si>
  <si>
    <t>New York</t>
  </si>
  <si>
    <t>Los Angeles city</t>
  </si>
  <si>
    <t>California</t>
  </si>
  <si>
    <t>Chicago city</t>
  </si>
  <si>
    <t>Illinois</t>
  </si>
  <si>
    <t>Houston city</t>
  </si>
  <si>
    <t>Texas</t>
  </si>
  <si>
    <t>Philadelphia city</t>
  </si>
  <si>
    <t>Pennsylvania</t>
  </si>
  <si>
    <t>Phoenix city</t>
  </si>
  <si>
    <t>Arizona</t>
  </si>
  <si>
    <t>San Antonio city</t>
  </si>
  <si>
    <t>San Diego city</t>
  </si>
  <si>
    <t>Dallas city</t>
  </si>
  <si>
    <t>San Jose city</t>
  </si>
  <si>
    <t>Jacksonville city</t>
  </si>
  <si>
    <t>Florida</t>
  </si>
  <si>
    <t>Indianapolis city (balance)</t>
  </si>
  <si>
    <t>Indiana</t>
  </si>
  <si>
    <t>Austin city</t>
  </si>
  <si>
    <t>San Francisco city</t>
  </si>
  <si>
    <t>Columbus city</t>
  </si>
  <si>
    <t>Ohio</t>
  </si>
  <si>
    <t>Fort Worth city</t>
  </si>
  <si>
    <t>Charlotte city</t>
  </si>
  <si>
    <t>North Carolina</t>
  </si>
  <si>
    <t>Detroit city</t>
  </si>
  <si>
    <t>Michigan</t>
  </si>
  <si>
    <t>El Paso city</t>
  </si>
  <si>
    <t>Memphis city</t>
  </si>
  <si>
    <t>Tennessee</t>
  </si>
  <si>
    <t>Boston city</t>
  </si>
  <si>
    <t>Massachusetts</t>
  </si>
  <si>
    <t>Seattle city</t>
  </si>
  <si>
    <t>Washington</t>
  </si>
  <si>
    <t>Denver city</t>
  </si>
  <si>
    <t>Colorado</t>
  </si>
  <si>
    <t>Baltimore city</t>
  </si>
  <si>
    <t>Maryland</t>
  </si>
  <si>
    <t>Washington city</t>
  </si>
  <si>
    <t>District of Columbia</t>
  </si>
  <si>
    <t>Nashville-Davidson metropolitan government (balance)</t>
  </si>
  <si>
    <t>Louisville/Jefferson County metro government (balance)</t>
  </si>
  <si>
    <t>Kentucky</t>
  </si>
  <si>
    <t>Milwaukee city</t>
  </si>
  <si>
    <t>Wisconsin</t>
  </si>
  <si>
    <t>Portland city</t>
  </si>
  <si>
    <t>Oregon</t>
  </si>
  <si>
    <t>Oklahoma City city</t>
  </si>
  <si>
    <t>Oklahoma</t>
  </si>
  <si>
    <t>Las Vegas city</t>
  </si>
  <si>
    <t>Nevada</t>
  </si>
  <si>
    <t>Albuquerque city</t>
  </si>
  <si>
    <t>New Mexico</t>
  </si>
  <si>
    <t>Tucson city</t>
  </si>
  <si>
    <t>Fresno city</t>
  </si>
  <si>
    <t>Sacramento city</t>
  </si>
  <si>
    <t>Long Beach city</t>
  </si>
  <si>
    <t>Kansas City city</t>
  </si>
  <si>
    <t>Missouri</t>
  </si>
  <si>
    <t>Mesa city</t>
  </si>
  <si>
    <t>Virginia Beach city</t>
  </si>
  <si>
    <t>Virginia</t>
  </si>
  <si>
    <t>Atlanta city</t>
  </si>
  <si>
    <t>Georgia</t>
  </si>
  <si>
    <t>Colorado Springs city</t>
  </si>
  <si>
    <t>Raleigh city</t>
  </si>
  <si>
    <t>Omaha city</t>
  </si>
  <si>
    <t>Nebraska</t>
  </si>
  <si>
    <t>Miami city</t>
  </si>
  <si>
    <t>Tulsa city</t>
  </si>
  <si>
    <t>Oakland city</t>
  </si>
  <si>
    <t>Cleveland city</t>
  </si>
  <si>
    <t>Minneapolis city</t>
  </si>
  <si>
    <t>Minnesota</t>
  </si>
  <si>
    <t>Wichita city</t>
  </si>
  <si>
    <t>Kansas</t>
  </si>
  <si>
    <t>Arlington city</t>
  </si>
  <si>
    <t>New Orleans city</t>
  </si>
  <si>
    <t>Louisiana</t>
  </si>
  <si>
    <t>Bakersfield city</t>
  </si>
  <si>
    <t>Tampa city</t>
  </si>
  <si>
    <t>Anaheim city</t>
  </si>
  <si>
    <t>Urban Honolulu CDP</t>
  </si>
  <si>
    <t>Hawaii</t>
  </si>
  <si>
    <t>Aurora city</t>
  </si>
  <si>
    <t>Santa Ana city</t>
  </si>
  <si>
    <t>St. Louis city</t>
  </si>
  <si>
    <t>Riverside city</t>
  </si>
  <si>
    <t>Corpus Christi city</t>
  </si>
  <si>
    <t>Pittsburgh city</t>
  </si>
  <si>
    <t>Lexington-Fayette urban county</t>
  </si>
  <si>
    <t>Stockton city</t>
  </si>
  <si>
    <t>Cincinnati city</t>
  </si>
  <si>
    <t>Anchorage municipality</t>
  </si>
  <si>
    <t>Alaska</t>
  </si>
  <si>
    <t>St. Paul city</t>
  </si>
  <si>
    <t>Toledo city</t>
  </si>
  <si>
    <t>Newark city</t>
  </si>
  <si>
    <t>New Jersey</t>
  </si>
  <si>
    <t>Greensboro city</t>
  </si>
  <si>
    <t>Plano city</t>
  </si>
  <si>
    <t>Lincoln city</t>
  </si>
  <si>
    <t>Buffalo city</t>
  </si>
  <si>
    <t>Henderson city</t>
  </si>
  <si>
    <t>Fort Wayne city</t>
  </si>
  <si>
    <t>Jersey City city</t>
  </si>
  <si>
    <t>Chula Vista city</t>
  </si>
  <si>
    <t>St. Petersburg city</t>
  </si>
  <si>
    <t>Orlando city</t>
  </si>
  <si>
    <t>Norfolk city</t>
  </si>
  <si>
    <t>Laredo city</t>
  </si>
  <si>
    <t>Chandler city</t>
  </si>
  <si>
    <t>Madison city</t>
  </si>
  <si>
    <t>Lubbock city</t>
  </si>
  <si>
    <t>Durham city</t>
  </si>
  <si>
    <t>Winston-Salem city</t>
  </si>
  <si>
    <t>Garland city</t>
  </si>
  <si>
    <t>Glendale city</t>
  </si>
  <si>
    <t>Baton Rouge city</t>
  </si>
  <si>
    <t>Hialeah city</t>
  </si>
  <si>
    <t>Reno city</t>
  </si>
  <si>
    <t>Chesapeake city</t>
  </si>
  <si>
    <t>Scottsdale city</t>
  </si>
  <si>
    <t>Irving city</t>
  </si>
  <si>
    <t>North Las Vegas city</t>
  </si>
  <si>
    <t>Fremont city</t>
  </si>
  <si>
    <t>Irvine city</t>
  </si>
  <si>
    <t>San Bernardino city</t>
  </si>
  <si>
    <t>Birmingham city</t>
  </si>
  <si>
    <t>Alabama</t>
  </si>
  <si>
    <t>Gilbert town</t>
  </si>
  <si>
    <t>Rochester city</t>
  </si>
  <si>
    <t>Boise City city</t>
  </si>
  <si>
    <t>Idaho</t>
  </si>
  <si>
    <t>Spokane city</t>
  </si>
  <si>
    <t>Montgomery city</t>
  </si>
  <si>
    <t>Des Moines city</t>
  </si>
  <si>
    <t>Iowa</t>
  </si>
  <si>
    <t>Richmond city</t>
  </si>
  <si>
    <t>Fayetteville city</t>
  </si>
  <si>
    <t>Modesto city</t>
  </si>
  <si>
    <t>Shreveport city</t>
  </si>
  <si>
    <t>Tacoma city</t>
  </si>
  <si>
    <t>Oxnard city</t>
  </si>
  <si>
    <t>Fontana city</t>
  </si>
  <si>
    <t>Akron city</t>
  </si>
  <si>
    <t>Moreno Valley city</t>
  </si>
  <si>
    <t>Yonkers city</t>
  </si>
  <si>
    <t>Augusta-Richmond County consolidated government (balance)</t>
  </si>
  <si>
    <t>Little Rock city</t>
  </si>
  <si>
    <t>Arkansas</t>
  </si>
  <si>
    <t>Mobile city</t>
  </si>
  <si>
    <t>Amarillo city</t>
  </si>
  <si>
    <t>Huntington Beach city</t>
  </si>
  <si>
    <t>Salt Lake City city</t>
  </si>
  <si>
    <t>Utah</t>
  </si>
  <si>
    <t>Grand Rapids city</t>
  </si>
  <si>
    <t>Tallahassee city</t>
  </si>
  <si>
    <t>Huntsville city</t>
  </si>
  <si>
    <t>Worcester city</t>
  </si>
  <si>
    <t>Knoxville city</t>
  </si>
  <si>
    <t>Newport News city</t>
  </si>
  <si>
    <t>Grand Prairie city</t>
  </si>
  <si>
    <t>Brownsville city</t>
  </si>
  <si>
    <t>Providence city</t>
  </si>
  <si>
    <t>Rhode Island</t>
  </si>
  <si>
    <t>Santa Clarita city</t>
  </si>
  <si>
    <t>Overland Park city</t>
  </si>
  <si>
    <t>Jackson city</t>
  </si>
  <si>
    <t>Mississippi</t>
  </si>
  <si>
    <t>Garden Grove city</t>
  </si>
  <si>
    <t>Chattanooga city</t>
  </si>
  <si>
    <t>Oceanside city</t>
  </si>
  <si>
    <t>Santa Rosa city</t>
  </si>
  <si>
    <t>Fort Lauderdale city</t>
  </si>
  <si>
    <t>Rancho Cucamonga city</t>
  </si>
  <si>
    <t>Ontario city</t>
  </si>
  <si>
    <t>Port St. Lucie city</t>
  </si>
  <si>
    <t>Vancouver city</t>
  </si>
  <si>
    <t>Tempe city</t>
  </si>
  <si>
    <t>Springfield city</t>
  </si>
  <si>
    <t>Lancaster city</t>
  </si>
  <si>
    <t>Pembroke Pines city</t>
  </si>
  <si>
    <t>Cape Coral city</t>
  </si>
  <si>
    <t>Eugene city</t>
  </si>
  <si>
    <t>Peoria city</t>
  </si>
  <si>
    <t>Sioux Falls city</t>
  </si>
  <si>
    <t>South Dakota</t>
  </si>
  <si>
    <t>Salem city</t>
  </si>
  <si>
    <t>Corona city</t>
  </si>
  <si>
    <t>Elk Grove city</t>
  </si>
  <si>
    <t>Palmdale city</t>
  </si>
  <si>
    <t>Salinas city</t>
  </si>
  <si>
    <t>Pasadena city</t>
  </si>
  <si>
    <t>Rockford city</t>
  </si>
  <si>
    <t>Pomona city</t>
  </si>
  <si>
    <t>Joliet city</t>
  </si>
  <si>
    <t>Fort Collins city</t>
  </si>
  <si>
    <t>Torrance city</t>
  </si>
  <si>
    <t>Paterson city</t>
  </si>
  <si>
    <t>Hayward city</t>
  </si>
  <si>
    <t>Escondido city</t>
  </si>
  <si>
    <t>Bridgeport city</t>
  </si>
  <si>
    <t>Connecticut</t>
  </si>
  <si>
    <t>Syracuse city</t>
  </si>
  <si>
    <t>Lakewood city</t>
  </si>
  <si>
    <t>Alexandria city</t>
  </si>
  <si>
    <t>Hollywood city</t>
  </si>
  <si>
    <t>Naperville city</t>
  </si>
  <si>
    <t>Mesquite city</t>
  </si>
  <si>
    <t>Sunnyvale city</t>
  </si>
  <si>
    <t>Dayton city</t>
  </si>
  <si>
    <t>Cary town</t>
  </si>
  <si>
    <t>Savannah city</t>
  </si>
  <si>
    <t>Orange city</t>
  </si>
  <si>
    <t>Fullerton city</t>
  </si>
  <si>
    <t>Hampton city</t>
  </si>
  <si>
    <t>Clarksville city</t>
  </si>
  <si>
    <t>McKinney city</t>
  </si>
  <si>
    <t>Warren city</t>
  </si>
  <si>
    <t>McAllen city</t>
  </si>
  <si>
    <t>West Valley City city</t>
  </si>
  <si>
    <t>Columbia city</t>
  </si>
  <si>
    <t>South Carolina</t>
  </si>
  <si>
    <t>Killeen city</t>
  </si>
  <si>
    <t>Sterling Heights city</t>
  </si>
  <si>
    <t>New Haven city</t>
  </si>
  <si>
    <t>Topeka city</t>
  </si>
  <si>
    <t>Thousand Oaks city</t>
  </si>
  <si>
    <t>Olathe city</t>
  </si>
  <si>
    <t>Cedar Rapids city</t>
  </si>
  <si>
    <t>Waco city</t>
  </si>
  <si>
    <t>Visalia city</t>
  </si>
  <si>
    <t>Elizabeth city</t>
  </si>
  <si>
    <t>Simi Valley city</t>
  </si>
  <si>
    <t>Gainesville city</t>
  </si>
  <si>
    <t>Hartford city</t>
  </si>
  <si>
    <t>Bellevue city</t>
  </si>
  <si>
    <t>Miramar city</t>
  </si>
  <si>
    <t>Concord city</t>
  </si>
  <si>
    <t>Stamford city</t>
  </si>
  <si>
    <t>Coral Springs city</t>
  </si>
  <si>
    <t>Charleston city</t>
  </si>
  <si>
    <t>Carrollton city</t>
  </si>
  <si>
    <t>Lafayette city</t>
  </si>
  <si>
    <t>Roseville city</t>
  </si>
  <si>
    <t>Thornton city</t>
  </si>
  <si>
    <t>Frisco city</t>
  </si>
  <si>
    <t>Kent city</t>
  </si>
  <si>
    <t>Surprise city</t>
  </si>
  <si>
    <t>Allentown city</t>
  </si>
  <si>
    <t>Beaumont city</t>
  </si>
  <si>
    <t>Santa Clara city</t>
  </si>
  <si>
    <t>Abilene city</t>
  </si>
  <si>
    <t>Evansville city</t>
  </si>
  <si>
    <t>Victorville city</t>
  </si>
  <si>
    <t>Independence city</t>
  </si>
  <si>
    <t>Denton city</t>
  </si>
  <si>
    <t>Vallejo city</t>
  </si>
  <si>
    <t>Athens-Clarke County unified government (balance)</t>
  </si>
  <si>
    <t>Provo city</t>
  </si>
  <si>
    <t>Ann Arbor city</t>
  </si>
  <si>
    <t>Lansing city</t>
  </si>
  <si>
    <t>El Monte city</t>
  </si>
  <si>
    <t>Midland city</t>
  </si>
  <si>
    <t>Berkeley city</t>
  </si>
  <si>
    <t>Norman city</t>
  </si>
  <si>
    <t>Downey city</t>
  </si>
  <si>
    <t>Costa Mesa city</t>
  </si>
  <si>
    <t>Murfreesboro city</t>
  </si>
  <si>
    <t>Inglewood city</t>
  </si>
  <si>
    <t>Waterbury city</t>
  </si>
  <si>
    <t>Manchester city</t>
  </si>
  <si>
    <t>New Hampshire</t>
  </si>
  <si>
    <t>Miami Gardens city</t>
  </si>
  <si>
    <t>Elgin city</t>
  </si>
  <si>
    <t>Wilmington city</t>
  </si>
  <si>
    <t>Westminster city</t>
  </si>
  <si>
    <t>Clearwater city</t>
  </si>
  <si>
    <t>Lowell city</t>
  </si>
  <si>
    <t>Pueblo city</t>
  </si>
  <si>
    <t>Arvada city</t>
  </si>
  <si>
    <t>San Buenaventura (Ventura) city</t>
  </si>
  <si>
    <t>Gresham city</t>
  </si>
  <si>
    <t>Fargo city</t>
  </si>
  <si>
    <t>North Dakota</t>
  </si>
  <si>
    <t>Carlsbad city</t>
  </si>
  <si>
    <t>West Covina city</t>
  </si>
  <si>
    <t>Norwalk city</t>
  </si>
  <si>
    <t>Fairfield city</t>
  </si>
  <si>
    <t>Cambridge city</t>
  </si>
  <si>
    <t>Murrieta city</t>
  </si>
  <si>
    <t>Green Bay city</t>
  </si>
  <si>
    <t>High Point city</t>
  </si>
  <si>
    <t>West Jordan city</t>
  </si>
  <si>
    <t>Billings city</t>
  </si>
  <si>
    <t>Montana</t>
  </si>
  <si>
    <t>Round Rock city</t>
  </si>
  <si>
    <t>Everett city</t>
  </si>
  <si>
    <t>Burbank city</t>
  </si>
  <si>
    <t>Antioch city</t>
  </si>
  <si>
    <t>Wichita Falls city</t>
  </si>
  <si>
    <t>Palm Bay city</t>
  </si>
  <si>
    <t>Centennial city</t>
  </si>
  <si>
    <t>Temecula city</t>
  </si>
  <si>
    <t>Daly City city</t>
  </si>
  <si>
    <t>Odessa city</t>
  </si>
  <si>
    <t>Erie city</t>
  </si>
  <si>
    <t>Richardson city</t>
  </si>
  <si>
    <t>Pompano Beach city</t>
  </si>
  <si>
    <t>Flint city</t>
  </si>
  <si>
    <t>South Bend city</t>
  </si>
  <si>
    <t>West Palm Beach city</t>
  </si>
  <si>
    <t>El Cajon city</t>
  </si>
  <si>
    <t>Davenport city</t>
  </si>
  <si>
    <t>Rialto city</t>
  </si>
  <si>
    <t>Santa Maria city</t>
  </si>
  <si>
    <t>Broken Arrow city</t>
  </si>
  <si>
    <t>Kenosha city</t>
  </si>
  <si>
    <t>North Charleston city</t>
  </si>
  <si>
    <t>Las Cruces city</t>
  </si>
  <si>
    <t>Boulder city</t>
  </si>
  <si>
    <t>Lewisville city</t>
  </si>
  <si>
    <t>Lakeland city</t>
  </si>
  <si>
    <t>Tyler city</t>
  </si>
  <si>
    <t>San Mateo city</t>
  </si>
  <si>
    <t>Lawton city</t>
  </si>
  <si>
    <t>Albany city</t>
  </si>
  <si>
    <t>Compton city</t>
  </si>
  <si>
    <t>Dearborn city</t>
  </si>
  <si>
    <t>Clovis city</t>
  </si>
  <si>
    <t>Sandy Springs city</t>
  </si>
  <si>
    <t>Roanoke city</t>
  </si>
  <si>
    <t>Livonia city</t>
  </si>
  <si>
    <t>Portsmouth city</t>
  </si>
  <si>
    <t>Vista city</t>
  </si>
  <si>
    <t>New Bedford city</t>
  </si>
  <si>
    <t>College Station city</t>
  </si>
  <si>
    <t>South Gate city</t>
  </si>
  <si>
    <t>Greeley city</t>
  </si>
  <si>
    <t>Mission Viejo city</t>
  </si>
  <si>
    <t>San Angelo city</t>
  </si>
  <si>
    <t>Yuma city</t>
  </si>
  <si>
    <t>Brockton city</t>
  </si>
  <si>
    <t>Davie town</t>
  </si>
  <si>
    <t>Hillsboro city</t>
  </si>
  <si>
    <t>Pearland city</t>
  </si>
  <si>
    <t>Vacaville city</t>
  </si>
  <si>
    <t>Quincy city</t>
  </si>
  <si>
    <t>Renton city</t>
  </si>
  <si>
    <t>Yakima city</t>
  </si>
  <si>
    <t>Carson city</t>
  </si>
  <si>
    <t>Macon city</t>
  </si>
  <si>
    <t>Lee's Summit city</t>
  </si>
  <si>
    <t>Beaverton city</t>
  </si>
  <si>
    <t>Tuscaloosa city</t>
  </si>
  <si>
    <t>Hesperia city</t>
  </si>
  <si>
    <t>Sparks city</t>
  </si>
  <si>
    <t>Roswell city</t>
  </si>
  <si>
    <t>Federal Way city</t>
  </si>
  <si>
    <t>Lynn city</t>
  </si>
  <si>
    <t>Orem city</t>
  </si>
  <si>
    <t>Santa Monica city</t>
  </si>
  <si>
    <t>Spokane Valley city</t>
  </si>
  <si>
    <t>Redding city</t>
  </si>
  <si>
    <t>Miami Beach city</t>
  </si>
  <si>
    <t>Waukegan city</t>
  </si>
  <si>
    <t>Rio Rancho city</t>
  </si>
  <si>
    <t>Sandy city</t>
  </si>
  <si>
    <t>Santa Barbara city</t>
  </si>
  <si>
    <t>Fall River city</t>
  </si>
  <si>
    <t>Lawrence city</t>
  </si>
  <si>
    <t>Reading city</t>
  </si>
  <si>
    <t>Longmont city</t>
  </si>
  <si>
    <t>Allen city</t>
  </si>
  <si>
    <t>Fort Smith city</t>
  </si>
  <si>
    <t>Nashua city</t>
  </si>
  <si>
    <t>Plantation city</t>
  </si>
  <si>
    <t>Newport Beach city</t>
  </si>
  <si>
    <t>Chico city</t>
  </si>
  <si>
    <t>Duluth city</t>
  </si>
  <si>
    <t>San Leandro city</t>
  </si>
  <si>
    <t>Greenville city</t>
  </si>
  <si>
    <t>Sunrise city</t>
  </si>
  <si>
    <t>Newton city</t>
  </si>
  <si>
    <t>Whittier city</t>
  </si>
  <si>
    <t>Boca Raton city</t>
  </si>
  <si>
    <t>Deltona city</t>
  </si>
  <si>
    <t>San Marcos city</t>
  </si>
  <si>
    <t>Suffolk city</t>
  </si>
  <si>
    <t>Hawthorne city</t>
  </si>
  <si>
    <t>Trenton city</t>
  </si>
  <si>
    <t>League City city</t>
  </si>
  <si>
    <t>Asheville city</t>
  </si>
  <si>
    <t>Citrus Heights city</t>
  </si>
  <si>
    <t>Clifton city</t>
  </si>
  <si>
    <t>Tracy city</t>
  </si>
  <si>
    <t>Cicero town</t>
  </si>
  <si>
    <t>Bloomington city</t>
  </si>
  <si>
    <t>Ogden city</t>
  </si>
  <si>
    <t>Alhambra city</t>
  </si>
  <si>
    <t>Westland city</t>
  </si>
  <si>
    <t>Sioux City city</t>
  </si>
  <si>
    <t>Edmond city</t>
  </si>
  <si>
    <t>Nampa city</t>
  </si>
  <si>
    <t>Warwick city</t>
  </si>
  <si>
    <t>Livermore city</t>
  </si>
  <si>
    <t>Hoover city</t>
  </si>
  <si>
    <t>Bellingham city</t>
  </si>
  <si>
    <t>Buena Park city</t>
  </si>
  <si>
    <t>Sugar Land city</t>
  </si>
  <si>
    <t>Danbury city</t>
  </si>
  <si>
    <t>Carmel city</t>
  </si>
  <si>
    <t>Troy city</t>
  </si>
  <si>
    <t>Longview city</t>
  </si>
  <si>
    <t>Champaign city</t>
  </si>
  <si>
    <t>Parma city</t>
  </si>
  <si>
    <t>Hammond city</t>
  </si>
  <si>
    <t>O'Fallon city</t>
  </si>
  <si>
    <t>Hemet city</t>
  </si>
  <si>
    <t>Cranston city</t>
  </si>
  <si>
    <t>Farmington Hills city</t>
  </si>
  <si>
    <t>Merced city</t>
  </si>
  <si>
    <t>Gary city</t>
  </si>
  <si>
    <t>Mission city</t>
  </si>
  <si>
    <t>Menifee city</t>
  </si>
  <si>
    <t>Johns Creek city</t>
  </si>
  <si>
    <t>Edinburg city</t>
  </si>
  <si>
    <t>Fishers town</t>
  </si>
  <si>
    <t>Chino city</t>
  </si>
  <si>
    <t>Racine city</t>
  </si>
  <si>
    <t>Lake Forest city</t>
  </si>
  <si>
    <t>Bend city</t>
  </si>
  <si>
    <t>Napa city</t>
  </si>
  <si>
    <t>Indio city</t>
  </si>
  <si>
    <t>Redwood City city</t>
  </si>
  <si>
    <t>Largo city</t>
  </si>
  <si>
    <t>New Rochelle city</t>
  </si>
  <si>
    <t>Avondale city</t>
  </si>
  <si>
    <t>Bryan city</t>
  </si>
  <si>
    <t>Camden city</t>
  </si>
  <si>
    <t>St. Joseph city</t>
  </si>
  <si>
    <t>Bellflower city</t>
  </si>
  <si>
    <t>Brooklyn Park city</t>
  </si>
  <si>
    <t>Meridian city</t>
  </si>
  <si>
    <t>Tustin city</t>
  </si>
  <si>
    <t>Somerville city</t>
  </si>
  <si>
    <t>Lynchburg city</t>
  </si>
  <si>
    <t>Palm Coast city</t>
  </si>
  <si>
    <t>Deerfield Beach city</t>
  </si>
  <si>
    <t>Kennewick city</t>
  </si>
  <si>
    <t>Decatur city</t>
  </si>
  <si>
    <t>Melbourne city</t>
  </si>
  <si>
    <t>Scranton city</t>
  </si>
  <si>
    <t>Baldwin Park city</t>
  </si>
  <si>
    <t>Chino Hills city</t>
  </si>
  <si>
    <t>Medford city</t>
  </si>
  <si>
    <t>Arlington Heights village</t>
  </si>
  <si>
    <t>Bethlehem city</t>
  </si>
  <si>
    <t>Mountain View city</t>
  </si>
  <si>
    <t>Upland city</t>
  </si>
  <si>
    <t>Evanston city</t>
  </si>
  <si>
    <t>Alameda city</t>
  </si>
  <si>
    <t>St. George city</t>
  </si>
  <si>
    <t>Kalamazoo city</t>
  </si>
  <si>
    <t>Schaumburg village</t>
  </si>
  <si>
    <t>Bolingbrook village</t>
  </si>
  <si>
    <t>San Ramon city</t>
  </si>
  <si>
    <t>Baytown city</t>
  </si>
  <si>
    <t>New Britain city</t>
  </si>
  <si>
    <t>Appleton city</t>
  </si>
  <si>
    <t>Folsom city</t>
  </si>
  <si>
    <t>Canton city</t>
  </si>
  <si>
    <t>Wyoming city</t>
  </si>
  <si>
    <t>Pharr city</t>
  </si>
  <si>
    <t>Lake Charles city</t>
  </si>
  <si>
    <t>Southfield city</t>
  </si>
  <si>
    <t>Gastonia city</t>
  </si>
  <si>
    <t>Plymouth city</t>
  </si>
  <si>
    <t>Auburn city</t>
  </si>
  <si>
    <t>Rochester Hills city</t>
  </si>
  <si>
    <t>Springdale city</t>
  </si>
  <si>
    <t>Delaware</t>
  </si>
  <si>
    <t>Pleasanton city</t>
  </si>
  <si>
    <t>Pawtucket city</t>
  </si>
  <si>
    <t>Waukesha city</t>
  </si>
  <si>
    <t>Union City city</t>
  </si>
  <si>
    <t>Lynwood city</t>
  </si>
  <si>
    <t>Apple Valley town</t>
  </si>
  <si>
    <t>Muncie city</t>
  </si>
  <si>
    <t>Perris city</t>
  </si>
  <si>
    <t>Passaic city</t>
  </si>
  <si>
    <t>Missouri City city</t>
  </si>
  <si>
    <t>Redlands city</t>
  </si>
  <si>
    <t>Mount Pleasant town</t>
  </si>
  <si>
    <t>Gulfport city</t>
  </si>
  <si>
    <t>Rapid City city</t>
  </si>
  <si>
    <t>Turlock city</t>
  </si>
  <si>
    <t>Boynton Beach city</t>
  </si>
  <si>
    <t>Iowa City city</t>
  </si>
  <si>
    <t>Palatine village</t>
  </si>
  <si>
    <t>Waterloo city</t>
  </si>
  <si>
    <t>Santa Fe city</t>
  </si>
  <si>
    <t>Jonesboro city</t>
  </si>
  <si>
    <t>Warner Robins city</t>
  </si>
  <si>
    <t>Layton city</t>
  </si>
  <si>
    <t>Manteca city</t>
  </si>
  <si>
    <t>Loveland city</t>
  </si>
  <si>
    <t>Lauderhill city</t>
  </si>
  <si>
    <t>Milpitas city</t>
  </si>
  <si>
    <t>Mount Vernon city</t>
  </si>
  <si>
    <t>Rock Hill city</t>
  </si>
  <si>
    <t>Missoula city</t>
  </si>
  <si>
    <t>Redondo Beach city</t>
  </si>
  <si>
    <t>Temple city</t>
  </si>
  <si>
    <t>Flower Mound town</t>
  </si>
  <si>
    <t>Kenner city</t>
  </si>
  <si>
    <t>Eau Claire city</t>
  </si>
  <si>
    <t>St. Charles city</t>
  </si>
  <si>
    <t>Youngstown city</t>
  </si>
  <si>
    <t>Weston city</t>
  </si>
  <si>
    <t>Maine</t>
  </si>
  <si>
    <t>Oshkosh city</t>
  </si>
  <si>
    <t>Goodyear city</t>
  </si>
  <si>
    <t>Schenectady city</t>
  </si>
  <si>
    <t>St. Cloud city</t>
  </si>
  <si>
    <t>Frederick city</t>
  </si>
  <si>
    <t>Harlingen city</t>
  </si>
  <si>
    <t>Davis city</t>
  </si>
  <si>
    <t>Dothan city</t>
  </si>
  <si>
    <t>Flagstaff city</t>
  </si>
  <si>
    <t>Camarillo city</t>
  </si>
  <si>
    <t>Rancho Cordova city</t>
  </si>
  <si>
    <t>Palo Alto city</t>
  </si>
  <si>
    <t>Yorba Linda city</t>
  </si>
  <si>
    <t>Walnut Creek city</t>
  </si>
  <si>
    <t>Skokie village</t>
  </si>
  <si>
    <t>Yuba City city</t>
  </si>
  <si>
    <t>North Richland Hills city</t>
  </si>
  <si>
    <t>Eagan city</t>
  </si>
  <si>
    <t>San Clemente city</t>
  </si>
  <si>
    <t>South San Francisco city</t>
  </si>
  <si>
    <t>East Orange city</t>
  </si>
  <si>
    <t>Franklin city</t>
  </si>
  <si>
    <t>Pittsburg city</t>
  </si>
  <si>
    <t>Lorain city</t>
  </si>
  <si>
    <t>Laguna Niguel city</t>
  </si>
  <si>
    <t>Johnson City city</t>
  </si>
  <si>
    <t>Bayonne city</t>
  </si>
  <si>
    <t>Fort Myers city</t>
  </si>
  <si>
    <t>Janesville city</t>
  </si>
  <si>
    <t>Pico Rivera city</t>
  </si>
  <si>
    <t>Shawnee city</t>
  </si>
  <si>
    <t>Pasco city</t>
  </si>
  <si>
    <t>Lodi city</t>
  </si>
  <si>
    <t>Victoria city</t>
  </si>
  <si>
    <t>Montebello city</t>
  </si>
  <si>
    <t>North Little Rock city</t>
  </si>
  <si>
    <t>Hamilton city</t>
  </si>
  <si>
    <t>Woodbury city</t>
  </si>
  <si>
    <t>Bossier City city</t>
  </si>
  <si>
    <t>Bismarck city</t>
  </si>
  <si>
    <t>Taylor city</t>
  </si>
  <si>
    <t>Council Bluffs city</t>
  </si>
  <si>
    <t>Maple Grove city</t>
  </si>
  <si>
    <t>Rockville city</t>
  </si>
  <si>
    <t>Madera city</t>
  </si>
  <si>
    <t>Utica city</t>
  </si>
  <si>
    <t>Homestead city</t>
  </si>
  <si>
    <t>Coon Rapids city</t>
  </si>
  <si>
    <t>Eden Prairie city</t>
  </si>
  <si>
    <t>Tamarac city</t>
  </si>
  <si>
    <t>Haverhill city</t>
  </si>
  <si>
    <t>Kissimmee city</t>
  </si>
  <si>
    <t>Delray Beach city</t>
  </si>
  <si>
    <t>Waltham city</t>
  </si>
  <si>
    <t>La Habra city</t>
  </si>
  <si>
    <t>Gaithersburg city</t>
  </si>
  <si>
    <t>Daytona Beach city</t>
  </si>
  <si>
    <t>Terre Haute city</t>
  </si>
  <si>
    <t>Vineland city</t>
  </si>
  <si>
    <t>Burnsville city</t>
  </si>
  <si>
    <t>Marysville city</t>
  </si>
  <si>
    <t>Meriden city</t>
  </si>
  <si>
    <t>West Allis city</t>
  </si>
  <si>
    <t>Monterey Park city</t>
  </si>
  <si>
    <t>Bristol city</t>
  </si>
  <si>
    <t>Conway city</t>
  </si>
  <si>
    <t>Encinitas city</t>
  </si>
  <si>
    <t>Santa Cruz city</t>
  </si>
  <si>
    <t>Tulare city</t>
  </si>
  <si>
    <t>North Miami city</t>
  </si>
  <si>
    <t>Cheyenne city</t>
  </si>
  <si>
    <t>Wyoming</t>
  </si>
  <si>
    <t>Malden city</t>
  </si>
  <si>
    <t>Pontiac city</t>
  </si>
  <si>
    <t>St. Clair Shores city</t>
  </si>
  <si>
    <t>Taylorsville city</t>
  </si>
  <si>
    <t>New Braunfels city</t>
  </si>
  <si>
    <t>Alpharetta city</t>
  </si>
  <si>
    <t>National City city</t>
  </si>
  <si>
    <t>Gardena city</t>
  </si>
  <si>
    <t>Cupertino city</t>
  </si>
  <si>
    <t>Ames city</t>
  </si>
  <si>
    <t>Conroe city</t>
  </si>
  <si>
    <t>Great Falls city</t>
  </si>
  <si>
    <t>Bowling Green city</t>
  </si>
  <si>
    <t>Grand Junction city</t>
  </si>
  <si>
    <t>Des Plaines city</t>
  </si>
  <si>
    <t>Huntington Park city</t>
  </si>
  <si>
    <t>Petaluma city</t>
  </si>
  <si>
    <t>Rocklin city</t>
  </si>
  <si>
    <t>San Rafael city</t>
  </si>
  <si>
    <t>Dubuque city</t>
  </si>
  <si>
    <t>Chapel Hill town</t>
  </si>
  <si>
    <t>West Des Moines city</t>
  </si>
  <si>
    <t>La Mesa city</t>
  </si>
  <si>
    <t>North Port city</t>
  </si>
  <si>
    <t>Idaho Falls city</t>
  </si>
  <si>
    <t>Mansfield city</t>
  </si>
  <si>
    <t>Royal Oak city</t>
  </si>
  <si>
    <t>Owensboro city</t>
  </si>
  <si>
    <t>Blaine city</t>
  </si>
  <si>
    <t>Rogers city</t>
  </si>
  <si>
    <t>Rowlett city</t>
  </si>
  <si>
    <t>Rocky Mount city</t>
  </si>
  <si>
    <t>Marietta city</t>
  </si>
  <si>
    <t>Broomfield city</t>
  </si>
  <si>
    <t>White Plains city</t>
  </si>
  <si>
    <t>Dearborn Heights city</t>
  </si>
  <si>
    <t>Wellington village</t>
  </si>
  <si>
    <t>Orland Park village</t>
  </si>
  <si>
    <t>Tinley Park village</t>
  </si>
  <si>
    <t>Oak Lawn village</t>
  </si>
  <si>
    <t>Berwyn city</t>
  </si>
  <si>
    <t>Arcadia city</t>
  </si>
  <si>
    <t>Port Orange city</t>
  </si>
  <si>
    <t>Ocala city</t>
  </si>
  <si>
    <t>Lakeville city</t>
  </si>
  <si>
    <t>Kettering city</t>
  </si>
  <si>
    <t>Moore city</t>
  </si>
  <si>
    <t>Fountain Valley city</t>
  </si>
  <si>
    <t>Valdosta city</t>
  </si>
  <si>
    <t>Casper city</t>
  </si>
  <si>
    <t>Anderson city</t>
  </si>
  <si>
    <t>Diamond Bar city</t>
  </si>
  <si>
    <t>Taunton city</t>
  </si>
  <si>
    <t>Jupiter town</t>
  </si>
  <si>
    <t>Woodland city</t>
  </si>
  <si>
    <t>Novi city</t>
  </si>
  <si>
    <t>West Haven city</t>
  </si>
  <si>
    <t>New Brunswick city</t>
  </si>
  <si>
    <t>Carson City</t>
  </si>
  <si>
    <t>Midwest City city</t>
  </si>
  <si>
    <t>Chicopee city</t>
  </si>
  <si>
    <t>Bowie city</t>
  </si>
  <si>
    <t>Redmond city</t>
  </si>
  <si>
    <t>Bartlett city</t>
  </si>
  <si>
    <t>Porterville city</t>
  </si>
  <si>
    <t>Eastvale city</t>
  </si>
  <si>
    <t>(X)</t>
  </si>
  <si>
    <t>Pocatello city</t>
  </si>
  <si>
    <t>Corvallis city</t>
  </si>
  <si>
    <t>Elyria city</t>
  </si>
  <si>
    <t>Paramount city</t>
  </si>
  <si>
    <t>Mount Prospect village</t>
  </si>
  <si>
    <t>Hanford city</t>
  </si>
  <si>
    <t>Margate city</t>
  </si>
  <si>
    <t>Santee city</t>
  </si>
  <si>
    <t>Rosemead city</t>
  </si>
  <si>
    <t>Weymouth Town city</t>
  </si>
  <si>
    <t>Hempstead village</t>
  </si>
  <si>
    <t>Shoreline city</t>
  </si>
  <si>
    <t>Port Arthur city</t>
  </si>
  <si>
    <t>Sanford city</t>
  </si>
  <si>
    <t>Coconut Creek city</t>
  </si>
  <si>
    <t>Highland city</t>
  </si>
  <si>
    <t>Delano city</t>
  </si>
  <si>
    <t>Manhattan city</t>
  </si>
  <si>
    <t>Noblesville city</t>
  </si>
  <si>
    <t>Lake Elsinore city</t>
  </si>
  <si>
    <t>St. Peters city</t>
  </si>
  <si>
    <t>Wheaton city</t>
  </si>
  <si>
    <t>Colton city</t>
  </si>
  <si>
    <t>Lake Havasu City city</t>
  </si>
  <si>
    <t>Normal town</t>
  </si>
  <si>
    <t>Blue Springs city</t>
  </si>
  <si>
    <t>Grand Forks city</t>
  </si>
  <si>
    <t>Revere city</t>
  </si>
  <si>
    <t>Novato city</t>
  </si>
  <si>
    <t>Euless city</t>
  </si>
  <si>
    <t>Cathedral City city</t>
  </si>
  <si>
    <t>Hendersonville city</t>
  </si>
  <si>
    <t>Sarasota city</t>
  </si>
  <si>
    <t>Brentwood city</t>
  </si>
  <si>
    <t>Pensacola city</t>
  </si>
  <si>
    <t>Florissant city</t>
  </si>
  <si>
    <t>Yucaipa city</t>
  </si>
  <si>
    <t>Hoffman Estates village</t>
  </si>
  <si>
    <t>Oak Park village</t>
  </si>
  <si>
    <t>Battle Creek city</t>
  </si>
  <si>
    <t>Smyrna city</t>
  </si>
  <si>
    <t>La Crosse city</t>
  </si>
  <si>
    <t>Peabody city</t>
  </si>
  <si>
    <t>Buckeye town</t>
  </si>
  <si>
    <t>Watsonville city</t>
  </si>
  <si>
    <t>Greenwood city</t>
  </si>
  <si>
    <t>South Jordan city</t>
  </si>
  <si>
    <t>Elkhart city</t>
  </si>
  <si>
    <t>Placentia city</t>
  </si>
  <si>
    <t>Cedar Park city</t>
  </si>
  <si>
    <t>Saginaw city</t>
  </si>
  <si>
    <t>Milford city (balance)</t>
  </si>
  <si>
    <t>West Virginia</t>
  </si>
  <si>
    <t>Perth Amboy city</t>
  </si>
  <si>
    <t>Burlington city</t>
  </si>
  <si>
    <t>Joplin city</t>
  </si>
  <si>
    <t>Hoboken city</t>
  </si>
  <si>
    <t>Minnetonka city</t>
  </si>
  <si>
    <t>Glendora city</t>
  </si>
  <si>
    <t>West New York town</t>
  </si>
  <si>
    <t>Bradenton city</t>
  </si>
  <si>
    <t>Niagara Falls city</t>
  </si>
  <si>
    <t>Plainfield city</t>
  </si>
  <si>
    <t>DeSoto city</t>
  </si>
  <si>
    <t>Note: Areas are included in this table if they exceed the stated threshold at any point in the time series. The April 1, 2010 Population Estimates base reflects changes to the 2010 Census population from the Boundary and Annexation Survey (BAS) and other geographic program revisions.  It does not reflect changes from the Count Question Resolution program.  All geographic boundaries for the 2011 population estimates series are defined as of January 1, 2011. An "(X)" in the 2010 Census field indicates a locality that was formed or incorporated after the 2010 Census. Additional information on these localities can be found in the Geographic Change Notes (see http://www.census.gov/popest/about/geo/changes.html).</t>
  </si>
  <si>
    <t>Suggested Citation:</t>
  </si>
  <si>
    <t>Table 1. Annual Estimates of the Resident Population for Incorporated Places Over 50,000, Ranked by July 1, 2011 Population: April 1, 2010 to July 1, 2011 (SUB-EST2011-01)</t>
  </si>
  <si>
    <t>Source: U.S. Census Bureau, Population Division</t>
  </si>
  <si>
    <t>Release Date: June 2012</t>
  </si>
  <si>
    <t>in incorporated places with population 250,000 or more</t>
  </si>
  <si>
    <t>total U.S. population, Apr. 1, 2010</t>
  </si>
  <si>
    <t>. table b1009, c(sum popagency) f(%15.0fc)</t>
  </si>
  <si>
    <t>---------------------------</t>
  </si>
  <si>
    <t>(p 50)    |</t>
  </si>
  <si>
    <t>b1009     |  sum(popagency)</t>
  </si>
  <si>
    <t>----------+----------------</t>
  </si>
  <si>
    <t xml:space="preserve">       12 |       4,921,842</t>
  </si>
  <si>
    <t xml:space="preserve">       13 |       3,053,964</t>
  </si>
  <si>
    <t xml:space="preserve">       20 |       8,171,837</t>
  </si>
  <si>
    <t xml:space="preserve">       30 |       9,318,980</t>
  </si>
  <si>
    <t xml:space="preserve">       40 |       9,674,759</t>
  </si>
  <si>
    <t xml:space="preserve">       50 |       8,930,525</t>
  </si>
  <si>
    <t xml:space="preserve">       60 |       6,671,453</t>
  </si>
  <si>
    <t xml:space="preserve">       70 |       1,560,234</t>
  </si>
  <si>
    <t xml:space="preserve">       81 |         819,324</t>
  </si>
  <si>
    <t xml:space="preserve">       82 |       3,983,204</t>
  </si>
  <si>
    <t xml:space="preserve">       83 |       4,543,196</t>
  </si>
  <si>
    <t xml:space="preserve">       84 |       2,073,371</t>
  </si>
  <si>
    <t xml:space="preserve">       85 |               0</t>
  </si>
  <si>
    <t xml:space="preserve">       91 |       8,057,963</t>
  </si>
  <si>
    <t xml:space="preserve">       92 |       8,744,184</t>
  </si>
  <si>
    <t xml:space="preserve">       93 |       1,818,599</t>
  </si>
  <si>
    <t xml:space="preserve">       94 |         342,829</t>
  </si>
  <si>
    <t xml:space="preserve">       95 |               0</t>
  </si>
  <si>
    <t>(p 50)</t>
  </si>
  <si>
    <t>sum(popagency)</t>
  </si>
  <si>
    <t>0 female</t>
  </si>
  <si>
    <t>1 male</t>
  </si>
  <si>
    <t>incorporated places with 250,00 or more</t>
  </si>
  <si>
    <t>total population</t>
  </si>
  <si>
    <t>US Census of 2010</t>
  </si>
  <si>
    <t>NIBRS coverage</t>
  </si>
  <si>
    <t>coverage share</t>
  </si>
  <si>
    <t>other places</t>
  </si>
  <si>
    <t>As of February 2008, 31 states have been certified to report NIBRS to the FBI, and three additional states and the District of Columbia have individual agencies submitting NIBRS data.   Approximately 25% of the population is covered by NIBRS reporting, representing 26% of the nation's reported crime and 37% of law enforcement agencies.  Another 8 states and 4 Federal agencies are currently in the testing phase, while NIBRS is still in the developmental stage in 7 states or territories.  According to the FBI, only five states currently have no formalized plan to report incident-based data.</t>
  </si>
  <si>
    <t>ln</t>
  </si>
  <si>
    <t>Certification Date (month/year)</t>
  </si>
  <si>
    <t>Number of Agencies</t>
  </si>
  <si>
    <t>Percent of State Pop</t>
  </si>
  <si>
    <t>Percent of State Crime</t>
  </si>
  <si>
    <t>7/01</t>
  </si>
  <si>
    <t>7/92</t>
  </si>
  <si>
    <t>2/96</t>
  </si>
  <si>
    <t>5/02</t>
  </si>
  <si>
    <t>1/91</t>
  </si>
  <si>
    <t>7/98</t>
  </si>
  <si>
    <t>Vermont</t>
  </si>
  <si>
    <t>4/94</t>
  </si>
  <si>
    <t>11/94</t>
  </si>
  <si>
    <t>9/98</t>
  </si>
  <si>
    <t>7/00</t>
  </si>
  <si>
    <t>2/01</t>
  </si>
  <si>
    <t>8/92</t>
  </si>
  <si>
    <t>2/91</t>
  </si>
  <si>
    <t>5/03</t>
  </si>
  <si>
    <t>11/97</t>
  </si>
  <si>
    <t>1/99</t>
  </si>
  <si>
    <t>8/95</t>
  </si>
  <si>
    <t>4/00</t>
  </si>
  <si>
    <t>7/99</t>
  </si>
  <si>
    <t>75 of 102</t>
  </si>
  <si>
    <t>2/97</t>
  </si>
  <si>
    <t>6/97</t>
  </si>
  <si>
    <t>7/03</t>
  </si>
  <si>
    <t>Kentucky (agencies individually certified)1</t>
  </si>
  <si>
    <t>1/05</t>
  </si>
  <si>
    <t>1/02</t>
  </si>
  <si>
    <t>Illinois (Rockford)1</t>
  </si>
  <si>
    <t>Agency Began Testing 12/06</t>
  </si>
  <si>
    <t>Alabama (Hoover)1</t>
  </si>
  <si>
    <t>Agency certified 9/06</t>
  </si>
  <si>
    <t>7/04</t>
  </si>
  <si>
    <t>2007</t>
  </si>
  <si>
    <t>7/05</t>
  </si>
  <si>
    <t>Georgia (Norcross)1</t>
  </si>
  <si>
    <t>Agency certified 9/00</t>
  </si>
  <si>
    <t>District of Columbia (Metro Transit PD)1</t>
  </si>
  <si>
    <t>Agency certified 1/00</t>
  </si>
  <si>
    <t>NA</t>
  </si>
  <si>
    <t>state</t>
  </si>
  <si>
    <t>arrest sex ratio</t>
  </si>
  <si>
    <t>total</t>
  </si>
  <si>
    <t>Domestic violence arrests in states with 95% or more crime reported according to NIBRS, 2010</t>
  </si>
  <si>
    <t>gen fullrep=strpos("DE ID MI RI SC TN VT VA WV MT SD IA",b1008)&gt;0</t>
  </si>
  <si>
    <t>gen popagency=b2005+b2009+b2013+b2017+b3005</t>
  </si>
  <si>
    <t>capture noisily drop vvg</t>
  </si>
  <si>
    <t>forvalues vici=1/3 {</t>
  </si>
  <si>
    <t>gen byte vv`vici'=0</t>
  </si>
  <si>
    <t>forvalues offi=7/16 {</t>
  </si>
  <si>
    <t>local offs = string(`offi',"%02.0f")</t>
  </si>
  <si>
    <t>local wvar = "v40`offs'`vici'"</t>
  </si>
  <si>
    <t>replace vv`vici'=1 if (`wvar'&gt;=91 &amp; `wvar'&lt;=133) | `wvar'==361 | `wvar'==362</t>
  </si>
  <si>
    <t>}</t>
  </si>
  <si>
    <t>gen vvg=(vv1+vv2+vv3)&gt;0</t>
  </si>
  <si>
    <t>drop vv1-vv3</t>
  </si>
  <si>
    <t>capture noisily drop drg</t>
  </si>
  <si>
    <t>gen byte dr`vici'=0</t>
  </si>
  <si>
    <t>forvalues offi=32(2)50 {</t>
  </si>
  <si>
    <t>replace dr`vici'=1 if (`wvar'&gt;=1 &amp; `wvar'&lt;=12) | (`wvar'&gt;=18 &amp; `wvar'&lt;=21)</t>
  </si>
  <si>
    <t>gen drg=(dr1+dr2+dr3)&gt;0</t>
  </si>
  <si>
    <t>drop dr1-dr3</t>
  </si>
  <si>
    <t>arrests for an incident involving violence</t>
  </si>
  <si>
    <t>arrests for a domestic violence offence</t>
  </si>
  <si>
    <t>Under NIBRS, every offender in an incident is assigned responsibility for every offense associated with that incident</t>
  </si>
  <si>
    <t xml:space="preserve">Violent offenses and domestic violence are defined according to the definition in </t>
  </si>
  <si>
    <t>Violent offenses are: Homicide Offenses (Murder and Non-negligent Manslaughter, Negligent Manslaughter, and Justifiable Homicide. Though not considered a crime, Justifiable Homicide is included as an additional indicator of violence); Forcible Sex Offenses (Forcible Rape, Forcible Sodomy, Sexual Assault with an Object, and Forcible Fondling); Robbery; Assault Offenses (Aggravated Assault, Simple Assault, and Intimidation. Intimidation includes Stalking); and Kidnapping.</t>
  </si>
  <si>
    <t>Sexual assault offenses are Forcible Sex Offenses (Forcible Rape, Forcible Sodomy, Sexual Assault with an Object, Forcible Fondling) and Non-Forcible Sex Offenses (Incest and Statutory Rape). Non-Forcible Sex Offenses are considered non-violent crimes.</t>
  </si>
  <si>
    <t>Victim-offender relationship (VOR) is the relationship of the victim to the offender who reportedly committed a crime or crimes against the victim. Victim offender relationship can be</t>
  </si>
  <si>
    <t>thought of as “The Victim Was The Offender’s…” In this report, domestic victim-offender relationships are: Family—Spouse, Common-Law Spouse, Ex-Spouse, Parent, Sibling, Child, Child of Boyfriend/Girlfriend, Grandparent, Grandchild, In-Law, Stepparent, Stepchild, Stepsibling, and Other Family. A “child” may be of any age; and Intimate Partner—Boyfriend-Girlfriend, Homosexual Relationship.</t>
  </si>
  <si>
    <t>Domestic violence is an offense or incident where the reported victim(s) and offender(s) had a domestic victim-offender relationship (as defined above) and the offender reportedly committed a violent offense or non-violent sexual assault offense (as defined above) against the victim.</t>
  </si>
  <si>
    <t>dv offender relationship codes: 1-12 and 18-21</t>
  </si>
  <si>
    <t xml:space="preserve">dv offenses codes:  91-133, 361-362 </t>
  </si>
  <si>
    <t>Virginia Department of Criminal Justice Services Criminal Justice Research Center (2012). Domestic Violence in Virginia 2006-2010: Statistical Findings from Incidents Reported by Law Enforcement.</t>
  </si>
  <si>
    <t>Offender relationship codes</t>
  </si>
  <si>
    <t>0 N offenders unknown</t>
  </si>
  <si>
    <t>Within Family</t>
  </si>
  <si>
    <t>1 Victim was Spouse</t>
  </si>
  <si>
    <t>2 Victim was Common-Law Spouse</t>
  </si>
  <si>
    <t>3 Victim was Parent</t>
  </si>
  <si>
    <t>4 Victim was Sibling</t>
  </si>
  <si>
    <t>5 Victim was Child</t>
  </si>
  <si>
    <t>6 Victim was Grandparent</t>
  </si>
  <si>
    <t>7 Victim was Grandchild</t>
  </si>
  <si>
    <t>8 Victim was In-Law</t>
  </si>
  <si>
    <t>9 Victim was Stepparent</t>
  </si>
  <si>
    <t>10 Victim was Stepchild</t>
  </si>
  <si>
    <t>11 Victim was Stepsibling</t>
  </si>
  <si>
    <t>12 Victim was Other Family Member</t>
  </si>
  <si>
    <t>13 Victim was Offender</t>
  </si>
  <si>
    <t>Outside Family But Known To Victim</t>
  </si>
  <si>
    <t>14 Victim was Acquaintance</t>
  </si>
  <si>
    <t>15 Victim was Friend</t>
  </si>
  <si>
    <t>16 Victim was Neighbor</t>
  </si>
  <si>
    <t>17 Victim was Babysittee (the baby)</t>
  </si>
  <si>
    <t>18 Victim was Boyfriend/Girlfriend</t>
  </si>
  <si>
    <t>19 Victim was Child of Boyfriend/Girlfriend</t>
  </si>
  <si>
    <t>20 Homosexual Relationship</t>
  </si>
  <si>
    <t>21 Victim was Ex-Spouse</t>
  </si>
  <si>
    <t>22 Victim was Employee</t>
  </si>
  <si>
    <t>23 Victim was Employer</t>
  </si>
  <si>
    <t>24 Victim was Otherwise Known</t>
  </si>
  <si>
    <t>Not Known To Victim</t>
  </si>
  <si>
    <t>25 Victim was Stranger</t>
  </si>
  <si>
    <t>-9 (M) Undetermined</t>
  </si>
  <si>
    <t>-8 (M) NA LT 3 records</t>
  </si>
  <si>
    <t>-7 (M) Unknown/missing/DNR</t>
  </si>
  <si>
    <t>-6 (M) Not applicable</t>
  </si>
  <si>
    <t>-5 (M) NA Window Record</t>
  </si>
  <si>
    <t>offense codes</t>
  </si>
  <si>
    <t>91 Murder/Nonnegligent Manslaughter</t>
  </si>
  <si>
    <t>92 Negligent Manslaughter</t>
  </si>
  <si>
    <t>93 Justifiable Homicide</t>
  </si>
  <si>
    <t>100 Kidnaping/Abduction</t>
  </si>
  <si>
    <t>111 Forcible Rape</t>
  </si>
  <si>
    <t>112 Forcible Sodomy</t>
  </si>
  <si>
    <t>113 Sexual Assault With An Object</t>
  </si>
  <si>
    <t>114 Forcible Fondling</t>
  </si>
  <si>
    <t>120 Robbery</t>
  </si>
  <si>
    <t>131 Aggravated Assault</t>
  </si>
  <si>
    <t>132 Simple Assault</t>
  </si>
  <si>
    <t>133 Intimidation</t>
  </si>
  <si>
    <t>200 Arson</t>
  </si>
  <si>
    <t>210 Extortion/Blackmail</t>
  </si>
  <si>
    <t>220 Burglary/Breaking and Entering</t>
  </si>
  <si>
    <t>231 Pocket-picking</t>
  </si>
  <si>
    <t>232 Purse-snatching</t>
  </si>
  <si>
    <t>233 Shoplifting</t>
  </si>
  <si>
    <t>234 Theft From Building</t>
  </si>
  <si>
    <t>235 Theft From Coin-Operated Machine or Device</t>
  </si>
  <si>
    <t>236 Theft From Motor Vehicle</t>
  </si>
  <si>
    <t>237 Theft of Motor Vehicle Parts/Accessories</t>
  </si>
  <si>
    <t>238 All Other Larceny</t>
  </si>
  <si>
    <t>240 Motor Vehicle Theft</t>
  </si>
  <si>
    <t>250 Counterfeiting/Forgery</t>
  </si>
  <si>
    <t>261 False Pretenses/Swindle/Confidence Game</t>
  </si>
  <si>
    <t>262 Credit Card/Automatic Teller Machine Fraud</t>
  </si>
  <si>
    <t>263 Impersonation</t>
  </si>
  <si>
    <t>264 Welfare Fraud</t>
  </si>
  <si>
    <t>265 Wire Fraud</t>
  </si>
  <si>
    <t>270 Embezzlement</t>
  </si>
  <si>
    <t>280 Stolen Property Offenses</t>
  </si>
  <si>
    <t>290 Destruction/Damage/Vandalism of Property</t>
  </si>
  <si>
    <t>351 Drug/Narcotic Violations</t>
  </si>
  <si>
    <t>352 Drug Equipment Violations</t>
  </si>
  <si>
    <t>361 Incest</t>
  </si>
  <si>
    <t>362 Statutory Rape</t>
  </si>
  <si>
    <t>370 Pornography/Obscene Material</t>
  </si>
  <si>
    <t>391 Betting/Wagering</t>
  </si>
  <si>
    <t>392 Operating/Promoting/Assisting Gambling</t>
  </si>
  <si>
    <t>393 Gambling Equipment Violations</t>
  </si>
  <si>
    <t>394 Sports Tampering</t>
  </si>
  <si>
    <t>401 Prostitution</t>
  </si>
  <si>
    <t>402 Assisting or Promoting Prostitution</t>
  </si>
  <si>
    <t>510 Bribery</t>
  </si>
  <si>
    <t>520 Weapon Law Violations</t>
  </si>
  <si>
    <t>National Incident-Based Reporting</t>
  </si>
  <si>
    <t>System, 2010: Extract Files</t>
  </si>
  <si>
    <t>ICPSR 33601</t>
  </si>
  <si>
    <t>National Archive of Criminal Justice Data</t>
  </si>
  <si>
    <t>Codebook</t>
  </si>
  <si>
    <t>National Archive of Criminal Justice Data. National Incident-Based Reporting System, 2010: Extract Files. ICPSR33601-v1. Ann Arbor, MI: Inter-university Consortium for Political and Social Research [distributor], 2012-06-27. doi:10.3886/ICPSR33601.v1</t>
  </si>
  <si>
    <t>Based on tabulations from:</t>
  </si>
  <si>
    <t>drop if segment=="07"</t>
  </si>
  <si>
    <t>Part B offenses (offenses against public order) don't include incident data and thus must be exclude from analysis.</t>
  </si>
  <si>
    <t>NIBRS agency reporting coverage by state, 2008</t>
  </si>
  <si>
    <t>US Census data on city population sizes, 2010</t>
  </si>
  <si>
    <t>http://www.jrsa.org/ibrrc/background-status/nibrs_states.shtml</t>
  </si>
  <si>
    <t>JRSA's Incident-Based Reporting Resource Center.</t>
  </si>
  <si>
    <t>Status of NIBRS in the States</t>
  </si>
  <si>
    <t>NIBRS non-reporting is greater for agencies covering more populous areas.</t>
  </si>
  <si>
    <t>Addington (2008) shows UCR  rate of aggravated assault is similar across population groups 11-13.</t>
  </si>
  <si>
    <t>Hence for national NIBRS estimate groups 12-13 are taken as representative for groups 11-13.</t>
  </si>
  <si>
    <t>This reweighting has little effect on the overall DV arrest share.</t>
  </si>
  <si>
    <t>Moreover, the national estimate is broadly consistent with estimates for nearly fully reporting states.</t>
  </si>
  <si>
    <t>See "states reporting 95% or higher" sheet.</t>
  </si>
  <si>
    <t>Addington, Lynn A. (2008). "Assessing the Extent of Nonresponse Bias on NIBRS Estimates of Violent Crime." Journal of Contemporary Criminal Justice vol. 24(1): 32-49.</t>
  </si>
  <si>
    <t>DV share among all arrests for violence</t>
  </si>
  <si>
    <t>all arrests</t>
  </si>
  <si>
    <t>calculated from dataset compressed to agency records</t>
  </si>
  <si>
    <t>fullrep: states with NIBRS coverage of 95% or more of crime (see NIBRS reporting sheet)</t>
  </si>
  <si>
    <t>popagency: population coverage of reporting agency</t>
  </si>
  <si>
    <t>. tab b3010</t>
  </si>
  <si>
    <t xml:space="preserve">      b3010 |      Freq.     Percent        Cum.</t>
  </si>
  <si>
    <t>------------+-----------------------------------</t>
  </si>
  <si>
    <t xml:space="preserve">          0 |          1        0.00        0.00</t>
  </si>
  <si>
    <t xml:space="preserve">          1 |         77        0.01        0.01</t>
  </si>
  <si>
    <t xml:space="preserve">          2 |        207        0.01        0.02</t>
  </si>
  <si>
    <t xml:space="preserve">          3 |        306        0.02        0.04</t>
  </si>
  <si>
    <t xml:space="preserve">          4 |        193        0.01        0.05</t>
  </si>
  <si>
    <t xml:space="preserve">          5 |        506        0.03        0.08</t>
  </si>
  <si>
    <t xml:space="preserve">          6 |        693        0.05        0.13</t>
  </si>
  <si>
    <t xml:space="preserve">          7 |        630        0.04        0.17</t>
  </si>
  <si>
    <t xml:space="preserve">          8 |      3,798        0.25        0.42</t>
  </si>
  <si>
    <t xml:space="preserve">          9 |      1,586        0.10        0.52</t>
  </si>
  <si>
    <t xml:space="preserve">         10 |      1,340        0.09        0.61</t>
  </si>
  <si>
    <t xml:space="preserve">         11 |      3,654        0.24        0.85</t>
  </si>
  <si>
    <t xml:space="preserve">         12 |  1,510,252       99.15      100.00</t>
  </si>
  <si>
    <t>most arrests are from agencies providing 8 months or more of arrest data</t>
  </si>
  <si>
    <t>accounting for incomplete arrest reports for the year is unnecessary</t>
  </si>
  <si>
    <t>. tab b1009 v6015</t>
  </si>
  <si>
    <t xml:space="preserve">        12 |    29,438     92,723 |   122,161 </t>
  </si>
  <si>
    <t xml:space="preserve">        13 |    19,762     51,583 |    71,345 </t>
  </si>
  <si>
    <t xml:space="preserve">        20 |    58,732    143,697 |   202,429 </t>
  </si>
  <si>
    <t xml:space="preserve">        30 |    65,930    156,609 |   222,539 </t>
  </si>
  <si>
    <t xml:space="preserve">        40 |    59,368    136,833 |   196,201 </t>
  </si>
  <si>
    <t xml:space="preserve">        50 |    51,538    120,372 |   171,910 </t>
  </si>
  <si>
    <t xml:space="preserve">        60 |    36,351     88,944 |   125,295 </t>
  </si>
  <si>
    <t xml:space="preserve">        70 |    10,145     31,908 |    42,053 </t>
  </si>
  <si>
    <t xml:space="preserve">        81 |     2,942      9,491 |    12,433 </t>
  </si>
  <si>
    <t xml:space="preserve">        82 |     8,560     25,958 |    34,518 </t>
  </si>
  <si>
    <t xml:space="preserve">        83 |     8,380     27,765 |    36,145 </t>
  </si>
  <si>
    <t xml:space="preserve">        84 |     9,011     31,226 |    40,237 </t>
  </si>
  <si>
    <t xml:space="preserve">        85 |     1,958      6,084 |     8,042 </t>
  </si>
  <si>
    <t xml:space="preserve">        91 |    27,747     76,115 |   103,862 </t>
  </si>
  <si>
    <t xml:space="preserve">        92 |    22,937     69,297 |    92,234 </t>
  </si>
  <si>
    <t xml:space="preserve">        93 |     3,779     11,989 |    15,768 </t>
  </si>
  <si>
    <t xml:space="preserve">        94 |     6,488     18,960 |    25,448 </t>
  </si>
  <si>
    <t xml:space="preserve">        95 |       102        521 |       623 </t>
  </si>
  <si>
    <t xml:space="preserve">     Total |   423,168  1,100,075 | 1,523,243 </t>
  </si>
  <si>
    <t>national DV arrest share estimate</t>
  </si>
  <si>
    <t>est. national DV arrests in 2010</t>
  </si>
  <si>
    <t>violent crime, including other assaults</t>
  </si>
  <si>
    <t>population coverage</t>
  </si>
  <si>
    <t>US population</t>
  </si>
  <si>
    <t>FBI, Crime in the US, 2010</t>
  </si>
  <si>
    <t>Table 42</t>
  </si>
  <si>
    <t>Arrests</t>
  </si>
  <si>
    <t xml:space="preserve"> </t>
  </si>
  <si>
    <t>by Sex, 2010</t>
  </si>
  <si>
    <t>[12,222 agencies; 2010 estimated population 240,103,394]</t>
  </si>
  <si>
    <t>Number of persons arrested</t>
  </si>
  <si>
    <t>Male</t>
  </si>
  <si>
    <t>Female</t>
  </si>
  <si>
    <t>Murder and nonnegligent manslaughter</t>
  </si>
  <si>
    <t>Forcible rape</t>
  </si>
  <si>
    <t>Robbery</t>
  </si>
  <si>
    <t>Aggravated assault</t>
  </si>
  <si>
    <t>Other assaults</t>
  </si>
  <si>
    <t>Burglary</t>
  </si>
  <si>
    <t>Larceny-theft</t>
  </si>
  <si>
    <t>Motor vehicle theft</t>
  </si>
  <si>
    <t>Arson</t>
  </si>
  <si>
    <t>Forgery and counterfeiting</t>
  </si>
  <si>
    <t>Fraud</t>
  </si>
  <si>
    <t>Embezzlement</t>
  </si>
  <si>
    <t>Stolen property; buying, receiving, possessing</t>
  </si>
  <si>
    <t>Vandalism</t>
  </si>
  <si>
    <t>Weapons; carrying, possessing, etc.</t>
  </si>
  <si>
    <t>Prostitution and commercialized vice</t>
  </si>
  <si>
    <t>Sex offenses (except forcible rape and prostitution)</t>
  </si>
  <si>
    <t>Drug abuse violations</t>
  </si>
  <si>
    <t>Gambling</t>
  </si>
  <si>
    <t>Offenses against the family and children</t>
  </si>
  <si>
    <t>Driving under the influence</t>
  </si>
  <si>
    <t>Liquor laws</t>
  </si>
  <si>
    <t>Drunkenness</t>
  </si>
  <si>
    <t>Vagrancy</t>
  </si>
  <si>
    <t>Suspicion</t>
  </si>
  <si>
    <t>Curfew and loitering law violations</t>
  </si>
  <si>
    <t>Disorderly conduct</t>
  </si>
  <si>
    <t>All other offenses (except traffic)</t>
  </si>
  <si>
    <t>Violent crime2</t>
  </si>
  <si>
    <t>Property crime2</t>
  </si>
  <si>
    <t>1 Because of rounding, the percentages may not add to 100.0.</t>
  </si>
  <si>
    <t>2 Violent crimes are offenses of murder and nonnegligent manslaughter, forcible rape, robbery, and aggravated assault.  Property crimes are offenses of burglary, larceny-theft, motor vehicle theft, and arson.</t>
  </si>
  <si>
    <t>* Less than one-tenth of 1 percent.</t>
  </si>
  <si>
    <t>total reported</t>
  </si>
  <si>
    <t>nationally scaled</t>
  </si>
  <si>
    <t>UCR reporting agency population</t>
  </si>
  <si>
    <t>Arrests reported in US under Uniform Crime Reporting (UCR), 2010</t>
  </si>
  <si>
    <t>TOTAL of all arrests</t>
  </si>
  <si>
    <t>offense associated with arrest</t>
  </si>
  <si>
    <t>51.4% of reported crimes against persons are domestic violence related</t>
  </si>
  <si>
    <t>all violent crimes includes disorderly conduct &amp; category "other"</t>
  </si>
  <si>
    <t>all arrests are for only adults</t>
  </si>
  <si>
    <t>DV arrests</t>
  </si>
  <si>
    <t>Id. also provides source citations</t>
  </si>
  <si>
    <t>arrests for all personal violence</t>
  </si>
  <si>
    <t>line notes</t>
  </si>
  <si>
    <t>IA: data for 2009, excludes DV arrests for simple misdemeanors; not clear extent that's true for other arrests</t>
  </si>
  <si>
    <t>ADA</t>
  </si>
  <si>
    <t>AKRON</t>
  </si>
  <si>
    <t>ALEXANDRIA</t>
  </si>
  <si>
    <t>AMARILLO</t>
  </si>
  <si>
    <t>ANDERSON</t>
  </si>
  <si>
    <t>ANN ARBOR</t>
  </si>
  <si>
    <t>ARLINGTON COUNTY PD</t>
  </si>
  <si>
    <t>ARVADA</t>
  </si>
  <si>
    <t>AURORA</t>
  </si>
  <si>
    <t>BEAUFORT</t>
  </si>
  <si>
    <t>BERKELEY</t>
  </si>
  <si>
    <t>BILLINGS</t>
  </si>
  <si>
    <t>BOISE</t>
  </si>
  <si>
    <t>CAMBRIDGE</t>
  </si>
  <si>
    <t>CEDAR RAPIDS</t>
  </si>
  <si>
    <t>CHARLESTON</t>
  </si>
  <si>
    <t>CHATTANOOGA</t>
  </si>
  <si>
    <t>CHESAPEAKE</t>
  </si>
  <si>
    <t>CHESTERFIELD COUNTY PD</t>
  </si>
  <si>
    <t>CINCINNATI</t>
  </si>
  <si>
    <t>CLARKSVILLE</t>
  </si>
  <si>
    <t>CLEVELAND</t>
  </si>
  <si>
    <t>COLORADO SPRINGS</t>
  </si>
  <si>
    <t>COLUMBIA</t>
  </si>
  <si>
    <t>COLUMBUS</t>
  </si>
  <si>
    <t>CONNECTICUT STATE POLICE</t>
  </si>
  <si>
    <t>DAVENPORT</t>
  </si>
  <si>
    <t>DAYTON</t>
  </si>
  <si>
    <t>DENTON</t>
  </si>
  <si>
    <t>DENVER</t>
  </si>
  <si>
    <t>DES MOINES</t>
  </si>
  <si>
    <t>DETROIT</t>
  </si>
  <si>
    <t>EL PASO</t>
  </si>
  <si>
    <t>FAIRFAX COUNTY PD</t>
  </si>
  <si>
    <t>FLINT</t>
  </si>
  <si>
    <t>FORT COLLINS</t>
  </si>
  <si>
    <t>FORT WORTH</t>
  </si>
  <si>
    <t>FRISCO</t>
  </si>
  <si>
    <t>GILBERT</t>
  </si>
  <si>
    <t>GRAND RAPIDS</t>
  </si>
  <si>
    <t>GREEN BAY</t>
  </si>
  <si>
    <t>GREENVILLE</t>
  </si>
  <si>
    <t>HAMILTON</t>
  </si>
  <si>
    <t>HAMPTON</t>
  </si>
  <si>
    <t>HENRICO COUNTY POLICE D</t>
  </si>
  <si>
    <t>HORRY COUNTY POLICE DEPT</t>
  </si>
  <si>
    <t>JEFFERSON</t>
  </si>
  <si>
    <t>KANSAS CITY</t>
  </si>
  <si>
    <t>KENT</t>
  </si>
  <si>
    <t>KNOX</t>
  </si>
  <si>
    <t>KNOXVILLE</t>
  </si>
  <si>
    <t>LAKEWOOD</t>
  </si>
  <si>
    <t>LANSING</t>
  </si>
  <si>
    <t>LEWISVILLE</t>
  </si>
  <si>
    <t>LEXINGTON</t>
  </si>
  <si>
    <t>LITTLE ROCK</t>
  </si>
  <si>
    <t>LIVINGSTON</t>
  </si>
  <si>
    <t>LOUDOUN</t>
  </si>
  <si>
    <t>LOWELL</t>
  </si>
  <si>
    <t>MACOMB</t>
  </si>
  <si>
    <t>MADISON</t>
  </si>
  <si>
    <t>MANCHESTER</t>
  </si>
  <si>
    <t>MCKINNEY</t>
  </si>
  <si>
    <t>MEMPHIS</t>
  </si>
  <si>
    <t>MILWAUKEE</t>
  </si>
  <si>
    <t>MONROE</t>
  </si>
  <si>
    <t>MURFREESBORO</t>
  </si>
  <si>
    <t>NASHVILLE</t>
  </si>
  <si>
    <t>NEW CASTLE COUNTY P DEPT</t>
  </si>
  <si>
    <t>NEW HAVEN</t>
  </si>
  <si>
    <t>NEWPORT NEWS</t>
  </si>
  <si>
    <t>NORFOLK</t>
  </si>
  <si>
    <t>OAKLAND</t>
  </si>
  <si>
    <t>OTTAWA</t>
  </si>
  <si>
    <t>PIERCE</t>
  </si>
  <si>
    <t>PLANO</t>
  </si>
  <si>
    <t>PRINCE WILLIAM COUNTY PD</t>
  </si>
  <si>
    <t>PROVIDENCE</t>
  </si>
  <si>
    <t>PROVO</t>
  </si>
  <si>
    <t>PUEBLO</t>
  </si>
  <si>
    <t>RICHARDSON</t>
  </si>
  <si>
    <t>RICHLAND</t>
  </si>
  <si>
    <t>RICHMOND</t>
  </si>
  <si>
    <t>ROCKFORD</t>
  </si>
  <si>
    <t>SALEM</t>
  </si>
  <si>
    <t>SALT LAKE CITY</t>
  </si>
  <si>
    <t>SALT LAKE CNTY UNIFD PD</t>
  </si>
  <si>
    <t>SHELBY</t>
  </si>
  <si>
    <t>SIOUX FALLS</t>
  </si>
  <si>
    <t>SP: KENT COUNTY</t>
  </si>
  <si>
    <t>SP: SUSSEX COUNTY</t>
  </si>
  <si>
    <t>SPARTANBURG</t>
  </si>
  <si>
    <t>SPOTSYLVANIA</t>
  </si>
  <si>
    <t>SPRINGFIELD</t>
  </si>
  <si>
    <t>STAFFORD</t>
  </si>
  <si>
    <t>STAMFORD</t>
  </si>
  <si>
    <t>STARK</t>
  </si>
  <si>
    <t>STERLING HEIGHTS</t>
  </si>
  <si>
    <t>TACOMA</t>
  </si>
  <si>
    <t>TYLER</t>
  </si>
  <si>
    <t>VIRGINIA BEACH</t>
  </si>
  <si>
    <t>WARREN</t>
  </si>
  <si>
    <t>WASHTENAW</t>
  </si>
  <si>
    <t>WEST JORDAN</t>
  </si>
  <si>
    <t>WEST VALLEY</t>
  </si>
  <si>
    <t>WESTMINSTER</t>
  </si>
  <si>
    <t>WICHITA</t>
  </si>
  <si>
    <t>WORCESTER</t>
  </si>
  <si>
    <t>YORK</t>
  </si>
  <si>
    <t>OH</t>
  </si>
  <si>
    <t>TX</t>
  </si>
  <si>
    <t>CO</t>
  </si>
  <si>
    <t>MA</t>
  </si>
  <si>
    <t>CT</t>
  </si>
  <si>
    <t>AZ</t>
  </si>
  <si>
    <t>WI</t>
  </si>
  <si>
    <t>MO</t>
  </si>
  <si>
    <t>AR</t>
  </si>
  <si>
    <t>NH</t>
  </si>
  <si>
    <t>WA</t>
  </si>
  <si>
    <t>UT</t>
  </si>
  <si>
    <t>IL</t>
  </si>
  <si>
    <t>OR</t>
  </si>
  <si>
    <t>KS</t>
  </si>
  <si>
    <t>police jurisdiction</t>
  </si>
  <si>
    <t>type</t>
  </si>
  <si>
    <t>population covered</t>
  </si>
  <si>
    <t>Police jurisdictions covering more than 100,000 persons and reporting to NIBRS in 2010</t>
  </si>
  <si>
    <t xml:space="preserve">National Archive of Criminal Justice Data. National Incident-Based Reporting System, 2010: Extract Files. ICPSR33601-v1. </t>
  </si>
  <si>
    <t>Ann Arbor, MI: Inter-university Consortium for Political and Social Research [distributor], 2012-06-27. doi:10.3886/ICPSR33601.v1</t>
  </si>
  <si>
    <t>police jurisdiction types:</t>
  </si>
  <si>
    <t>0 Covered by another agency</t>
  </si>
  <si>
    <t>1 City</t>
  </si>
  <si>
    <t>2 County</t>
  </si>
  <si>
    <t>3 University or college</t>
  </si>
  <si>
    <t>4 State Police</t>
  </si>
  <si>
    <t>5 Special Agency</t>
  </si>
  <si>
    <t>Population coverage appears to be constructed to avoid duplication across agencies with concurrent jurisdiction.</t>
  </si>
  <si>
    <t>E.g. many special agencies and state police are reported as 0 population covered.</t>
  </si>
  <si>
    <t>Reported state police population figures appear to be for areas not otherwise covered.</t>
  </si>
  <si>
    <t>. table GROUP if offtot, c(sum atot)</t>
  </si>
  <si>
    <t>-------------------------</t>
  </si>
  <si>
    <t xml:space="preserve">    GROUP | sum(atotrace)</t>
  </si>
  <si>
    <t>----------+--------------</t>
  </si>
  <si>
    <t xml:space="preserve">        0 |             0</t>
  </si>
  <si>
    <t xml:space="preserve">       1A |        792570</t>
  </si>
  <si>
    <t xml:space="preserve">       1B |        725997</t>
  </si>
  <si>
    <t xml:space="preserve">       1C |        622765</t>
  </si>
  <si>
    <t xml:space="preserve">        2 |       1119567</t>
  </si>
  <si>
    <t xml:space="preserve">        3 |       1257651</t>
  </si>
  <si>
    <t xml:space="preserve">        4 |       1101473</t>
  </si>
  <si>
    <t xml:space="preserve">        5 |       1161880</t>
  </si>
  <si>
    <t xml:space="preserve">        6 |        836480</t>
  </si>
  <si>
    <t xml:space="preserve">        7 |        376732</t>
  </si>
  <si>
    <t xml:space="preserve">       8A |         51446</t>
  </si>
  <si>
    <t xml:space="preserve">       8B |        290400</t>
  </si>
  <si>
    <t xml:space="preserve">       8C |        249994</t>
  </si>
  <si>
    <t xml:space="preserve">       8D |        289908</t>
  </si>
  <si>
    <t xml:space="preserve">       8E |         34349</t>
  </si>
  <si>
    <t xml:space="preserve">       9A |        824464</t>
  </si>
  <si>
    <t xml:space="preserve">       9B |        680507</t>
  </si>
  <si>
    <t xml:space="preserve">       9C |        133900</t>
  </si>
  <si>
    <t xml:space="preserve">       9D |        329108</t>
  </si>
  <si>
    <t xml:space="preserve">       9E |          1876</t>
  </si>
  <si>
    <t>GROUP</t>
  </si>
  <si>
    <t>sum(atotrace)</t>
  </si>
  <si>
    <t>1A</t>
  </si>
  <si>
    <t>1B</t>
  </si>
  <si>
    <t>1C</t>
  </si>
  <si>
    <t>8A</t>
  </si>
  <si>
    <t>8B</t>
  </si>
  <si>
    <t>8C</t>
  </si>
  <si>
    <t>8D</t>
  </si>
  <si>
    <t>8E</t>
  </si>
  <si>
    <t>9A</t>
  </si>
  <si>
    <t>9B</t>
  </si>
  <si>
    <t>9C</t>
  </si>
  <si>
    <t>9D</t>
  </si>
  <si>
    <t>9E</t>
  </si>
  <si>
    <t>. table GROUP if OFFENSE=="26" , c(sum atot)</t>
  </si>
  <si>
    <t xml:space="preserve">       1A |        186724</t>
  </si>
  <si>
    <t xml:space="preserve">       1B |        227438</t>
  </si>
  <si>
    <t xml:space="preserve">       1C |        162449</t>
  </si>
  <si>
    <t xml:space="preserve">        2 |        293064</t>
  </si>
  <si>
    <t xml:space="preserve">        3 |        326837</t>
  </si>
  <si>
    <t xml:space="preserve">        4 |        297806</t>
  </si>
  <si>
    <t xml:space="preserve">        5 |        328014</t>
  </si>
  <si>
    <t xml:space="preserve">        6 |        226222</t>
  </si>
  <si>
    <t xml:space="preserve">        7 |        122005</t>
  </si>
  <si>
    <t xml:space="preserve">       8A |         15880</t>
  </si>
  <si>
    <t xml:space="preserve">       8B |        100692</t>
  </si>
  <si>
    <t xml:space="preserve">       8C |         96215</t>
  </si>
  <si>
    <t xml:space="preserve">       8D |         61790</t>
  </si>
  <si>
    <t xml:space="preserve">       8E |          6460</t>
  </si>
  <si>
    <t xml:space="preserve">       9A |        237707</t>
  </si>
  <si>
    <t xml:space="preserve">       9B |        253612</t>
  </si>
  <si>
    <t xml:space="preserve">       9C |         57038</t>
  </si>
  <si>
    <t xml:space="preserve">       9D |         83750</t>
  </si>
  <si>
    <t xml:space="preserve">       9E |           684</t>
  </si>
  <si>
    <t>violent crime share of all arrests</t>
  </si>
  <si>
    <t>NIBRS</t>
  </si>
  <si>
    <t>UCR</t>
  </si>
  <si>
    <t>NIBRS reporting apparently less likely than UCR reporting for non-violent offenses</t>
  </si>
  <si>
    <t>DV arrests / arrests for all violence</t>
  </si>
  <si>
    <t>National Archive of Criminal Justice Data. National Incident-Based Reporting System, 2010: Extract Files.</t>
  </si>
  <si>
    <t xml:space="preserve"> ICPSR33601-v1. Ann Arbor, MI: Inter-university Consortium for Political and Social Research [distributor], 2012-06-27. doi:10.3886/ICPSR33601.v1</t>
  </si>
  <si>
    <t>UCR "all other offense" arrest category share by jurisdiction size, 2010</t>
  </si>
  <si>
    <t>size of jurisdiction</t>
  </si>
  <si>
    <t>"all other" share</t>
  </si>
  <si>
    <t>US total</t>
  </si>
  <si>
    <t>1 Cities 250,000 or over:</t>
  </si>
  <si>
    <t>1A Cities 1,000,000 or over</t>
  </si>
  <si>
    <t>1B Cities 500,000-999,999</t>
  </si>
  <si>
    <t>1C Cities 250,000-499,999</t>
  </si>
  <si>
    <t>2 Cities 100,000-249,999</t>
  </si>
  <si>
    <t>3 Cities 50,000-99,999</t>
  </si>
  <si>
    <t>4 Cities 25,000-49,999</t>
  </si>
  <si>
    <t>5 Cities 10,000-24,999</t>
  </si>
  <si>
    <t>6 Cities 2,500-9,999</t>
  </si>
  <si>
    <t>7 Cities under 2,500</t>
  </si>
  <si>
    <t>8 Non-MSA Cnty:</t>
  </si>
  <si>
    <t>8A Non-MSA Cnty 100,000 or over</t>
  </si>
  <si>
    <t>8B Non-MSA Cnty 25,000-99,999</t>
  </si>
  <si>
    <t>8C Non-MSA Cnty 10,000-24,999</t>
  </si>
  <si>
    <t>8D Non-MSA Cnty under 10,000</t>
  </si>
  <si>
    <t>8E Non-MSA State Police</t>
  </si>
  <si>
    <t>9 MSA Cnty:</t>
  </si>
  <si>
    <t>9A MSA Cnty 100,000 or over</t>
  </si>
  <si>
    <t>9B MSA Cnty 25,000-99,999</t>
  </si>
  <si>
    <t>9C MSA Cnty 10,000-24,999</t>
  </si>
  <si>
    <t>9D MSA Cnty under 10,000</t>
  </si>
  <si>
    <t>9E MSA State Police</t>
  </si>
  <si>
    <t>Cities 1,000,000 or over</t>
  </si>
  <si>
    <t>Cities 500,000-999,999</t>
  </si>
  <si>
    <t>Cities 250,000-499,999</t>
  </si>
  <si>
    <t>Cities 100,000-249,999</t>
  </si>
  <si>
    <t>Cities 50,000-99,999</t>
  </si>
  <si>
    <t>Cities 25,000-49,999</t>
  </si>
  <si>
    <t>Cities 10,000-24,999</t>
  </si>
  <si>
    <t>Cities 2,500-9,999</t>
  </si>
  <si>
    <t>Cities under 2,500</t>
  </si>
  <si>
    <t>Non-MSA Cnty 100,000 or over</t>
  </si>
  <si>
    <t>Non-MSA Cnty 25,000-99,999</t>
  </si>
  <si>
    <t>Non-MSA Cnty 10,000-24,999</t>
  </si>
  <si>
    <t>Non-MSA Cnty under 10,000</t>
  </si>
  <si>
    <t>Non-MSA State Police</t>
  </si>
  <si>
    <t>MSA Cnty 100,000 or over</t>
  </si>
  <si>
    <t>MSA Cnty 25,000-99,999</t>
  </si>
  <si>
    <t>MSA Cnty 10,000-24,999</t>
  </si>
  <si>
    <t>MSA Cnty under 10,000</t>
  </si>
  <si>
    <t>MSA State Police</t>
  </si>
  <si>
    <t xml:space="preserve">tabulated from </t>
  </si>
  <si>
    <t>United States Department of Justice. Federal Bureau of Investigation.</t>
  </si>
  <si>
    <t xml:space="preserve">Uniform Crime Reporting Program Data: Arrests by Age, Sex, and Race, 2010. </t>
  </si>
  <si>
    <t>ICPSR33521-v1. Ann Arbor, MI: Inter-university Consortium for</t>
  </si>
  <si>
    <t>Political and Social Research [distributor], 2012-06-19.</t>
  </si>
  <si>
    <t>doi:10.3886/ICPSR33521.v1</t>
  </si>
  <si>
    <t>Arrests totaled from age status/race subtotals</t>
  </si>
  <si>
    <t>Top codes must be recognized as missing values to get correct sums.</t>
  </si>
  <si>
    <t>In Stata:</t>
  </si>
  <si>
    <t>foreach var of varlist AW-JA {</t>
  </si>
  <si>
    <t>local wvar ="`var'v"</t>
  </si>
  <si>
    <t>gen `wvar' = `var'</t>
  </si>
  <si>
    <t>replace `wvar' = . if `var'&gt;=99998</t>
  </si>
  <si>
    <t>egen atotrace=rowtotal( AWv- JAv), missing</t>
  </si>
  <si>
    <t>Offense categories must all be limited to a partition of arrests</t>
  </si>
  <si>
    <t>gen offtot=1</t>
  </si>
  <si>
    <t>replace offtot=0 if substr( OFFENSE,1,2)=="18" &amp; OFFENSE!="18"</t>
  </si>
  <si>
    <t>replace offtot=0 if substr( OFFENSE,1,2)=="19" &amp; OFFENSE!="19"</t>
  </si>
  <si>
    <t>See tables below</t>
  </si>
  <si>
    <t>Jurisdiction size codes (GROUP)</t>
  </si>
  <si>
    <t>"all other offenses" arrests</t>
  </si>
  <si>
    <t>all DV arrests</t>
  </si>
  <si>
    <t>adult DV arrests</t>
  </si>
  <si>
    <t>. tab b1009 v6015 if vvg &amp; drg &amp; v6014&gt;17</t>
  </si>
  <si>
    <t xml:space="preserve">        12 |     4,834     14,788 |    19,622 </t>
  </si>
  <si>
    <t xml:space="preserve">        13 |     3,426     10,526 |    13,952 </t>
  </si>
  <si>
    <t xml:space="preserve">        20 |     8,556     25,861 |    34,417 </t>
  </si>
  <si>
    <t xml:space="preserve">        30 |     9,181     27,362 |    36,543 </t>
  </si>
  <si>
    <t xml:space="preserve">        40 |     7,856     23,070 |    30,926 </t>
  </si>
  <si>
    <t xml:space="preserve">        50 |     7,518     21,075 |    28,593 </t>
  </si>
  <si>
    <t xml:space="preserve">        60 |     5,279     14,975 |    20,254 </t>
  </si>
  <si>
    <t xml:space="preserve">        70 |     1,105      3,362 |     4,467 </t>
  </si>
  <si>
    <t xml:space="preserve">        81 |       617      1,812 |     2,429 </t>
  </si>
  <si>
    <t xml:space="preserve">        82 |     1,810      6,226 |     8,036 </t>
  </si>
  <si>
    <t xml:space="preserve">        83 |     1,903      6,314 |     8,217 </t>
  </si>
  <si>
    <t xml:space="preserve">        84 |     1,101      3,872 |     4,973 </t>
  </si>
  <si>
    <t xml:space="preserve">        85 |       342      1,216 |     1,558 </t>
  </si>
  <si>
    <t xml:space="preserve">        91 |     4,882     14,358 |    19,240 </t>
  </si>
  <si>
    <t xml:space="preserve">        92 |     4,952     14,587 |    19,539 </t>
  </si>
  <si>
    <t xml:space="preserve">        93 |       822      2,525 |     3,347 </t>
  </si>
  <si>
    <t xml:space="preserve">        94 |       538      1,807 |     2,345 </t>
  </si>
  <si>
    <t xml:space="preserve">        95 |         5         32 |        37 </t>
  </si>
  <si>
    <t xml:space="preserve">     Total |    64,727    193,768 |   258,495 </t>
  </si>
  <si>
    <t>. tab b1009 v6015 if vvg &amp; v6014&gt;17</t>
  </si>
  <si>
    <t xml:space="preserve">        12 |     7,997     26,875 |    34,872 </t>
  </si>
  <si>
    <t xml:space="preserve">        13 |     6,000     18,402 |    24,402 </t>
  </si>
  <si>
    <t xml:space="preserve">        20 |    14,816     45,810 |    60,626 </t>
  </si>
  <si>
    <t xml:space="preserve">        30 |    15,920     47,420 |    63,340 </t>
  </si>
  <si>
    <t xml:space="preserve">        40 |    13,580     40,510 |    54,090 </t>
  </si>
  <si>
    <t xml:space="preserve">        50 |    12,587     36,833 |    49,420 </t>
  </si>
  <si>
    <t xml:space="preserve">        60 |     9,119     26,671 |    35,790 </t>
  </si>
  <si>
    <t xml:space="preserve">        70 |     2,236      6,905 |     9,141 </t>
  </si>
  <si>
    <t xml:space="preserve">        81 |       990      3,176 |     4,166 </t>
  </si>
  <si>
    <t xml:space="preserve">        82 |     2,879      9,815 |    12,694 </t>
  </si>
  <si>
    <t xml:space="preserve">        83 |     3,156     10,367 |    13,523 </t>
  </si>
  <si>
    <t xml:space="preserve">        84 |     1,825      6,808 |     8,633 </t>
  </si>
  <si>
    <t xml:space="preserve">        85 |       455      1,823 |     2,278 </t>
  </si>
  <si>
    <t xml:space="preserve">        91 |     7,601     23,524 |    31,125 </t>
  </si>
  <si>
    <t xml:space="preserve">        92 |     7,550     23,480 |    31,030 </t>
  </si>
  <si>
    <t xml:space="preserve">        93 |     1,300      4,163 |     5,463 </t>
  </si>
  <si>
    <t xml:space="preserve">        94 |     1,069      3,480 |     4,549 </t>
  </si>
  <si>
    <t xml:space="preserve">        95 |        20         79 |        99 </t>
  </si>
  <si>
    <t xml:space="preserve">     Total |   109,100    336,141 |   445,241 </t>
  </si>
  <si>
    <t>adult arrests</t>
  </si>
  <si>
    <t>arrests for all violence/all arrests</t>
  </si>
  <si>
    <t>arrests of adults</t>
  </si>
  <si>
    <t>. table GROUP if offtot, c(sum adultot)</t>
  </si>
  <si>
    <t>------------------------</t>
  </si>
  <si>
    <t xml:space="preserve">    GROUP | sum(adultot)</t>
  </si>
  <si>
    <t>----------+-------------</t>
  </si>
  <si>
    <t xml:space="preserve">        0 |            0</t>
  </si>
  <si>
    <t xml:space="preserve">       1A |       682706</t>
  </si>
  <si>
    <t xml:space="preserve">       1B |       622266</t>
  </si>
  <si>
    <t xml:space="preserve">       1C |       541641</t>
  </si>
  <si>
    <t xml:space="preserve">        2 |       955545</t>
  </si>
  <si>
    <t xml:space="preserve">        3 |      1059155</t>
  </si>
  <si>
    <t xml:space="preserve">        4 |       936679</t>
  </si>
  <si>
    <t xml:space="preserve">        5 |       997918</t>
  </si>
  <si>
    <t xml:space="preserve">        6 |       723897</t>
  </si>
  <si>
    <t xml:space="preserve">        7 |       317738</t>
  </si>
  <si>
    <t xml:space="preserve">       8A |        45155</t>
  </si>
  <si>
    <t xml:space="preserve">       8B |       266699</t>
  </si>
  <si>
    <t xml:space="preserve">       8C |       233681</t>
  </si>
  <si>
    <t xml:space="preserve">       8D |       275888</t>
  </si>
  <si>
    <t xml:space="preserve">       8E |        33692</t>
  </si>
  <si>
    <t xml:space="preserve">       9A |       714003</t>
  </si>
  <si>
    <t xml:space="preserve">       9B |       612444</t>
  </si>
  <si>
    <t xml:space="preserve">       9C |       124738</t>
  </si>
  <si>
    <t xml:space="preserve">       9D |       310523</t>
  </si>
  <si>
    <t xml:space="preserve">       9E |         1775</t>
  </si>
  <si>
    <t>sum(adultot)</t>
  </si>
  <si>
    <t>OFFENSE   |</t>
  </si>
  <si>
    <t>OFFENSE</t>
  </si>
  <si>
    <t>CODE</t>
  </si>
  <si>
    <t>sum(amale)</t>
  </si>
  <si>
    <t>sum(afem)</t>
  </si>
  <si>
    <t>01A</t>
  </si>
  <si>
    <t>01B</t>
  </si>
  <si>
    <t>18A</t>
  </si>
  <si>
    <t>18B</t>
  </si>
  <si>
    <t>18C</t>
  </si>
  <si>
    <t>18D</t>
  </si>
  <si>
    <t>18E</t>
  </si>
  <si>
    <t>18F</t>
  </si>
  <si>
    <t>18G</t>
  </si>
  <si>
    <t>18H</t>
  </si>
  <si>
    <t>19A</t>
  </si>
  <si>
    <t>19B</t>
  </si>
  <si>
    <t>19C</t>
  </si>
  <si>
    <t>01A Murder and non-negligent manslaughter</t>
  </si>
  <si>
    <t>01B Manslaughter by negligence</t>
  </si>
  <si>
    <t>02 Forcible rape</t>
  </si>
  <si>
    <t>03 Robbery</t>
  </si>
  <si>
    <t>04 Aggravated assault</t>
  </si>
  <si>
    <t>05 Burglary-breaking or entering</t>
  </si>
  <si>
    <t>06 Larceny-theft (not motor vehicles)</t>
  </si>
  <si>
    <t>07 Motor vehicle theft</t>
  </si>
  <si>
    <t>08 Other assaults</t>
  </si>
  <si>
    <t>09 Arson</t>
  </si>
  <si>
    <t>10 Forgery and counterfeiting</t>
  </si>
  <si>
    <t>11 Fraud</t>
  </si>
  <si>
    <t>12 Embezzlement</t>
  </si>
  <si>
    <t>13 Stolen property-buy, receive, poss.</t>
  </si>
  <si>
    <t>14 Vandalism</t>
  </si>
  <si>
    <t>15 Weapons-carry, posses, etc.</t>
  </si>
  <si>
    <t>16 Prostitution and commercialized vice</t>
  </si>
  <si>
    <t>17 Sex offenses (not rape or prostitution)</t>
  </si>
  <si>
    <t>18 Total drug abuse violations</t>
  </si>
  <si>
    <t>180 Sale/manufacture (subtotal)</t>
  </si>
  <si>
    <t>185 Possession (subtotal)</t>
  </si>
  <si>
    <t>18A Sale/mfg-Opium, coke, and their derivatives</t>
  </si>
  <si>
    <t>18B Sale/mfg-Marijuana</t>
  </si>
  <si>
    <t>18C Sale/mfg-Truly addicting synthetic narcotics</t>
  </si>
  <si>
    <t>18D Sale/mfg-Other dangerous non-narc drugs</t>
  </si>
  <si>
    <t>18E Possession-Opium, coke, and their derivatives</t>
  </si>
  <si>
    <t>18F Possession-Marijuana</t>
  </si>
  <si>
    <t>18G Possession-Truly addicting synthetic narcotics</t>
  </si>
  <si>
    <t>18H Possession-Other dangerous non-narc drugs</t>
  </si>
  <si>
    <t>19 Gambling (total)</t>
  </si>
  <si>
    <t>19A Bookmaking (horse and sports)</t>
  </si>
  <si>
    <t>19B Number and lottery</t>
  </si>
  <si>
    <t>19C All other gambling</t>
  </si>
  <si>
    <t>20 Offenses against family and children</t>
  </si>
  <si>
    <t>21 Driving under the influence</t>
  </si>
  <si>
    <t>22 Liquor laws</t>
  </si>
  <si>
    <t>23 Drunkenness</t>
  </si>
  <si>
    <t>24 Disorderly conduct</t>
  </si>
  <si>
    <t>25 Vagrancy</t>
  </si>
  <si>
    <t>26 All other non-traffic offenses</t>
  </si>
  <si>
    <t>27 Suspicion</t>
  </si>
  <si>
    <t>28 Curfew and loitering violations</t>
  </si>
  <si>
    <t>29 Runaways</t>
  </si>
  <si>
    <t>998 (M) Not applicable</t>
  </si>
  <si>
    <t>CODE      | sum(atotrace)</t>
  </si>
  <si>
    <t xml:space="preserve">      01A |          9355</t>
  </si>
  <si>
    <t xml:space="preserve">      01B |           915</t>
  </si>
  <si>
    <t xml:space="preserve">       02 |         17154</t>
  </si>
  <si>
    <t xml:space="preserve">       03 |         92261</t>
  </si>
  <si>
    <t xml:space="preserve">       04 |        337844</t>
  </si>
  <si>
    <t xml:space="preserve">       05 |        240783</t>
  </si>
  <si>
    <t xml:space="preserve">       06 |       1053806</t>
  </si>
  <si>
    <t xml:space="preserve">       07 |         58606</t>
  </si>
  <si>
    <t xml:space="preserve">       08 |       1062948</t>
  </si>
  <si>
    <t xml:space="preserve">       09 |          9356</t>
  </si>
  <si>
    <t xml:space="preserve">       10 |         63951</t>
  </si>
  <si>
    <t xml:space="preserve">       11 |        155262</t>
  </si>
  <si>
    <t xml:space="preserve">       12 |         13610</t>
  </si>
  <si>
    <t xml:space="preserve">       13 |         81021</t>
  </si>
  <si>
    <t xml:space="preserve">       14 |        207759</t>
  </si>
  <si>
    <t xml:space="preserve">       15 |        129685</t>
  </si>
  <si>
    <t xml:space="preserve">       16 |         50226</t>
  </si>
  <si>
    <t xml:space="preserve">       17 |         59441</t>
  </si>
  <si>
    <t xml:space="preserve">       18 |       1339464</t>
  </si>
  <si>
    <t xml:space="preserve">      180 |        235513</t>
  </si>
  <si>
    <t xml:space="preserve">      185 |       1051732</t>
  </si>
  <si>
    <t xml:space="preserve">      18A |         81119</t>
  </si>
  <si>
    <t xml:space="preserve">      18B |         81829</t>
  </si>
  <si>
    <t xml:space="preserve">      18C |         23892</t>
  </si>
  <si>
    <t xml:space="preserve">      18D |         48676</t>
  </si>
  <si>
    <t xml:space="preserve">      18E |        208756</t>
  </si>
  <si>
    <t xml:space="preserve">      18F |        589421</t>
  </si>
  <si>
    <t xml:space="preserve">      18G |         53017</t>
  </si>
  <si>
    <t xml:space="preserve">      18H |        200539</t>
  </si>
  <si>
    <t xml:space="preserve">       19 |          7893</t>
  </si>
  <si>
    <t xml:space="preserve">      19A |           598</t>
  </si>
  <si>
    <t xml:space="preserve">      19B |           158</t>
  </si>
  <si>
    <t xml:space="preserve">      19C |          2758</t>
  </si>
  <si>
    <t xml:space="preserve">       20 |         91129</t>
  </si>
  <si>
    <t xml:space="preserve">       21 |       1139486</t>
  </si>
  <si>
    <t xml:space="preserve">       22 |        423643</t>
  </si>
  <si>
    <t xml:space="preserve">       23 |        460918</t>
  </si>
  <si>
    <t xml:space="preserve">       24 |        516060</t>
  </si>
  <si>
    <t xml:space="preserve">       25 |         25662</t>
  </si>
  <si>
    <t xml:space="preserve">       26 |       3084387</t>
  </si>
  <si>
    <t xml:space="preserve">       27 |          1453</t>
  </si>
  <si>
    <t xml:space="preserve">       28 |         76147</t>
  </si>
  <si>
    <t xml:space="preserve">       29 |         70842</t>
  </si>
  <si>
    <t xml:space="preserve">      998 |             0</t>
  </si>
  <si>
    <t>. table OFFENSE, c(sum atotrace)</t>
  </si>
  <si>
    <t>UCR dataset tablulation</t>
  </si>
  <si>
    <t>FBI Crime in US, 2010, Table 42</t>
  </si>
  <si>
    <t>arrests</t>
  </si>
  <si>
    <t>total arrest for FBI reported catories</t>
  </si>
  <si>
    <t>Crime in US, 2010, Table 42</t>
  </si>
  <si>
    <t>tabulated total</t>
  </si>
  <si>
    <t>percent difference</t>
  </si>
  <si>
    <t>Comparison of FBI reported vs. custom tabulated UCR arrest data for 2010</t>
  </si>
  <si>
    <t>The tabulation includes all agency-month records that are reported.</t>
  </si>
  <si>
    <t>The FBI data apparently includes only agencies that report a full 12-months of data</t>
  </si>
  <si>
    <t>18 detail</t>
  </si>
  <si>
    <t>19 detail</t>
  </si>
  <si>
    <t>other exclusions</t>
  </si>
  <si>
    <t>total (FBI cats)</t>
  </si>
  <si>
    <t>. table OFFENSE, c(sum amale sum afem sum adtotrace)</t>
  </si>
  <si>
    <t>-------------------------------------------------------</t>
  </si>
  <si>
    <t>CODE      |    sum(amale)      sum(afem)  sum(adtotr~e)</t>
  </si>
  <si>
    <t>----------+--------------------------------------------</t>
  </si>
  <si>
    <t xml:space="preserve">      01A |          7599            939           8510</t>
  </si>
  <si>
    <t xml:space="preserve">      01B |           654            217            870</t>
  </si>
  <si>
    <t xml:space="preserve">       02 |         14621            142          14687</t>
  </si>
  <si>
    <t xml:space="preserve">       03 |         61154           9088          70096</t>
  </si>
  <si>
    <t xml:space="preserve">       04 |        234267          67176         300604</t>
  </si>
  <si>
    <t xml:space="preserve">       05 |        156603          30353         186498</t>
  </si>
  <si>
    <t xml:space="preserve">       06 |        467184         356459         820812</t>
  </si>
  <si>
    <t xml:space="preserve">       07 |         37553           8193          45633</t>
  </si>
  <si>
    <t xml:space="preserve">       08 |        668381         226781         891698</t>
  </si>
  <si>
    <t xml:space="preserve">       09 |          4499           1126           5602</t>
  </si>
  <si>
    <t xml:space="preserve">       10 |         39110          23811          62580</t>
  </si>
  <si>
    <t xml:space="preserve">       11 |         87564          63787         150537</t>
  </si>
  <si>
    <t xml:space="preserve">       12 |          6580           6766          13252</t>
  </si>
  <si>
    <t xml:space="preserve">       13 |         54187          14286          68323</t>
  </si>
  <si>
    <t xml:space="preserve">       14 |        114864          30286         144616</t>
  </si>
  <si>
    <t xml:space="preserve">       15 |         96308           8193         104193</t>
  </si>
  <si>
    <t xml:space="preserve">       16 |         15533          33995          49399</t>
  </si>
  <si>
    <t xml:space="preserve">       17 |         45406           3507          48751</t>
  </si>
  <si>
    <t xml:space="preserve">       18 |        969100         235206        1200753</t>
  </si>
  <si>
    <t xml:space="preserve">      180 |        178010          39955         217228</t>
  </si>
  <si>
    <t xml:space="preserve">      185 |        750402         189604         937362</t>
  </si>
  <si>
    <t xml:space="preserve">      18A |         64864          12706          77292</t>
  </si>
  <si>
    <t xml:space="preserve">      18B |         62025           9612          71390</t>
  </si>
  <si>
    <t xml:space="preserve">      18C |         16772           6144          22864</t>
  </si>
  <si>
    <t xml:space="preserve">      18D |         34351          11493          45684</t>
  </si>
  <si>
    <t xml:space="preserve">      18E |        156544          46998         203169</t>
  </si>
  <si>
    <t xml:space="preserve">      18F |        418714          78776         495852</t>
  </si>
  <si>
    <t xml:space="preserve">      18G |         35128          14781          49750</t>
  </si>
  <si>
    <t xml:space="preserve">      18H |        140013          49048         188587</t>
  </si>
  <si>
    <t xml:space="preserve">       19 |          6107            740           6827</t>
  </si>
  <si>
    <t xml:space="preserve">      19A |           485            102            587</t>
  </si>
  <si>
    <t xml:space="preserve">      19B |           126             25            151</t>
  </si>
  <si>
    <t xml:space="preserve">      19C |          2170            405           2567</t>
  </si>
  <si>
    <t xml:space="preserve">       20 |         66327          22122          87926</t>
  </si>
  <si>
    <t xml:space="preserve">       21 |        867259         268612        1129724</t>
  </si>
  <si>
    <t xml:space="preserve">       22 |        256087          90508         343183</t>
  </si>
  <si>
    <t xml:space="preserve">       23 |        374729          77587         450484</t>
  </si>
  <si>
    <t xml:space="preserve">       24 |        289494          99805         387022</t>
  </si>
  <si>
    <t xml:space="preserve">       25 |         19292           4725          23935</t>
  </si>
  <si>
    <t xml:space="preserve">       26 |       2170695         682828        2838336</t>
  </si>
  <si>
    <t xml:space="preserve">       27 |           989            314           1292</t>
  </si>
  <si>
    <t xml:space="preserve">       28 |             0              0              0</t>
  </si>
  <si>
    <t xml:space="preserve">       29 |             0              0              0</t>
  </si>
  <si>
    <t xml:space="preserve">      998 |             0              0              0</t>
  </si>
  <si>
    <t>sex total</t>
  </si>
  <si>
    <t>adjustment for partial-year reporting</t>
  </si>
  <si>
    <t>arrests of adults &amp; juveniles</t>
  </si>
  <si>
    <t>see sheet "UCR tabulated vs. published"</t>
  </si>
  <si>
    <t>sum(adtotrace)</t>
  </si>
  <si>
    <t>foreach var of varlist M18-M65 {</t>
  </si>
  <si>
    <t>egen amale=rowtotal( M18v-M65v), missing</t>
  </si>
  <si>
    <t>drop M18v-M65v</t>
  </si>
  <si>
    <t>foreach var of varlist F18-F65 {</t>
  </si>
  <si>
    <t>egen afem=rowtotal( F18v-F65v), missing</t>
  </si>
  <si>
    <t>age/sex is slightly more comprehensively coded than race</t>
  </si>
  <si>
    <t>offense description</t>
  </si>
  <si>
    <t>Adult arrests</t>
  </si>
  <si>
    <t>v6014 is age of person arrested</t>
  </si>
  <si>
    <t xml:space="preserve">      Total |       100.00</t>
  </si>
  <si>
    <t>NIBRS share reporing less than 12 months</t>
  </si>
  <si>
    <t>excluded/detailed offense categories</t>
  </si>
  <si>
    <t>Arrests of adults in 2010 (UCR tabulation)</t>
  </si>
  <si>
    <t>. tab v6012 if vvg &amp; drg</t>
  </si>
  <si>
    <t xml:space="preserve">      v6012 |      Freq.     Percent        Cum.</t>
  </si>
  <si>
    <t xml:space="preserve">          1 |    274,780       97.18       97.18</t>
  </si>
  <si>
    <t xml:space="preserve">        110 |        286        0.10       97.28</t>
  </si>
  <si>
    <t xml:space="preserve">        111 |         31        0.01       97.29</t>
  </si>
  <si>
    <t xml:space="preserve">        120 |        922        0.33       97.62</t>
  </si>
  <si>
    <t xml:space="preserve">        121 |        113        0.04       97.66</t>
  </si>
  <si>
    <t xml:space="preserve">        130 |        180        0.06       97.72</t>
  </si>
  <si>
    <t xml:space="preserve">        131 |         14        0.00       97.73</t>
  </si>
  <si>
    <t xml:space="preserve">        140 |        222        0.08       97.81</t>
  </si>
  <si>
    <t xml:space="preserve">        141 |          9        0.00       97.81</t>
  </si>
  <si>
    <t xml:space="preserve">        150 |      1,315        0.47       98.28</t>
  </si>
  <si>
    <t xml:space="preserve">        151 |          5        0.00       98.28</t>
  </si>
  <si>
    <t xml:space="preserve">        200 |      3,830        1.35       99.63</t>
  </si>
  <si>
    <t xml:space="preserve">        300 |      1,042        0.37      100.00</t>
  </si>
  <si>
    <t xml:space="preserve">      Total |    282,749      100.00</t>
  </si>
  <si>
    <t>. tab v40261 if vvg &amp; drg</t>
  </si>
  <si>
    <t xml:space="preserve">     v40261 |      Freq.     Percent        Cum.</t>
  </si>
  <si>
    <t xml:space="preserve">         -6 |     24,734        8.75        8.75</t>
  </si>
  <si>
    <t xml:space="preserve">          1 |     95,142       33.65       42.40</t>
  </si>
  <si>
    <t xml:space="preserve">          2 |    152,324       53.87       96.27</t>
  </si>
  <si>
    <t xml:space="preserve">          3 |      1,457        0.52       96.78</t>
  </si>
  <si>
    <t xml:space="preserve">          4 |      2,785        0.98       97.77</t>
  </si>
  <si>
    <t xml:space="preserve">          5 |      1,484        0.52       98.29</t>
  </si>
  <si>
    <t xml:space="preserve">          6 |        245        0.09       98.38</t>
  </si>
  <si>
    <t xml:space="preserve">          7 |      4,028        1.42       99.81</t>
  </si>
  <si>
    <t xml:space="preserve">          8 |        550        0.19      100.00</t>
  </si>
  <si>
    <t>. tab v40262 if vvg &amp; drg</t>
  </si>
  <si>
    <t xml:space="preserve">     v40262 |      Freq.     Percent        Cum.</t>
  </si>
  <si>
    <t xml:space="preserve">         -8 |    224,851       79.52       79.52</t>
  </si>
  <si>
    <t xml:space="preserve">         -6 |     12,284        4.34       83.87</t>
  </si>
  <si>
    <t xml:space="preserve">          1 |     22,352        7.91       91.77</t>
  </si>
  <si>
    <t xml:space="preserve">          2 |     22,086        7.81       99.58</t>
  </si>
  <si>
    <t xml:space="preserve">          3 |        122        0.04       99.63</t>
  </si>
  <si>
    <t xml:space="preserve">          4 |        362        0.13       99.76</t>
  </si>
  <si>
    <t xml:space="preserve">          5 |        113        0.04       99.80</t>
  </si>
  <si>
    <t xml:space="preserve">          6 |         20        0.01       99.80</t>
  </si>
  <si>
    <t xml:space="preserve">          7 |        510        0.18       99.98</t>
  </si>
  <si>
    <t xml:space="preserve">          8 |         49        0.02      100.00</t>
  </si>
  <si>
    <t>. tab v40263 if vvg &amp; drg</t>
  </si>
  <si>
    <t xml:space="preserve">     v40263 |      Freq.     Percent        Cum.</t>
  </si>
  <si>
    <t xml:space="preserve">         -8 |    272,810       96.48       96.48</t>
  </si>
  <si>
    <t xml:space="preserve">         -6 |      2,920        1.03       97.52</t>
  </si>
  <si>
    <t xml:space="preserve">          1 |      4,365        1.54       99.06</t>
  </si>
  <si>
    <t xml:space="preserve">          2 |      2,493        0.88       99.94</t>
  </si>
  <si>
    <t xml:space="preserve">          3 |         19        0.01       99.95</t>
  </si>
  <si>
    <t xml:space="preserve">          4 |         58        0.02       99.97</t>
  </si>
  <si>
    <t xml:space="preserve">          5 |         16        0.01       99.98</t>
  </si>
  <si>
    <t xml:space="preserve">          6 |          9        0.00       99.98</t>
  </si>
  <si>
    <t xml:space="preserve">          7 |         54        0.02      100.00</t>
  </si>
  <si>
    <t xml:space="preserve">          8 |          5        0.00      100.00</t>
  </si>
  <si>
    <t>. tab v40271 if vvg &amp; drg</t>
  </si>
  <si>
    <t xml:space="preserve">     v40271 |      Freq.     Percent        Cum.</t>
  </si>
  <si>
    <t xml:space="preserve">         -6 |    280,974       99.37       99.37</t>
  </si>
  <si>
    <t xml:space="preserve">          2 |        466        0.16       99.54</t>
  </si>
  <si>
    <t xml:space="preserve">          3 |         83        0.03       99.57</t>
  </si>
  <si>
    <t xml:space="preserve">          4 |        341        0.12       99.69</t>
  </si>
  <si>
    <t xml:space="preserve">          5 |        273        0.10       99.78</t>
  </si>
  <si>
    <t xml:space="preserve">          6 |         64        0.02       99.81</t>
  </si>
  <si>
    <t xml:space="preserve">          7 |        311        0.11       99.92</t>
  </si>
  <si>
    <t xml:space="preserve">          8 |        237        0.08      100.00</t>
  </si>
  <si>
    <t>. tab v40261 v40271 if vvg &amp; drg</t>
  </si>
  <si>
    <t xml:space="preserve">           |                         v40271</t>
  </si>
  <si>
    <t xml:space="preserve">    v40261 |        -6          2          3          4          5 |     Total</t>
  </si>
  <si>
    <t>-----------+-------------------------------------------------------+----------</t>
  </si>
  <si>
    <t xml:space="preserve">        -6 |    24,734          0          0          0          0 |    24,734 </t>
  </si>
  <si>
    <t xml:space="preserve">         1 |    95,142          0          0          0          0 |    95,142 </t>
  </si>
  <si>
    <t xml:space="preserve">         2 |   151,989          0         21         29         83 |   152,324 </t>
  </si>
  <si>
    <t xml:space="preserve">         3 |     1,117         91          0         67         83 |     1,457 </t>
  </si>
  <si>
    <t xml:space="preserve">         4 |     2,674         19         12          0         36 |     2,785 </t>
  </si>
  <si>
    <t xml:space="preserve">         5 |     1,091        134         12         64          0 |     1,484 </t>
  </si>
  <si>
    <t xml:space="preserve">         6 |       171         18         10         10         12 |       245 </t>
  </si>
  <si>
    <t xml:space="preserve">         7 |     3,645        127         19        149         42 |     4,028 </t>
  </si>
  <si>
    <t xml:space="preserve">         8 |       411         77          9         22         17 |       550 </t>
  </si>
  <si>
    <t xml:space="preserve">     Total |   280,974        466         83        341        273 |   282,749 </t>
  </si>
  <si>
    <t xml:space="preserve">           |              v40271</t>
  </si>
  <si>
    <t xml:space="preserve">    v40261 |         6          7          8 |     Total</t>
  </si>
  <si>
    <t>-----------+---------------------------------+----------</t>
  </si>
  <si>
    <t xml:space="preserve">        -6 |         0          0          0 |    24,734 </t>
  </si>
  <si>
    <t xml:space="preserve">         1 |         0          0          0 |    95,142 </t>
  </si>
  <si>
    <t xml:space="preserve">         2 |        35         50        117 |   152,324 </t>
  </si>
  <si>
    <t xml:space="preserve">         3 |        12         69         18 |     1,457 </t>
  </si>
  <si>
    <t xml:space="preserve">         4 |         6         14         24 |     2,785 </t>
  </si>
  <si>
    <t xml:space="preserve">         5 |         5        143         35 |     1,484 </t>
  </si>
  <si>
    <t xml:space="preserve">         6 |         0         22          2 |       245 </t>
  </si>
  <si>
    <t xml:space="preserve">         7 |         5          0         41 |     4,028 </t>
  </si>
  <si>
    <t xml:space="preserve">         8 |         1         13          0 |       550 </t>
  </si>
  <si>
    <t xml:space="preserve">     Total |        64        311        237 |   282,749 </t>
  </si>
  <si>
    <t>. tab v40261 v40281 if vvg &amp; drg</t>
  </si>
  <si>
    <t xml:space="preserve">           |                         v40281</t>
  </si>
  <si>
    <t xml:space="preserve">         2 |   152,303          0          0          3          2 |   152,324 </t>
  </si>
  <si>
    <t xml:space="preserve">         3 |     1,359         11          0         21          7 |     1,457 </t>
  </si>
  <si>
    <t xml:space="preserve">         4 |     2,767          2          7          0          2 |     2,785 </t>
  </si>
  <si>
    <t xml:space="preserve">         5 |     1,410         12          2         35          0 |     1,484 </t>
  </si>
  <si>
    <t xml:space="preserve">         6 |       231          1          0          2          1 |       245 </t>
  </si>
  <si>
    <t xml:space="preserve">         7 |     3,999          8          0          8          6 |     4,028 </t>
  </si>
  <si>
    <t xml:space="preserve">         8 |       529          4          2          9          3 |       550 </t>
  </si>
  <si>
    <t xml:space="preserve">     Total |   282,474         38         11         78         21 |   282,749 </t>
  </si>
  <si>
    <t xml:space="preserve">           |              v40281</t>
  </si>
  <si>
    <t xml:space="preserve">         2 |         1         10          5 |   152,324 </t>
  </si>
  <si>
    <t xml:space="preserve">         3 |         5         24         30 |     1,457 </t>
  </si>
  <si>
    <t xml:space="preserve">         4 |         0          4          3 |     2,785 </t>
  </si>
  <si>
    <t xml:space="preserve">         5 |         3          7         15 |     1,484 </t>
  </si>
  <si>
    <t xml:space="preserve">         6 |         0          6          4 |       245 </t>
  </si>
  <si>
    <t xml:space="preserve">         7 |         3          0          4 |     4,028 </t>
  </si>
  <si>
    <t xml:space="preserve">         8 |         2          1          0 |       550 </t>
  </si>
  <si>
    <t xml:space="preserve">     Total |        14         52         61 |   282,749 </t>
  </si>
  <si>
    <t>. tab v40261 v40291 if vvg &amp; drg</t>
  </si>
  <si>
    <t xml:space="preserve">           |                         v40291</t>
  </si>
  <si>
    <t xml:space="preserve">         2 |   152,324          0          0          0          0 |   152,324 </t>
  </si>
  <si>
    <t xml:space="preserve">         3 |     1,435          2          0          4          0 |     1,457 </t>
  </si>
  <si>
    <t xml:space="preserve">         4 |     2,783          0          0          0          2 |     2,785 </t>
  </si>
  <si>
    <t xml:space="preserve">         5 |     1,477          1          0          0          0 |     1,484 </t>
  </si>
  <si>
    <t xml:space="preserve">         6 |       244          0          0          1          0 |       245 </t>
  </si>
  <si>
    <t xml:space="preserve">         7 |     4,023          0          0          2          1 |     4,028 </t>
  </si>
  <si>
    <t xml:space="preserve">         8 |       549          0          1          0          0 |       550 </t>
  </si>
  <si>
    <t xml:space="preserve">     Total |   282,711          3          1          7          3 |   282,749 </t>
  </si>
  <si>
    <t xml:space="preserve">           |              v40291</t>
  </si>
  <si>
    <t xml:space="preserve">         2 |         0          0          0 |   152,324 </t>
  </si>
  <si>
    <t xml:space="preserve">         3 |         3          1         12 |     1,457 </t>
  </si>
  <si>
    <t xml:space="preserve">         4 |         0          0          0 |     2,785 </t>
  </si>
  <si>
    <t xml:space="preserve">         5 |         1          0          5 |     1,484 </t>
  </si>
  <si>
    <t xml:space="preserve">         6 |         0          0          0 |       245 </t>
  </si>
  <si>
    <t xml:space="preserve">         7 |         0          0          2 |     4,028 </t>
  </si>
  <si>
    <t xml:space="preserve">         8 |         0          0          0 |       550 </t>
  </si>
  <si>
    <t xml:space="preserve">     Total |         4          1         19 |   282,749 </t>
  </si>
  <si>
    <t>. tab b1009 v6012 if vvg &amp; drg</t>
  </si>
  <si>
    <t xml:space="preserve">           |                         v6012</t>
  </si>
  <si>
    <t xml:space="preserve">     b1009 |         1        110        111        120        121 |     Total</t>
  </si>
  <si>
    <t xml:space="preserve">        12 |    21,443         11         13        137         28 |    22,066 </t>
  </si>
  <si>
    <t xml:space="preserve">        13 |    14,933         12          0         19          0 |    15,094 </t>
  </si>
  <si>
    <t xml:space="preserve">        20 |    35,664         24          5         89         13 |    37,380 </t>
  </si>
  <si>
    <t xml:space="preserve">        30 |    38,911         47          2         88         13 |    39,923 </t>
  </si>
  <si>
    <t xml:space="preserve">        40 |    33,112         38          2        106          8 |    34,129 </t>
  </si>
  <si>
    <t xml:space="preserve">        50 |    30,489         33          3         80         11 |    31,315 </t>
  </si>
  <si>
    <t xml:space="preserve">        60 |    21,366         25          1         59         11 |    22,023 </t>
  </si>
  <si>
    <t xml:space="preserve">        70 |     4,602          7          0         16          4 |     4,757 </t>
  </si>
  <si>
    <t xml:space="preserve">        81 |     2,599          5          0         11          0 |     2,650 </t>
  </si>
  <si>
    <t xml:space="preserve">        82 |     8,404         20          1         37          1 |     8,599 </t>
  </si>
  <si>
    <t xml:space="preserve">        83 |     8,364         13          1         51          6 |     8,642 </t>
  </si>
  <si>
    <t xml:space="preserve">        84 |     5,288          5          0         17          4 |     5,375 </t>
  </si>
  <si>
    <t xml:space="preserve">        85 |     1,605          1          0         17          3 |     1,654 </t>
  </si>
  <si>
    <t xml:space="preserve">        91 |    21,210          9          0         74          3 |    21,610 </t>
  </si>
  <si>
    <t xml:space="preserve">        92 |    20,741         31          1         95          5 |    21,363 </t>
  </si>
  <si>
    <t xml:space="preserve">        93 |     3,482          4          2         14          1 |     3,558 </t>
  </si>
  <si>
    <t xml:space="preserve">        94 |     2,530          0          0         11          2 |     2,572 </t>
  </si>
  <si>
    <t xml:space="preserve">        95 |        37          1          0          1          0 |        39 </t>
  </si>
  <si>
    <t xml:space="preserve">     Total |   274,780        286         31        922        113 |   282,749 </t>
  </si>
  <si>
    <t>v6012</t>
  </si>
  <si>
    <t>arrestee unarmed</t>
  </si>
  <si>
    <t>Victim injury</t>
  </si>
  <si>
    <t>1 None</t>
  </si>
  <si>
    <t>2 Apparent Minor Injury</t>
  </si>
  <si>
    <t>3 Apparent Broken Bones</t>
  </si>
  <si>
    <t>4 Other Major Injury</t>
  </si>
  <si>
    <t>5 Possible Internal Injury</t>
  </si>
  <si>
    <t>6 Loss of Teeth</t>
  </si>
  <si>
    <t>7 Severe Laceration</t>
  </si>
  <si>
    <t>8 Unconsciousness</t>
  </si>
  <si>
    <t>1 Unarmed</t>
  </si>
  <si>
    <t>110 Firearm</t>
  </si>
  <si>
    <t>111 Firearm, automatic</t>
  </si>
  <si>
    <t>120 Handgun</t>
  </si>
  <si>
    <t>121 Handgun, automatic</t>
  </si>
  <si>
    <t>130 Rifle</t>
  </si>
  <si>
    <t>131 Rifle, automatic</t>
  </si>
  <si>
    <t>140 Shotgun</t>
  </si>
  <si>
    <t>141 Shotgun, automatic</t>
  </si>
  <si>
    <t>150 Other Firearm</t>
  </si>
  <si>
    <t>151 Other Firearm, automatic</t>
  </si>
  <si>
    <t>200 Lethal Cutting Instrument</t>
  </si>
  <si>
    <t>300 Club/Blackjack/Brass Knuckles</t>
  </si>
  <si>
    <t>. tab v6013 if vvg &amp; drg</t>
  </si>
  <si>
    <t xml:space="preserve">      v6013 |      Freq.     Percent        Cum.</t>
  </si>
  <si>
    <t xml:space="preserve">         -6 |    282,636       99.96       99.96</t>
  </si>
  <si>
    <t xml:space="preserve">        110 |          2        0.00       99.96</t>
  </si>
  <si>
    <t xml:space="preserve">        111 |          1        0.00       99.96</t>
  </si>
  <si>
    <t xml:space="preserve">        120 |          8        0.00       99.96</t>
  </si>
  <si>
    <t xml:space="preserve">        121 |          2        0.00       99.96</t>
  </si>
  <si>
    <t xml:space="preserve">        130 |         13        0.00       99.97</t>
  </si>
  <si>
    <t xml:space="preserve">        131 |          1        0.00       99.97</t>
  </si>
  <si>
    <t xml:space="preserve">        140 |         15        0.01       99.97</t>
  </si>
  <si>
    <t xml:space="preserve">        150 |          4        0.00       99.98</t>
  </si>
  <si>
    <t xml:space="preserve">        200 |         29        0.01       99.99</t>
  </si>
  <si>
    <t xml:space="preserve">        300 |         38        0.01      100.00</t>
  </si>
  <si>
    <t>v6012, v6013: arrestee armed with</t>
  </si>
  <si>
    <t>Freq.</t>
  </si>
  <si>
    <t>Percent</t>
  </si>
  <si>
    <t>Cum.</t>
  </si>
  <si>
    <t>variation in unarmed share with jurisdiction size relatively small</t>
  </si>
  <si>
    <t>coding for second weapon</t>
  </si>
  <si>
    <t>type of injury for up to three victims</t>
  </si>
  <si>
    <t>. tab injnone injminor if vvg &amp; drg</t>
  </si>
  <si>
    <t xml:space="preserve">           |       injminor</t>
  </si>
  <si>
    <t xml:space="preserve">   injnone |         0          1 |     Total</t>
  </si>
  <si>
    <t xml:space="preserve">         0 |    11,670    156,918 |   168,588 </t>
  </si>
  <si>
    <t xml:space="preserve">         1 |         0    114,161 |   114,161 </t>
  </si>
  <si>
    <t xml:space="preserve">     Total |    11,670    271,079 |   282,749 </t>
  </si>
  <si>
    <t>injnone</t>
  </si>
  <si>
    <t>victim injury "None"</t>
  </si>
  <si>
    <t>victim injury "Apparent Minor Injury"</t>
  </si>
  <si>
    <t>share of persons arrested</t>
  </si>
  <si>
    <t>victim injury "None" or "Apparently Minor Injury"</t>
  </si>
  <si>
    <t>capture noisily drop injnone injminor</t>
  </si>
  <si>
    <t>gen injnone=1</t>
  </si>
  <si>
    <t>gen injminor=1</t>
  </si>
  <si>
    <t>forvalues inji=26/30 {</t>
  </si>
  <si>
    <t>local injs = string(`inji',"%02.0f")</t>
  </si>
  <si>
    <t>local wvar = "v40`injs'`vici'"</t>
  </si>
  <si>
    <t>replace injnone=0 if `wvar'&gt;1</t>
  </si>
  <si>
    <t>replace injminor=0 if `wvar'&gt;2</t>
  </si>
  <si>
    <t>domestic violence arrests where</t>
  </si>
  <si>
    <t>. tab injnone injminor if vvg &amp; drg &amp; v40261&gt;0</t>
  </si>
  <si>
    <t xml:space="preserve">         0 |    11,511    155,562 |   167,073 </t>
  </si>
  <si>
    <t xml:space="preserve">         1 |         0     90,942 |    90,942 </t>
  </si>
  <si>
    <t xml:space="preserve">     Total |    11,511    246,504 |   258,015 </t>
  </si>
  <si>
    <t>tabulation where at least some injury data exists</t>
  </si>
  <si>
    <t>survey includes ability to list up to five types of injury</t>
  </si>
  <si>
    <t>Underlying NIBRS tabulations</t>
  </si>
  <si>
    <t>tabulated from NIBRS 2010, arrest segment</t>
  </si>
  <si>
    <t>state-published tabulations show similar injury distribution; see</t>
  </si>
  <si>
    <t>punishment-us-dv-states @ sheet:VA</t>
  </si>
  <si>
    <t>punishment-us-dv-ca @ sheet:dv calls for assistance, annual</t>
  </si>
  <si>
    <t>punishment-us-dv-ct @ sheet:DV factors</t>
  </si>
  <si>
    <t>punishment-us-dv-tn @ sheet:victim injuries</t>
  </si>
  <si>
    <t>All other offenses (except traffic) share</t>
  </si>
  <si>
    <t>arrrest sex ratio</t>
  </si>
  <si>
    <t>sex ratio</t>
  </si>
  <si>
    <t>domestic share</t>
  </si>
  <si>
    <t>violence share</t>
  </si>
  <si>
    <t xml:space="preserve">Justice Research and Statistics Association (JRSA) is a national nonprofit organization </t>
  </si>
  <si>
    <t xml:space="preserve">of state Statistical Analysis Center (SAC) directors, and other researchers and practitioners </t>
  </si>
  <si>
    <t>throughout government, academia, and criminal justice organizations.</t>
  </si>
  <si>
    <t>year</t>
  </si>
  <si>
    <t>US Bureau of Justice Statistics, Arrest Data Analysis Tool</t>
  </si>
  <si>
    <t>http://www.bjs.gov/index.cfm?ty=datool&amp;surl=/arrests/index.cfm</t>
  </si>
  <si>
    <t>The underlying data are from the FBI's Uniform Crime Reporting (UCR) Program.</t>
  </si>
  <si>
    <t xml:space="preserve">National Archive of Criminal Justice Data. National Incident-Based Reporting System, 2010: </t>
  </si>
  <si>
    <t xml:space="preserve">Extract Files. ICPSR33601-v1. Ann Arbor, MI: Inter-university Consortium for Political and Social Research [distributor], 2012-06-27. </t>
  </si>
  <si>
    <t>doi:10.3886/ICPSR33601.v1</t>
  </si>
  <si>
    <t>Bureau of Justice Statistics</t>
  </si>
  <si>
    <t>Tool Title: Arrest in the United States, 1980-2011</t>
  </si>
  <si>
    <t>Data source: FBI, Uniform Crime Reporting Program</t>
  </si>
  <si>
    <t>Authors: Howard N. Snyder, Ph.D., Joseph Mulako-Wangota, Ph.D.</t>
  </si>
  <si>
    <t>adult population</t>
  </si>
  <si>
    <t>males arrested</t>
  </si>
  <si>
    <t>females arrested</t>
  </si>
  <si>
    <t>Adults are persons 18 years old and older</t>
  </si>
  <si>
    <t>Source reference:</t>
  </si>
  <si>
    <t>non-DV assault arrests</t>
  </si>
  <si>
    <t>DV assault arrests</t>
  </si>
  <si>
    <t>all assaults</t>
  </si>
  <si>
    <t>all assault figures from sheet:"assault arrest trend"</t>
  </si>
  <si>
    <t>Because of the low share of DV arrests in 1980, the sex ratio for DV arrests in 1980 is relatively unimportant.</t>
  </si>
  <si>
    <t>Figures for non-DV assaults calculated from DV figures and all assault figures</t>
  </si>
  <si>
    <t>. tab v6011 v6015 if vvg &amp; drg &amp; v6014&gt;17</t>
  </si>
  <si>
    <t xml:space="preserve">     v6011 |         0          1 |     Total</t>
  </si>
  <si>
    <t xml:space="preserve">        91 |       116        413 |       529 </t>
  </si>
  <si>
    <t xml:space="preserve">        92 |        15         20 |        35 </t>
  </si>
  <si>
    <t xml:space="preserve">       100 |       275      2,842 |     3,117 </t>
  </si>
  <si>
    <t xml:space="preserve">       111 |        36      1,684 |     1,720 </t>
  </si>
  <si>
    <t xml:space="preserve">       112 |        13        331 |       344 </t>
  </si>
  <si>
    <t xml:space="preserve">       113 |        10        229 |       239 </t>
  </si>
  <si>
    <t xml:space="preserve">       114 |        47      1,438 |     1,485 </t>
  </si>
  <si>
    <t xml:space="preserve">       120 |        84        628 |       712 </t>
  </si>
  <si>
    <t xml:space="preserve">       131 |     9,745     26,074 |    35,819 </t>
  </si>
  <si>
    <t xml:space="preserve">       132 |    48,901    141,083 |   189,984 </t>
  </si>
  <si>
    <t xml:space="preserve">       133 |     2,245     10,108 |    12,353 </t>
  </si>
  <si>
    <t xml:space="preserve">       200 |        14         26 |        40 </t>
  </si>
  <si>
    <t xml:space="preserve">       210 |         1          9 |        10 </t>
  </si>
  <si>
    <t xml:space="preserve">       220 |        99        651 |       750 </t>
  </si>
  <si>
    <t xml:space="preserve">       231 |         1          4 |         5 </t>
  </si>
  <si>
    <t xml:space="preserve">       232 |         2          2 |         4 </t>
  </si>
  <si>
    <t xml:space="preserve">       233 |         9         16 |        25 </t>
  </si>
  <si>
    <t xml:space="preserve">       234 |        15         44 |        59 </t>
  </si>
  <si>
    <t xml:space="preserve">       236 |         4         11 |        15 </t>
  </si>
  <si>
    <t xml:space="preserve">       237 |         0          1 |         1 </t>
  </si>
  <si>
    <t xml:space="preserve">       238 |        36        184 |       220 </t>
  </si>
  <si>
    <t xml:space="preserve">       240 |         7         62 |        69 </t>
  </si>
  <si>
    <t xml:space="preserve">       250 |         9         12 |        21 </t>
  </si>
  <si>
    <t xml:space="preserve">       261 |        20         20 |        40 </t>
  </si>
  <si>
    <t xml:space="preserve">       262 |         0          5 |         5 </t>
  </si>
  <si>
    <t xml:space="preserve">       263 |        12         13 |        25 </t>
  </si>
  <si>
    <t xml:space="preserve">       264 |         0          1 |         1 </t>
  </si>
  <si>
    <t xml:space="preserve">       265 |         1          0 |         1 </t>
  </si>
  <si>
    <t xml:space="preserve">       280 |         7         17 |        24 </t>
  </si>
  <si>
    <t xml:space="preserve">       290 |       443      1,101 |     1,544 </t>
  </si>
  <si>
    <t xml:space="preserve">       351 |       272        635 |       907 </t>
  </si>
  <si>
    <t xml:space="preserve">       352 |        77        117 |       194 </t>
  </si>
  <si>
    <t xml:space="preserve">       361 |        12        145 |       157 </t>
  </si>
  <si>
    <t xml:space="preserve">       362 |        13        537 |       550 </t>
  </si>
  <si>
    <t xml:space="preserve">       370 |         7         32 |        39 </t>
  </si>
  <si>
    <t xml:space="preserve">       392 |         0          1 |         1 </t>
  </si>
  <si>
    <t xml:space="preserve">       401 |         0          3 |         3 </t>
  </si>
  <si>
    <t xml:space="preserve">       402 |         0          1 |         1 </t>
  </si>
  <si>
    <t xml:space="preserve">       510 |         0          1 |         1 </t>
  </si>
  <si>
    <t xml:space="preserve">       520 |        56        270 |       326 </t>
  </si>
  <si>
    <t xml:space="preserve">       901 |         1          7 |         8 </t>
  </si>
  <si>
    <t xml:space="preserve">       902 |         0          2 |         2 </t>
  </si>
  <si>
    <t xml:space="preserve">       903 |       531      1,019 |     1,550 </t>
  </si>
  <si>
    <t xml:space="preserve">       904 |        72        145 |       217 </t>
  </si>
  <si>
    <t xml:space="preserve">       905 |       129        285 |       414 </t>
  </si>
  <si>
    <t xml:space="preserve">       906 |       278        482 |       760 </t>
  </si>
  <si>
    <t xml:space="preserve">       907 |        86         98 |       184 </t>
  </si>
  <si>
    <t xml:space="preserve">       908 |         0          1 |         1 </t>
  </si>
  <si>
    <t xml:space="preserve">       910 |        54        115 |       169 </t>
  </si>
  <si>
    <t xml:space="preserve">       990 |       972      2,843 |     3,815 </t>
  </si>
  <si>
    <t>v6011</t>
  </si>
  <si>
    <t>intimidation</t>
  </si>
  <si>
    <t>all other</t>
  </si>
  <si>
    <t>In UCR categories, "other assaults" includes stalking and intimidation</t>
  </si>
  <si>
    <t>assaults &amp; intimidation</t>
  </si>
  <si>
    <t>assaults/ violent crime</t>
  </si>
  <si>
    <t>2011 DV assaults estimated as 60% of all assault arrests.  Based on 2010 NIBRS and UCR data and estimates(see formula)</t>
  </si>
  <si>
    <t>Forcible Rape</t>
  </si>
  <si>
    <t>Aggravated Assault</t>
  </si>
  <si>
    <t>Other Assaults</t>
  </si>
  <si>
    <t>arrests per 1000 pop</t>
  </si>
  <si>
    <t>other assault / VCI</t>
  </si>
  <si>
    <t>Murder &amp; NN-Mans.</t>
  </si>
  <si>
    <t>VCI arrests / 1000 pop</t>
  </si>
  <si>
    <t>Arrests for violent crimes including other assault</t>
  </si>
  <si>
    <t xml:space="preserve">Violent Crime Index (VCI) —Includes the offenses of murder and nonnegligent manslaughter, forcible rape, robbery, and aggravated assault. </t>
  </si>
  <si>
    <t>adult males</t>
  </si>
  <si>
    <t>adult females</t>
  </si>
  <si>
    <t>agg. assault sex ratio</t>
  </si>
  <si>
    <t>other assault sex ratio</t>
  </si>
  <si>
    <t xml:space="preserve">The figure 6 is a crude assumption. </t>
  </si>
  <si>
    <t>assault arrests / violent arrests</t>
  </si>
  <si>
    <t>dv assault arrests / all dv arrests</t>
  </si>
  <si>
    <t>dv arrests / violent arrests</t>
  </si>
  <si>
    <t>dv assault arrests / all assault arrests</t>
  </si>
  <si>
    <t>Arrests of adults for assault by severity of assault and sex</t>
  </si>
  <si>
    <t>aggravated assault</t>
  </si>
  <si>
    <t>simple assault</t>
  </si>
  <si>
    <t>domestic violence adult-arrest offenses</t>
  </si>
  <si>
    <t>change 2011/1980</t>
  </si>
  <si>
    <t>in 2011</t>
  </si>
  <si>
    <t>in 1980</t>
  </si>
  <si>
    <t xml:space="preserve"> that police ignored domestic violence prior to the rise of activism about domestic violence against women.</t>
  </si>
  <si>
    <t>The 1980 DV assault arrests share is a crude estimate.  The domestic violence literature generally claims</t>
  </si>
  <si>
    <t>other assault / agg. assault</t>
  </si>
  <si>
    <t>any violence</t>
  </si>
  <si>
    <t>family violence</t>
  </si>
  <si>
    <t>facility</t>
  </si>
  <si>
    <t>state prison</t>
  </si>
  <si>
    <t>federal facility</t>
  </si>
  <si>
    <t>local jails</t>
  </si>
  <si>
    <t>family violence share</t>
  </si>
  <si>
    <t>all (total)</t>
  </si>
  <si>
    <t>Durose, Matthew R., Caroline Wolf Harlow, et al. (2005). Family Violence Statistics, Including Statistics on Strangers and Acquaintances. NCJ 207846. Washington, DC, U.S. Dept. of Justice, Bureau of Justice Statistics, available at http://bjs.ojp.usdoj.gov/index.cfm?ty=pbdetail&amp;iid=828.</t>
  </si>
  <si>
    <t>Durose et al (2005) p. 60</t>
  </si>
  <si>
    <t>convicted offenders incarcerated at mid-year 2003 for</t>
  </si>
  <si>
    <t>Excludes jail inmates held pre-conviction</t>
  </si>
  <si>
    <t>Est. DV share excludes ex-spouses and former boyfriend/girlfriend.  DV laws commonly encompass those relationships.</t>
  </si>
  <si>
    <t>Domestic-violence mandatory arrest and no-drop prosecution policies skew domestic violence cases toward less serious offenses than other cases of violence.</t>
  </si>
  <si>
    <t>men / women arrested</t>
  </si>
  <si>
    <t>National estimate of domestic violence(DV) arrests in the U.S., 2010</t>
  </si>
  <si>
    <t>convicted (calc share v. 2)</t>
  </si>
  <si>
    <t>figures not coherent</t>
  </si>
  <si>
    <t>convicted (calc share v. 1)</t>
  </si>
  <si>
    <t>convicted (reported share)</t>
  </si>
  <si>
    <t>p. 147, Table 10.2</t>
  </si>
  <si>
    <t>convicted (reported cases)</t>
  </si>
  <si>
    <t>total cases with charges (calc)</t>
  </si>
  <si>
    <t>cases with three or more charges</t>
  </si>
  <si>
    <t>cases with two charges</t>
  </si>
  <si>
    <t>cases with one charge</t>
  </si>
  <si>
    <t>p. 146, Table 10.1 (for case total, see p. 145)</t>
  </si>
  <si>
    <t>case prosecuted</t>
  </si>
  <si>
    <t>the number prosecuted listed appears to be the same as the total number of cases</t>
  </si>
  <si>
    <t>share prosecuted (see note)</t>
  </si>
  <si>
    <t>total cases</t>
  </si>
  <si>
    <t>all domestic</t>
  </si>
  <si>
    <t>other domestic cases</t>
  </si>
  <si>
    <t>intimate partner cases</t>
  </si>
  <si>
    <t>court processing of selected sample of persons arrested domestic violence assault or intimidation in 2000</t>
  </si>
  <si>
    <t>male arrest share</t>
  </si>
  <si>
    <t>all incidents</t>
  </si>
  <si>
    <t>both male</t>
  </si>
  <si>
    <t>both female</t>
  </si>
  <si>
    <t>male victim female offender</t>
  </si>
  <si>
    <t>calcalated; not figures actually not precise because of imprecision of reported precentages</t>
  </si>
  <si>
    <t>female victim male offender</t>
  </si>
  <si>
    <t>all</t>
  </si>
  <si>
    <t>stranger</t>
  </si>
  <si>
    <t>acquaintance</t>
  </si>
  <si>
    <t>other domestic</t>
  </si>
  <si>
    <t>intimate partner</t>
  </si>
  <si>
    <t>incidents of dual arrest</t>
  </si>
  <si>
    <t>p. 87, Table 6.2</t>
  </si>
  <si>
    <t>share of dual arrests</t>
  </si>
  <si>
    <t>calculated figures</t>
  </si>
  <si>
    <t>incidents of one or more arrests</t>
  </si>
  <si>
    <t>share of one or more arrests</t>
  </si>
  <si>
    <t>male victim share (assuming no dual)</t>
  </si>
  <si>
    <t>total incidents</t>
  </si>
  <si>
    <t>p. 86, Table 6.1</t>
  </si>
  <si>
    <t>incident categorization, assuming single victim-single offender incidents (but see inconsistency above)</t>
  </si>
  <si>
    <t>Tables 6.1, 6.2</t>
  </si>
  <si>
    <t>incident count used in tables</t>
  </si>
  <si>
    <t>Table 4.9, p. 44</t>
  </si>
  <si>
    <t>only one victim &amp; only one offender</t>
  </si>
  <si>
    <t>p. 63, n. 3 and Table 4.9, p. 44</t>
  </si>
  <si>
    <t>with only one victim</t>
  </si>
  <si>
    <t>Hirschel, David, Eva Schlesinger Buzawa, et al. (2007). Explaining the Prevalence, Context, and Consequences of Dual Arrest in Intimate Partner Cases, Final Report submitted to The U.S. Department of Justice, April, 2007.</t>
  </si>
  <si>
    <t>incidents</t>
  </si>
  <si>
    <t>offender sex (male share)</t>
  </si>
  <si>
    <t xml:space="preserve"> p. 68, Table 5.1 (all domestic calculated)</t>
  </si>
  <si>
    <t>arrest (share of incidents/offenders)</t>
  </si>
  <si>
    <t>Source: Hirschel et al. (2007) compilation of US NIBRS data for 2000</t>
  </si>
  <si>
    <t>Single offender-single victim assault and intimidation incidents in 2000 from NIBRS</t>
  </si>
  <si>
    <t>Categorizing victim and offender and making arrests in assault and intimidation incidents in 2000</t>
  </si>
  <si>
    <t>domestic violence arrests</t>
  </si>
  <si>
    <t>intimate partner arrests</t>
  </si>
  <si>
    <t>summed categories from above</t>
  </si>
  <si>
    <t>friend or acquaitance</t>
  </si>
  <si>
    <t>boyfriend or girlfriend (inc. former &amp; same sex)</t>
  </si>
  <si>
    <t>other family</t>
  </si>
  <si>
    <t>sibling</t>
  </si>
  <si>
    <t>parent</t>
  </si>
  <si>
    <t>son or daughter</t>
  </si>
  <si>
    <t>spouse or ex-spouse</t>
  </si>
  <si>
    <t>NIBRS = National Incident-Based Reporting System</t>
  </si>
  <si>
    <t>victim was offender's:</t>
  </si>
  <si>
    <t>Durose (2005) Table 5.9, based on 2000 FBI NIBRS</t>
  </si>
  <si>
    <t>all violent crimes</t>
  </si>
  <si>
    <t>female</t>
  </si>
  <si>
    <t>male</t>
  </si>
  <si>
    <t>male &amp; female</t>
  </si>
  <si>
    <t>category</t>
  </si>
  <si>
    <t>number of arrestees</t>
  </si>
  <si>
    <t>share of arrestees within category</t>
  </si>
  <si>
    <t>and having victim-offender relationship data ,51.1.9% were reported as cleared by arrest or by exceptional means.</t>
  </si>
  <si>
    <t xml:space="preserve">Of incidents cleared, 21.5% were cleared by exceptional means.  Among intimate-partner incidents, the corresponding figures is lover (16.9%). </t>
  </si>
  <si>
    <t xml:space="preserve">About half of exceptionally cleared incidents are exceptionally cleared because the victim refused to cooperate </t>
  </si>
  <si>
    <t>and half because prosecution was declined.</t>
  </si>
  <si>
    <t>Hirschel, David and Don Faggiani (2012). "When an Arrest Is Not an Arrest: Exceptionally Clearing Cases of Intimate Partner Violence." Police Quarterly vol. 15(4): 358-385.</t>
  </si>
  <si>
    <t>Hirschel &amp; Faggiani (2012) p. 365</t>
  </si>
  <si>
    <t xml:space="preserve">In NIBRS among incidents were the most serious offense was assault, aggravated assault, or intimidation </t>
  </si>
  <si>
    <t>punishment-us-dv-dual-arrests#"study non-replication"</t>
  </si>
  <si>
    <t>For non-replication of data from this study, see</t>
  </si>
  <si>
    <t>NIBRS 2000 population coverage</t>
  </si>
  <si>
    <t>est. national DV arrests in 2000</t>
  </si>
  <si>
    <t xml:space="preserve">     Total |   897,688    342,601 | 1,240,289 </t>
  </si>
  <si>
    <t xml:space="preserve">        38 |         1          0 |         1 </t>
  </si>
  <si>
    <t xml:space="preserve">        22 |         1          0 |         1 </t>
  </si>
  <si>
    <t xml:space="preserve">        20 |         1          0 |         1 </t>
  </si>
  <si>
    <t xml:space="preserve">        16 |         1          0 |         1 </t>
  </si>
  <si>
    <t xml:space="preserve">        15 |         3          0 |         3 </t>
  </si>
  <si>
    <t xml:space="preserve">        14 |         2          0 |         2 </t>
  </si>
  <si>
    <t xml:space="preserve">        13 |         4          0 |         4 </t>
  </si>
  <si>
    <t xml:space="preserve">        12 |         6          0 |         6 </t>
  </si>
  <si>
    <t xml:space="preserve">        11 |         7          0 |         7 </t>
  </si>
  <si>
    <t xml:space="preserve">        10 |        22          0 |        22 </t>
  </si>
  <si>
    <t xml:space="preserve">         9 |        19          0 |        19 </t>
  </si>
  <si>
    <t xml:space="preserve">         8 |        43          0 |        43 </t>
  </si>
  <si>
    <t xml:space="preserve">         7 |        87          1 |        88 </t>
  </si>
  <si>
    <t xml:space="preserve">         6 |       202          1 |       203 </t>
  </si>
  <si>
    <t xml:space="preserve">         5 |       527          7 |       534 </t>
  </si>
  <si>
    <t xml:space="preserve">         4 |     1,680         42 |     1,722 </t>
  </si>
  <si>
    <t xml:space="preserve">         3 |     5,210        254 |     5,464 </t>
  </si>
  <si>
    <t xml:space="preserve">         2 |    27,598      9,052 |    36,650 </t>
  </si>
  <si>
    <t xml:space="preserve">         1 |   257,393    171,307 |   428,700 </t>
  </si>
  <si>
    <t xml:space="preserve">         0 |   604,881    161,937 |   766,818 </t>
  </si>
  <si>
    <t>v1011</t>
  </si>
  <si>
    <t xml:space="preserve">     v1011 |         0          1 |     Total</t>
  </si>
  <si>
    <t xml:space="preserve">           |          ipg</t>
  </si>
  <si>
    <t>. tab v1011 ipg, missing</t>
  </si>
  <si>
    <t xml:space="preserve">     Total |   709,808    530,481 | 1,240,289 </t>
  </si>
  <si>
    <t xml:space="preserve">        11 |         6          1 |         7 </t>
  </si>
  <si>
    <t xml:space="preserve">        10 |        21          1 |        22 </t>
  </si>
  <si>
    <t xml:space="preserve">         8 |        41          2 |        43 </t>
  </si>
  <si>
    <t xml:space="preserve">         7 |        82          6 |        88 </t>
  </si>
  <si>
    <t xml:space="preserve">         6 |       181         22 |       203 </t>
  </si>
  <si>
    <t xml:space="preserve">         5 |       471         63 |       534 </t>
  </si>
  <si>
    <t xml:space="preserve">         4 |     1,497        225 |     1,722 </t>
  </si>
  <si>
    <t xml:space="preserve">         3 |     4,562        902 |     5,464 </t>
  </si>
  <si>
    <t xml:space="preserve">         2 |    21,776     14,874 |    36,650 </t>
  </si>
  <si>
    <t xml:space="preserve">         1 |   175,849    252,851 |   428,700 </t>
  </si>
  <si>
    <t xml:space="preserve">         0 |   505,284    261,534 |   766,818 </t>
  </si>
  <si>
    <t xml:space="preserve">           |          drg</t>
  </si>
  <si>
    <t>. tab v1011 drg, missing</t>
  </si>
  <si>
    <t>incidents limited to violent incidents</t>
  </si>
  <si>
    <t>NIBRS 2010 population coverage</t>
  </si>
  <si>
    <t>total domestic-violence arrests</t>
  </si>
  <si>
    <t>total domestic-violence incidents</t>
  </si>
  <si>
    <t>est. national</t>
  </si>
  <si>
    <t>NIBRS reported</t>
  </si>
  <si>
    <t>Police-reported domestic violence incidents and arrests, NIBRS 2010</t>
  </si>
  <si>
    <t>for source citation and variable definitions, see workbook</t>
  </si>
  <si>
    <t>punishment-us-dv-dual-arrests</t>
  </si>
  <si>
    <t>males</t>
  </si>
  <si>
    <t>females</t>
  </si>
  <si>
    <t>not arrested</t>
  </si>
  <si>
    <t>arrested</t>
  </si>
  <si>
    <t>Hispanic</t>
  </si>
  <si>
    <t>non-Hispanic black</t>
  </si>
  <si>
    <t>arrest prevalence</t>
  </si>
  <si>
    <t>Brame, Robert, Shawn D. Bushway, Raymond Paternoster and Michael G. Turner (2014). "Demographic Patterns of Cumulative Arrest Prevalence by Ages 18 and 23." Crime &amp; Delinquency vol. 60(3): 471-486.</t>
  </si>
  <si>
    <t>From National Longitudinal Survey of Youth 1997 (N = 7,335) for the period 1997 through 2008</t>
  </si>
  <si>
    <t>total reporting</t>
  </si>
  <si>
    <t>non-Hispanic non-black</t>
  </si>
  <si>
    <t>total sample</t>
  </si>
  <si>
    <t>missing data</t>
  </si>
  <si>
    <t>About 16% of persons have missing data.  Prevalence calculation is representative for random missing data.</t>
  </si>
  <si>
    <t>Encompasses all arrests, excluding arrests for minor traffic violations.</t>
  </si>
  <si>
    <t>Calculated from Brame et al. (2014) Table 3, p. 476.</t>
  </si>
  <si>
    <t>arrest shares</t>
  </si>
  <si>
    <t>domestic violence / all interpersonal violence</t>
  </si>
  <si>
    <t>all interpersonal violence / all arrests</t>
  </si>
  <si>
    <t>NIBRS figure higher (34%)</t>
  </si>
  <si>
    <t>est. DV arrest prevalence at age 23</t>
  </si>
  <si>
    <t>Arrests of adults for aggravated assault and other assault by sex, U.S. 1980-2011</t>
  </si>
  <si>
    <t>DV arrests / arrests for all personal violence</t>
  </si>
  <si>
    <t>See dataset punishment-us-dv-states for state-specific data on domestic violence and DV arrest shares</t>
  </si>
  <si>
    <t>Repository:</t>
  </si>
  <si>
    <t>http://acrosswalls.org/datasets/</t>
  </si>
  <si>
    <t>Version: 1.0</t>
  </si>
  <si>
    <t>DV share of all arrests for violence</t>
  </si>
  <si>
    <t>DV adult arrest sex rato (males / females)</t>
  </si>
  <si>
    <t>overall group pop share</t>
  </si>
  <si>
    <t>share of DV arrests</t>
  </si>
  <si>
    <t>sex ratio of arrestees</t>
  </si>
  <si>
    <t xml:space="preserve">group: </t>
  </si>
  <si>
    <t>violence against boyfriend or girlfriend</t>
  </si>
  <si>
    <t>estimated domestic violence share</t>
  </si>
  <si>
    <t>arrests / incidents</t>
  </si>
  <si>
    <t>Arrest prevalence (ever been arrested for any offense) at age 23 by sex, US 1997-2008</t>
  </si>
  <si>
    <t>NIBRS 2010 arrest data (for calculating domestic violence arrest share in all arrests for violence)</t>
  </si>
  <si>
    <t>based on NIBRS 2010 arrest data</t>
  </si>
  <si>
    <t>figured as NIBRS domestic violence arrest share time UCR arrests for violence</t>
  </si>
  <si>
    <t>Circumstances of arrests for domestic violence: weapons and injury</t>
  </si>
  <si>
    <t>Arrestee sex by victim-offender relationship in U.S., 2000 (NIBRS, 18 states and District of Columbia)</t>
  </si>
  <si>
    <t>arrests / 1000 persons</t>
  </si>
  <si>
    <t>Model partitioning US assault arrests, 1980-2011, between DV and non-DV arrests</t>
  </si>
  <si>
    <t>Domestic-violence arrests and all arrests for violence in 2010, based on state reporting</t>
  </si>
  <si>
    <t>Code for processing of NIBRS 2010 source dataset to replicate statistics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</si>
</sst>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mmmm\ d\,\ yyyy"/>
    <numFmt numFmtId="166" formatCode="_(* #,##0_);_(* \(#,##0\);_(* &quot;-&quot;??_);_(@_)"/>
    <numFmt numFmtId="167" formatCode="0.0%"/>
    <numFmt numFmtId="168" formatCode="_(* #,##0.0_);_(* \(#,##0.0\);_(* &quot;-&quot;??_);_(@_)"/>
  </numFmts>
  <fonts count="11"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0"/>
      <name val="arial"/>
      <family val="2"/>
    </font>
    <font>
      <sz val="8"/>
      <name val="arial"/>
      <family val="2"/>
    </font>
    <font>
      <b/>
      <sz val="8"/>
      <name val="arial"/>
      <family val="2"/>
    </font>
    <font>
      <sz val="10"/>
      <name val="MS Sans Serif"/>
      <family val="2"/>
    </font>
    <font>
      <sz val="10"/>
      <name val="Arial"/>
      <family val="2"/>
    </font>
    <font>
      <sz val="10"/>
      <color indexed="8"/>
      <name val="MS Sans Serif"/>
      <family val="2"/>
    </font>
    <font>
      <u/>
      <sz val="11"/>
      <color theme="10"/>
      <name val="Calibri"/>
      <family val="2"/>
      <scheme val="minor"/>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7">
    <border>
      <left/>
      <right/>
      <top/>
      <bottom/>
      <diagonal/>
    </border>
    <border>
      <left style="thin">
        <color indexed="0"/>
      </left>
      <right style="thin">
        <color indexed="0"/>
      </right>
      <top style="thin">
        <color indexed="64"/>
      </top>
      <bottom style="thin">
        <color indexed="64"/>
      </bottom>
      <diagonal/>
    </border>
    <border>
      <left style="thin">
        <color indexed="0"/>
      </left>
      <right style="thin">
        <color indexed="0"/>
      </right>
      <top style="thin">
        <color indexed="64"/>
      </top>
      <bottom/>
      <diagonal/>
    </border>
    <border>
      <left style="thin">
        <color indexed="0"/>
      </left>
      <right style="thin">
        <color indexed="0"/>
      </right>
      <top/>
      <bottom style="thin">
        <color indexed="64"/>
      </bottom>
      <diagonal/>
    </border>
    <border>
      <left style="thin">
        <color indexed="0"/>
      </left>
      <right style="thin">
        <color indexed="0"/>
      </right>
      <top/>
      <bottom/>
      <diagonal/>
    </border>
    <border>
      <left style="thin">
        <color indexed="0"/>
      </left>
      <right/>
      <top style="thin">
        <color indexed="64"/>
      </top>
      <bottom style="thin">
        <color indexed="64"/>
      </bottom>
      <diagonal/>
    </border>
    <border>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bottom/>
      <diagonal/>
    </border>
    <border>
      <left style="thin">
        <color indexed="0"/>
      </left>
      <right/>
      <top style="thin">
        <color indexed="64"/>
      </top>
      <bottom/>
      <diagonal/>
    </border>
    <border>
      <left/>
      <right/>
      <top style="thin">
        <color indexed="64"/>
      </top>
      <bottom/>
      <diagonal/>
    </border>
    <border>
      <left/>
      <right style="thin">
        <color indexed="0"/>
      </right>
      <top style="thin">
        <color indexed="64"/>
      </top>
      <bottom/>
      <diagonal/>
    </border>
    <border>
      <left style="thin">
        <color indexed="0"/>
      </left>
      <right/>
      <top/>
      <bottom/>
      <diagonal/>
    </border>
    <border>
      <left/>
      <right style="thin">
        <color indexed="0"/>
      </right>
      <top/>
      <bottom/>
      <diagonal/>
    </border>
    <border>
      <left style="thin">
        <color indexed="0"/>
      </left>
      <right/>
      <top/>
      <bottom style="thin">
        <color indexed="64"/>
      </bottom>
      <diagonal/>
    </border>
    <border>
      <left/>
      <right/>
      <top/>
      <bottom style="thin">
        <color indexed="64"/>
      </bottom>
      <diagonal/>
    </border>
    <border>
      <left/>
      <right style="thin">
        <color indexed="0"/>
      </right>
      <top/>
      <bottom style="thin">
        <color indexed="64"/>
      </bottom>
      <diagonal/>
    </border>
  </borders>
  <cellStyleXfs count="25">
    <xf numFmtId="0" fontId="0" fillId="0" borderId="0"/>
    <xf numFmtId="9" fontId="1" fillId="0" borderId="0" applyFont="0" applyFill="0" applyBorder="0" applyAlignment="0" applyProtection="0"/>
    <xf numFmtId="0" fontId="2" fillId="0" borderId="0"/>
    <xf numFmtId="0" fontId="7" fillId="0" borderId="0"/>
    <xf numFmtId="43" fontId="1"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1" fillId="0" borderId="0" applyFont="0" applyFill="0" applyBorder="0" applyAlignment="0" applyProtection="0"/>
    <xf numFmtId="43" fontId="8" fillId="0" borderId="0" applyFont="0" applyFill="0" applyBorder="0" applyAlignment="0" applyProtection="0"/>
    <xf numFmtId="0" fontId="1" fillId="0" borderId="0"/>
    <xf numFmtId="0" fontId="3" fillId="0" borderId="0"/>
    <xf numFmtId="0" fontId="1" fillId="0" borderId="0"/>
    <xf numFmtId="0" fontId="1" fillId="0" borderId="0"/>
    <xf numFmtId="0" fontId="3" fillId="0" borderId="0"/>
    <xf numFmtId="0" fontId="7" fillId="0" borderId="0"/>
    <xf numFmtId="0" fontId="9" fillId="0" borderId="0"/>
    <xf numFmtId="0" fontId="8" fillId="0" borderId="0"/>
    <xf numFmtId="0" fontId="2" fillId="0" borderId="0"/>
    <xf numFmtId="0" fontId="9" fillId="0" borderId="0"/>
    <xf numFmtId="0" fontId="2"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cellStyleXfs>
  <cellXfs count="92">
    <xf numFmtId="0" fontId="0" fillId="0" borderId="0" xfId="0"/>
    <xf numFmtId="3" fontId="0" fillId="0" borderId="0" xfId="0" applyNumberFormat="1"/>
    <xf numFmtId="164" fontId="0" fillId="0" borderId="0" xfId="0" applyNumberFormat="1"/>
    <xf numFmtId="9" fontId="0" fillId="0" borderId="0" xfId="1" applyFont="1"/>
    <xf numFmtId="0" fontId="3" fillId="0" borderId="0" xfId="2" applyFont="1" applyAlignment="1" applyProtection="1">
      <protection locked="0"/>
    </xf>
    <xf numFmtId="0" fontId="3" fillId="0" borderId="0" xfId="2" applyFont="1" applyAlignment="1" applyProtection="1">
      <alignment horizontal="left"/>
      <protection locked="0"/>
    </xf>
    <xf numFmtId="3" fontId="3" fillId="0" borderId="4" xfId="2" quotePrefix="1" applyNumberFormat="1" applyFont="1" applyBorder="1" applyAlignment="1" applyProtection="1">
      <alignment horizontal="left" vertical="top"/>
      <protection locked="0"/>
    </xf>
    <xf numFmtId="3" fontId="3" fillId="0" borderId="4" xfId="2" quotePrefix="1" applyNumberFormat="1" applyFont="1" applyBorder="1" applyAlignment="1" applyProtection="1">
      <alignment horizontal="left"/>
      <protection locked="0"/>
    </xf>
    <xf numFmtId="3" fontId="3" fillId="0" borderId="3" xfId="2" quotePrefix="1" applyNumberFormat="1" applyFont="1" applyBorder="1" applyAlignment="1" applyProtection="1">
      <alignment horizontal="left" vertical="top"/>
      <protection locked="0"/>
    </xf>
    <xf numFmtId="3" fontId="3" fillId="0" borderId="3" xfId="2" quotePrefix="1" applyNumberFormat="1" applyFont="1" applyBorder="1" applyAlignment="1" applyProtection="1">
      <alignment horizontal="left"/>
      <protection locked="0"/>
    </xf>
    <xf numFmtId="0" fontId="3" fillId="2" borderId="0" xfId="2" applyFont="1" applyFill="1" applyAlignment="1" applyProtection="1">
      <alignment horizontal="left"/>
      <protection locked="0"/>
    </xf>
    <xf numFmtId="0" fontId="4" fillId="0" borderId="1" xfId="2" quotePrefix="1" applyNumberFormat="1" applyFont="1" applyBorder="1" applyAlignment="1" applyProtection="1">
      <alignment horizontal="left" vertical="center"/>
      <protection locked="0"/>
    </xf>
    <xf numFmtId="0" fontId="4" fillId="0" borderId="0" xfId="2" applyFont="1" applyAlignment="1" applyProtection="1">
      <alignment horizontal="left" vertical="center"/>
      <protection locked="0"/>
    </xf>
    <xf numFmtId="0" fontId="3" fillId="0" borderId="4" xfId="2" quotePrefix="1" applyNumberFormat="1" applyFont="1" applyBorder="1" applyAlignment="1" applyProtection="1">
      <alignment horizontal="left" vertical="top"/>
      <protection locked="0"/>
    </xf>
    <xf numFmtId="3" fontId="3" fillId="0" borderId="4" xfId="2" applyNumberFormat="1" applyFont="1" applyBorder="1" applyAlignment="1" applyProtection="1">
      <alignment horizontal="left"/>
      <protection locked="0"/>
    </xf>
    <xf numFmtId="0" fontId="3" fillId="0" borderId="3" xfId="2" quotePrefix="1" applyNumberFormat="1" applyFont="1" applyBorder="1" applyAlignment="1" applyProtection="1">
      <alignment horizontal="left" vertical="top"/>
      <protection locked="0"/>
    </xf>
    <xf numFmtId="0" fontId="3" fillId="0" borderId="0" xfId="2" applyFont="1" applyBorder="1" applyAlignment="1" applyProtection="1">
      <alignment horizontal="left"/>
      <protection locked="0"/>
    </xf>
    <xf numFmtId="0" fontId="3" fillId="0" borderId="8" xfId="2" applyFont="1" applyBorder="1" applyAlignment="1" applyProtection="1">
      <alignment horizontal="left"/>
      <protection locked="0"/>
    </xf>
    <xf numFmtId="3" fontId="3" fillId="0" borderId="0" xfId="2" applyNumberFormat="1" applyFont="1" applyAlignment="1" applyProtection="1">
      <protection locked="0"/>
    </xf>
    <xf numFmtId="14" fontId="0" fillId="0" borderId="0" xfId="0" applyNumberFormat="1"/>
    <xf numFmtId="49" fontId="0" fillId="0" borderId="0" xfId="0" applyNumberFormat="1"/>
    <xf numFmtId="9" fontId="0" fillId="0" borderId="0" xfId="0" applyNumberFormat="1"/>
    <xf numFmtId="0" fontId="0" fillId="0" borderId="0" xfId="0" applyAlignment="1">
      <alignment wrapText="1"/>
    </xf>
    <xf numFmtId="166" fontId="0" fillId="0" borderId="0" xfId="4" applyNumberFormat="1" applyFont="1"/>
    <xf numFmtId="0" fontId="8" fillId="0" borderId="0" xfId="5"/>
    <xf numFmtId="167" fontId="0" fillId="0" borderId="0" xfId="1" applyNumberFormat="1" applyFont="1"/>
    <xf numFmtId="37" fontId="0" fillId="0" borderId="0" xfId="4" applyNumberFormat="1" applyFont="1"/>
    <xf numFmtId="37" fontId="0" fillId="0" borderId="0" xfId="0" applyNumberFormat="1"/>
    <xf numFmtId="3" fontId="0" fillId="0" borderId="0" xfId="4" applyNumberFormat="1" applyFont="1"/>
    <xf numFmtId="0" fontId="0" fillId="0" borderId="0" xfId="0" applyAlignment="1">
      <alignment horizontal="center"/>
    </xf>
    <xf numFmtId="166" fontId="0" fillId="0" borderId="0" xfId="4" applyNumberFormat="1" applyFont="1" applyAlignment="1">
      <alignment horizontal="center"/>
    </xf>
    <xf numFmtId="164" fontId="0" fillId="0" borderId="0" xfId="0" applyNumberFormat="1" applyAlignment="1">
      <alignment horizontal="center"/>
    </xf>
    <xf numFmtId="0" fontId="0" fillId="0" borderId="0" xfId="0" applyAlignment="1">
      <alignment horizontal="center" wrapText="1"/>
    </xf>
    <xf numFmtId="168" fontId="0" fillId="0" borderId="0" xfId="4" applyNumberFormat="1" applyFont="1" applyAlignment="1">
      <alignment horizontal="center"/>
    </xf>
    <xf numFmtId="2" fontId="0" fillId="0" borderId="0" xfId="0" applyNumberFormat="1" applyAlignment="1">
      <alignment horizontal="center"/>
    </xf>
    <xf numFmtId="2" fontId="0" fillId="0" borderId="0" xfId="0" applyNumberFormat="1"/>
    <xf numFmtId="166" fontId="0" fillId="0" borderId="0" xfId="0" applyNumberFormat="1"/>
    <xf numFmtId="0" fontId="10" fillId="0" borderId="0" xfId="24"/>
    <xf numFmtId="0" fontId="0" fillId="0" borderId="0" xfId="0" applyAlignment="1">
      <alignment horizontal="left"/>
    </xf>
    <xf numFmtId="0" fontId="0" fillId="0" borderId="0" xfId="0" applyAlignment="1">
      <alignment horizontal="center"/>
    </xf>
    <xf numFmtId="167" fontId="0" fillId="0" borderId="0" xfId="1" applyNumberFormat="1" applyFont="1" applyAlignment="1">
      <alignment horizontal="center"/>
    </xf>
    <xf numFmtId="3" fontId="0" fillId="0" borderId="0" xfId="0" applyNumberFormat="1" applyAlignment="1">
      <alignment horizontal="center"/>
    </xf>
    <xf numFmtId="3" fontId="0" fillId="0" borderId="0" xfId="1" applyNumberFormat="1" applyFont="1" applyAlignment="1">
      <alignment horizontal="center"/>
    </xf>
    <xf numFmtId="0" fontId="0" fillId="0" borderId="0" xfId="0" applyAlignment="1">
      <alignment horizontal="center"/>
    </xf>
    <xf numFmtId="0" fontId="0" fillId="0" borderId="0" xfId="0" applyAlignment="1">
      <alignment horizontal="left"/>
    </xf>
    <xf numFmtId="9" fontId="0" fillId="0" borderId="0" xfId="1" applyFont="1" applyAlignment="1">
      <alignment horizontal="center"/>
    </xf>
    <xf numFmtId="9" fontId="0" fillId="0" borderId="0" xfId="0" applyNumberFormat="1" applyAlignment="1">
      <alignment horizontal="center"/>
    </xf>
    <xf numFmtId="0" fontId="0" fillId="0" borderId="0" xfId="0" applyAlignment="1">
      <alignment horizontal="center" vertical="center"/>
    </xf>
    <xf numFmtId="9" fontId="0" fillId="0" borderId="0" xfId="1" applyFont="1" applyAlignment="1">
      <alignment horizontal="center" vertical="center"/>
    </xf>
    <xf numFmtId="164" fontId="0" fillId="0" borderId="0" xfId="1" applyNumberFormat="1" applyFont="1" applyAlignment="1">
      <alignment horizontal="center" vertical="center"/>
    </xf>
    <xf numFmtId="164"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vertical="center"/>
    </xf>
    <xf numFmtId="0" fontId="0" fillId="0" borderId="0" xfId="0" applyAlignment="1">
      <alignment vertical="center"/>
    </xf>
    <xf numFmtId="167" fontId="0" fillId="0" borderId="0" xfId="0" applyNumberFormat="1" applyAlignment="1">
      <alignment vertical="center"/>
    </xf>
    <xf numFmtId="9" fontId="8" fillId="0" borderId="0" xfId="1" applyFont="1" applyAlignment="1">
      <alignment horizontal="center"/>
    </xf>
    <xf numFmtId="0" fontId="0" fillId="0" borderId="0" xfId="0" applyAlignment="1"/>
    <xf numFmtId="3" fontId="0" fillId="0" borderId="0" xfId="4" applyNumberFormat="1" applyFont="1" applyAlignment="1">
      <alignment horizontal="center"/>
    </xf>
    <xf numFmtId="0" fontId="0" fillId="0" borderId="0" xfId="0" applyFont="1"/>
    <xf numFmtId="0" fontId="0" fillId="0" borderId="0" xfId="0" applyAlignment="1">
      <alignment horizontal="center" vertical="center" wrapText="1"/>
    </xf>
    <xf numFmtId="9" fontId="0" fillId="0" borderId="0" xfId="1" applyFont="1" applyAlignment="1">
      <alignment horizontal="center" wrapText="1"/>
    </xf>
    <xf numFmtId="164" fontId="0" fillId="0" borderId="0" xfId="0" applyNumberFormat="1" applyAlignment="1">
      <alignment horizontal="center" wrapText="1"/>
    </xf>
    <xf numFmtId="0" fontId="0" fillId="0" borderId="0" xfId="0" applyAlignment="1">
      <alignment horizontal="left" wrapText="1"/>
    </xf>
    <xf numFmtId="37" fontId="8" fillId="0" borderId="0" xfId="4" applyNumberFormat="1" applyFont="1" applyAlignment="1">
      <alignment horizontal="center"/>
    </xf>
    <xf numFmtId="37" fontId="0" fillId="0" borderId="0" xfId="4" applyNumberFormat="1" applyFont="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vertical="center" wrapText="1"/>
    </xf>
    <xf numFmtId="9" fontId="0" fillId="0" borderId="0" xfId="1" applyFont="1" applyAlignment="1">
      <alignment horizontal="center" wrapText="1"/>
    </xf>
    <xf numFmtId="0" fontId="0" fillId="0" borderId="0" xfId="0" applyAlignment="1">
      <alignment horizontal="center"/>
    </xf>
    <xf numFmtId="0" fontId="0" fillId="0" borderId="0" xfId="0" applyAlignment="1">
      <alignment horizontal="center" wrapText="1"/>
    </xf>
    <xf numFmtId="0" fontId="3" fillId="0" borderId="0" xfId="2" applyFont="1" applyAlignment="1" applyProtection="1">
      <alignment horizontal="left"/>
      <protection locked="0"/>
    </xf>
    <xf numFmtId="0" fontId="5" fillId="0" borderId="5" xfId="2" applyFont="1" applyBorder="1" applyAlignment="1" applyProtection="1">
      <alignment horizontal="left"/>
      <protection locked="0"/>
    </xf>
    <xf numFmtId="0" fontId="5" fillId="0" borderId="6" xfId="2" applyFont="1" applyBorder="1" applyAlignment="1">
      <alignment horizontal="left"/>
    </xf>
    <xf numFmtId="0" fontId="5" fillId="0" borderId="7" xfId="2" applyFont="1" applyBorder="1" applyAlignment="1">
      <alignment horizontal="left"/>
    </xf>
    <xf numFmtId="0" fontId="6" fillId="3" borderId="9" xfId="2" applyFont="1" applyFill="1" applyBorder="1" applyAlignment="1" applyProtection="1">
      <alignment horizontal="left"/>
      <protection locked="0"/>
    </xf>
    <xf numFmtId="0" fontId="6" fillId="3" borderId="10" xfId="2" applyFont="1" applyFill="1" applyBorder="1" applyAlignment="1">
      <alignment horizontal="left"/>
    </xf>
    <xf numFmtId="0" fontId="6" fillId="3" borderId="11" xfId="2" applyFont="1" applyFill="1" applyBorder="1" applyAlignment="1">
      <alignment horizontal="left"/>
    </xf>
    <xf numFmtId="0" fontId="6" fillId="3" borderId="12" xfId="2" applyFont="1" applyFill="1" applyBorder="1" applyAlignment="1" applyProtection="1">
      <alignment horizontal="left"/>
      <protection locked="0"/>
    </xf>
    <xf numFmtId="0" fontId="6" fillId="3" borderId="0" xfId="2" applyFont="1" applyFill="1" applyBorder="1" applyAlignment="1">
      <alignment horizontal="left"/>
    </xf>
    <xf numFmtId="0" fontId="6" fillId="3" borderId="13" xfId="2" applyFont="1" applyFill="1" applyBorder="1" applyAlignment="1">
      <alignment horizontal="left"/>
    </xf>
    <xf numFmtId="0" fontId="6" fillId="3" borderId="14" xfId="2" applyFont="1" applyFill="1" applyBorder="1" applyAlignment="1" applyProtection="1">
      <alignment horizontal="left"/>
      <protection locked="0"/>
    </xf>
    <xf numFmtId="0" fontId="6" fillId="3" borderId="15" xfId="2" applyFont="1" applyFill="1" applyBorder="1" applyAlignment="1">
      <alignment horizontal="left"/>
    </xf>
    <xf numFmtId="0" fontId="6" fillId="3" borderId="16" xfId="2" applyFont="1" applyFill="1" applyBorder="1" applyAlignment="1">
      <alignment horizontal="left"/>
    </xf>
    <xf numFmtId="0" fontId="4" fillId="2" borderId="1" xfId="2" applyFont="1" applyFill="1" applyBorder="1" applyAlignment="1" applyProtection="1">
      <alignment horizontal="left" vertical="center"/>
      <protection locked="0"/>
    </xf>
    <xf numFmtId="0" fontId="3" fillId="0" borderId="1" xfId="2" applyFont="1" applyBorder="1" applyAlignment="1" applyProtection="1">
      <alignment horizontal="left" vertical="center"/>
      <protection locked="0"/>
    </xf>
    <xf numFmtId="0" fontId="4" fillId="0" borderId="2" xfId="2" quotePrefix="1" applyNumberFormat="1" applyFont="1" applyBorder="1" applyAlignment="1" applyProtection="1">
      <alignment horizontal="left" vertical="center"/>
      <protection locked="0"/>
    </xf>
    <xf numFmtId="0" fontId="3" fillId="0" borderId="3" xfId="2" applyFont="1" applyBorder="1" applyAlignment="1" applyProtection="1">
      <alignment horizontal="left" vertical="center"/>
      <protection locked="0"/>
    </xf>
    <xf numFmtId="165" fontId="4" fillId="2" borderId="1" xfId="2" applyNumberFormat="1" applyFont="1" applyFill="1" applyBorder="1" applyAlignment="1" applyProtection="1">
      <alignment horizontal="left" vertical="center"/>
      <protection locked="0"/>
    </xf>
    <xf numFmtId="0" fontId="4" fillId="0" borderId="1" xfId="2" applyFont="1" applyBorder="1" applyAlignment="1" applyProtection="1">
      <alignment horizontal="left" vertical="center"/>
      <protection locked="0"/>
    </xf>
  </cellXfs>
  <cellStyles count="25">
    <cellStyle name="Comma" xfId="4" builtinId="3"/>
    <cellStyle name="Comma 2" xfId="8"/>
    <cellStyle name="Comma 2 2" xfId="9"/>
    <cellStyle name="Comma 3" xfId="6"/>
    <cellStyle name="Hyperlink" xfId="24" builtinId="8"/>
    <cellStyle name="Normal" xfId="0" builtinId="0"/>
    <cellStyle name="Normal 2" xfId="2"/>
    <cellStyle name="Normal 2 2" xfId="10"/>
    <cellStyle name="Normal 2 2 2" xfId="11"/>
    <cellStyle name="Normal 2 2 3" xfId="12"/>
    <cellStyle name="Normal 2 3" xfId="13"/>
    <cellStyle name="Normal 2 4" xfId="14"/>
    <cellStyle name="Normal 2 5" xfId="15"/>
    <cellStyle name="Normal 2 6" xfId="5"/>
    <cellStyle name="Normal 3" xfId="3"/>
    <cellStyle name="Normal 3 2" xfId="7"/>
    <cellStyle name="Normal 3 3" xfId="16"/>
    <cellStyle name="Normal 3 4" xfId="17"/>
    <cellStyle name="Normal 4" xfId="18"/>
    <cellStyle name="Normal 4 2" xfId="19"/>
    <cellStyle name="Normal 4 3" xfId="20"/>
    <cellStyle name="Normal 5" xfId="21"/>
    <cellStyle name="Percent" xfId="1" builtinId="5"/>
    <cellStyle name="Percent 2" xfId="22"/>
    <cellStyle name="Percent 3"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js.gov/index.cfm?ty=datool&amp;surl=/arrests/index.cf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4"/>
  <sheetViews>
    <sheetView tabSelected="1" workbookViewId="0">
      <selection sqref="A1:F1"/>
    </sheetView>
  </sheetViews>
  <sheetFormatPr defaultRowHeight="15" x14ac:dyDescent="0.25"/>
  <cols>
    <col min="1" max="1" width="24.85546875" customWidth="1"/>
    <col min="2" max="2" width="10.5703125" bestFit="1" customWidth="1"/>
    <col min="3" max="3" width="9.7109375" customWidth="1"/>
    <col min="4" max="5" width="14.42578125" customWidth="1"/>
    <col min="6" max="6" width="15.85546875" customWidth="1"/>
    <col min="7" max="7" width="11.85546875" customWidth="1"/>
    <col min="8" max="8" width="10.140625" bestFit="1" customWidth="1"/>
    <col min="11" max="11" width="2.85546875" customWidth="1"/>
    <col min="12" max="12" width="132.42578125" customWidth="1"/>
  </cols>
  <sheetData>
    <row r="1" spans="1:12" x14ac:dyDescent="0.25">
      <c r="A1" s="66" t="s">
        <v>2062</v>
      </c>
      <c r="B1" s="66"/>
      <c r="C1" s="66"/>
      <c r="D1" s="66"/>
      <c r="E1" s="66"/>
      <c r="F1" s="66"/>
      <c r="L1" t="s">
        <v>2221</v>
      </c>
    </row>
    <row r="2" spans="1:12" x14ac:dyDescent="0.25">
      <c r="L2" t="s">
        <v>2222</v>
      </c>
    </row>
    <row r="3" spans="1:12" x14ac:dyDescent="0.25">
      <c r="L3" t="s">
        <v>2223</v>
      </c>
    </row>
    <row r="4" spans="1:12" s="22" customFormat="1" ht="45" x14ac:dyDescent="0.25">
      <c r="D4" s="32" t="s">
        <v>1447</v>
      </c>
      <c r="E4" s="32" t="s">
        <v>1448</v>
      </c>
      <c r="F4" s="32" t="s">
        <v>2061</v>
      </c>
      <c r="G4" s="22" t="s">
        <v>2224</v>
      </c>
    </row>
    <row r="5" spans="1:12" x14ac:dyDescent="0.25">
      <c r="A5" s="66" t="s">
        <v>1115</v>
      </c>
      <c r="B5" s="66"/>
      <c r="C5" s="66"/>
      <c r="D5" s="30">
        <f>D10*'UCR arrests'!C5</f>
        <v>1000243.4872733366</v>
      </c>
      <c r="E5" s="30">
        <f>E10*'UCR arrests'!E5</f>
        <v>941071.94889759924</v>
      </c>
      <c r="F5" s="33">
        <f>F10</f>
        <v>2.9974605058409138</v>
      </c>
      <c r="G5" s="21">
        <f>E12</f>
        <v>0.5827467115064241</v>
      </c>
      <c r="L5" t="s">
        <v>2236</v>
      </c>
    </row>
    <row r="6" spans="1:12" x14ac:dyDescent="0.25">
      <c r="D6" s="23"/>
    </row>
    <row r="8" spans="1:12" ht="30.75" customHeight="1" x14ac:dyDescent="0.25">
      <c r="D8" s="69" t="s">
        <v>1378</v>
      </c>
      <c r="E8" s="69"/>
      <c r="F8" s="47"/>
      <c r="G8" s="47"/>
    </row>
    <row r="9" spans="1:12" ht="45" x14ac:dyDescent="0.25">
      <c r="D9" s="47" t="s">
        <v>1072</v>
      </c>
      <c r="E9" s="47" t="s">
        <v>1489</v>
      </c>
      <c r="F9" s="60" t="s">
        <v>2225</v>
      </c>
      <c r="G9" s="60" t="s">
        <v>2226</v>
      </c>
    </row>
    <row r="10" spans="1:12" x14ac:dyDescent="0.25">
      <c r="A10" s="67" t="s">
        <v>1114</v>
      </c>
      <c r="B10" s="67"/>
      <c r="C10" s="67"/>
      <c r="D10" s="48">
        <f>SUMPRODUCT(D11:D12,$G11:$G12)</f>
        <v>0.54060602090426868</v>
      </c>
      <c r="E10" s="48">
        <f>SUMPRODUCT(E11:E12,$G11:$G12)</f>
        <v>0.57989302690011468</v>
      </c>
      <c r="F10" s="49">
        <f>SUMPRODUCT(F11:F12,$G11:$G12)</f>
        <v>2.9974605058409138</v>
      </c>
      <c r="G10" s="48">
        <v>1</v>
      </c>
      <c r="L10" t="s">
        <v>2235</v>
      </c>
    </row>
    <row r="11" spans="1:12" ht="30" customHeight="1" x14ac:dyDescent="0.25">
      <c r="A11" s="68" t="s">
        <v>883</v>
      </c>
      <c r="B11" s="68"/>
      <c r="C11" s="68"/>
      <c r="D11" s="48">
        <f>SUM(H79:H80)/SUM(H106:H107)</f>
        <v>0.52082019369577714</v>
      </c>
      <c r="E11" s="48">
        <f>(H192+H193)/(H219+H220)</f>
        <v>0.56642035293720683</v>
      </c>
      <c r="F11" s="50">
        <f>SUM(G192:G193)/SUM(F192:F193)</f>
        <v>3.0646489104116221</v>
      </c>
      <c r="G11" s="48">
        <f>D40/D39</f>
        <v>0.17479002400999882</v>
      </c>
    </row>
    <row r="12" spans="1:12" x14ac:dyDescent="0.25">
      <c r="A12" t="s">
        <v>888</v>
      </c>
      <c r="D12" s="48">
        <f>SUM(H81:H96)/SUM(H108:H123)</f>
        <v>0.54479691208766834</v>
      </c>
      <c r="E12" s="48">
        <f>SUM(H194:H210)/SUM(H221:H236)</f>
        <v>0.5827467115064241</v>
      </c>
      <c r="F12" s="50">
        <f>SUM(G194:G209)/SUM(F194:F209)</f>
        <v>2.9832291426851083</v>
      </c>
      <c r="G12" s="48">
        <f>1-G11</f>
        <v>0.82520997599000112</v>
      </c>
    </row>
    <row r="13" spans="1:12" x14ac:dyDescent="0.25">
      <c r="D13" s="47"/>
      <c r="E13" s="47"/>
      <c r="F13" s="47"/>
      <c r="G13" s="47"/>
    </row>
    <row r="14" spans="1:12" x14ac:dyDescent="0.25">
      <c r="D14" s="47" t="s">
        <v>1375</v>
      </c>
      <c r="E14" s="47" t="s">
        <v>1376</v>
      </c>
      <c r="F14" s="47"/>
      <c r="G14" s="47"/>
    </row>
    <row r="15" spans="1:12" x14ac:dyDescent="0.25">
      <c r="A15" t="s">
        <v>1490</v>
      </c>
      <c r="D15" s="48">
        <f>H125/H153</f>
        <v>0.34278115835753059</v>
      </c>
      <c r="E15" s="51">
        <f>'UCR arrests'!B7</f>
        <v>0.14074092405012031</v>
      </c>
      <c r="F15" s="47"/>
      <c r="G15" s="47"/>
      <c r="L15" t="s">
        <v>1377</v>
      </c>
    </row>
    <row r="16" spans="1:12" x14ac:dyDescent="0.25">
      <c r="D16" s="3"/>
      <c r="E16" s="21"/>
    </row>
    <row r="17" spans="1:12" x14ac:dyDescent="0.25">
      <c r="A17" t="s">
        <v>2040</v>
      </c>
      <c r="D17" s="3"/>
      <c r="E17" s="21"/>
    </row>
    <row r="18" spans="1:12" ht="45" x14ac:dyDescent="0.25">
      <c r="B18" s="32" t="s">
        <v>2227</v>
      </c>
      <c r="C18" s="32" t="s">
        <v>2228</v>
      </c>
      <c r="D18" s="3"/>
      <c r="E18" s="21"/>
    </row>
    <row r="19" spans="1:12" x14ac:dyDescent="0.25">
      <c r="A19" t="s">
        <v>2039</v>
      </c>
      <c r="B19" s="45">
        <f>H282/H324</f>
        <v>0.73496199152788255</v>
      </c>
      <c r="C19" s="31">
        <f>G282/F282</f>
        <v>2.8850739248686121</v>
      </c>
      <c r="D19" s="3"/>
      <c r="E19" s="21"/>
    </row>
    <row r="20" spans="1:12" x14ac:dyDescent="0.25">
      <c r="A20" t="s">
        <v>2038</v>
      </c>
      <c r="B20" s="45">
        <f>H281/H324</f>
        <v>0.13856747712721715</v>
      </c>
      <c r="C20" s="31">
        <f>G281/F281</f>
        <v>2.6756285274499745</v>
      </c>
      <c r="D20" s="3"/>
      <c r="E20" s="21"/>
    </row>
    <row r="21" spans="1:12" x14ac:dyDescent="0.25">
      <c r="A21" t="s">
        <v>2013</v>
      </c>
      <c r="B21" s="45">
        <f>H283/H324</f>
        <v>4.778815837830519E-2</v>
      </c>
      <c r="C21" s="31">
        <f>G283/F283</f>
        <v>4.5024498886414257</v>
      </c>
      <c r="D21" s="3"/>
      <c r="E21" s="21"/>
    </row>
    <row r="22" spans="1:12" x14ac:dyDescent="0.25">
      <c r="A22" t="s">
        <v>2014</v>
      </c>
      <c r="B22" s="45">
        <f>1-B25</f>
        <v>7.8682372966595082E-2</v>
      </c>
      <c r="C22" s="31">
        <f>(G324-SUM(G281:G283))/(F324-SUM(F281:F283))</f>
        <v>4.3021376433785194</v>
      </c>
      <c r="D22" s="3"/>
      <c r="E22" s="21"/>
    </row>
    <row r="23" spans="1:12" x14ac:dyDescent="0.25">
      <c r="A23" t="s">
        <v>1447</v>
      </c>
      <c r="B23" s="45">
        <f>SUM(B19:B22)</f>
        <v>1</v>
      </c>
      <c r="C23" s="31">
        <f>SUMPRODUCT(B19:B22,C19:C22)</f>
        <v>3.04484095928367</v>
      </c>
      <c r="D23" s="3"/>
      <c r="E23" s="21"/>
    </row>
    <row r="24" spans="1:12" x14ac:dyDescent="0.25">
      <c r="A24" t="s">
        <v>2229</v>
      </c>
      <c r="B24" s="45"/>
      <c r="C24" s="31"/>
      <c r="D24" s="3"/>
      <c r="E24" s="21"/>
    </row>
    <row r="25" spans="1:12" x14ac:dyDescent="0.25">
      <c r="A25" t="s">
        <v>2016</v>
      </c>
      <c r="B25" s="45">
        <f>SUM(H281:H283)/H324</f>
        <v>0.92131762703340492</v>
      </c>
      <c r="C25" s="31">
        <f>SUM(G281:G283)/SUM(F281:F283)</f>
        <v>2.9111855610845607</v>
      </c>
      <c r="D25" s="3"/>
      <c r="E25" s="21"/>
    </row>
    <row r="26" spans="1:12" x14ac:dyDescent="0.25">
      <c r="D26" s="3"/>
      <c r="E26" s="21"/>
    </row>
    <row r="27" spans="1:12" x14ac:dyDescent="0.25">
      <c r="B27" s="3"/>
      <c r="C27" s="2"/>
      <c r="D27" s="3"/>
      <c r="E27" s="21"/>
    </row>
    <row r="28" spans="1:12" ht="31.5" customHeight="1" x14ac:dyDescent="0.25">
      <c r="B28" s="70" t="s">
        <v>2057</v>
      </c>
      <c r="C28" s="70"/>
      <c r="D28" s="70"/>
      <c r="E28" s="46"/>
      <c r="F28" s="43"/>
    </row>
    <row r="29" spans="1:12" ht="60" x14ac:dyDescent="0.25">
      <c r="A29" t="s">
        <v>2049</v>
      </c>
      <c r="B29" s="61" t="s">
        <v>2047</v>
      </c>
      <c r="C29" s="62" t="s">
        <v>2048</v>
      </c>
      <c r="D29" s="32" t="s">
        <v>2230</v>
      </c>
      <c r="E29" s="61" t="s">
        <v>2053</v>
      </c>
      <c r="F29" s="32" t="s">
        <v>2231</v>
      </c>
    </row>
    <row r="30" spans="1:12" x14ac:dyDescent="0.25">
      <c r="A30" t="s">
        <v>2050</v>
      </c>
      <c r="B30" s="42">
        <v>576500</v>
      </c>
      <c r="C30" s="41">
        <v>84200</v>
      </c>
      <c r="D30" s="41">
        <v>29400</v>
      </c>
      <c r="E30" s="45">
        <f>C30/B30</f>
        <v>0.14605377276669557</v>
      </c>
      <c r="F30" s="45">
        <f>(C30+D30)/B30</f>
        <v>0.19705117085862967</v>
      </c>
      <c r="L30" t="s">
        <v>2056</v>
      </c>
    </row>
    <row r="31" spans="1:12" x14ac:dyDescent="0.25">
      <c r="A31" t="s">
        <v>2051</v>
      </c>
      <c r="B31" s="42">
        <v>23600</v>
      </c>
      <c r="C31" s="41">
        <v>1800</v>
      </c>
      <c r="D31" s="41">
        <v>700</v>
      </c>
      <c r="E31" s="45">
        <f>C31/B31</f>
        <v>7.6271186440677971E-2</v>
      </c>
      <c r="F31" s="45">
        <f t="shared" ref="F31:F33" si="0">(C31+D31)/B31</f>
        <v>0.1059322033898305</v>
      </c>
      <c r="L31" t="s">
        <v>2058</v>
      </c>
    </row>
    <row r="32" spans="1:12" x14ac:dyDescent="0.25">
      <c r="A32" t="s">
        <v>2052</v>
      </c>
      <c r="B32" s="42">
        <v>106700</v>
      </c>
      <c r="C32" s="41">
        <v>23300</v>
      </c>
      <c r="D32" s="41">
        <v>21300</v>
      </c>
      <c r="E32" s="45">
        <f>C32/B32</f>
        <v>0.21836925960637302</v>
      </c>
      <c r="F32" s="45">
        <f t="shared" si="0"/>
        <v>0.41799437675726336</v>
      </c>
      <c r="L32" t="s">
        <v>2059</v>
      </c>
    </row>
    <row r="33" spans="1:12" x14ac:dyDescent="0.25">
      <c r="A33" t="s">
        <v>2054</v>
      </c>
      <c r="B33" s="42">
        <f>SUM(B30:B32)</f>
        <v>706800</v>
      </c>
      <c r="C33" s="42">
        <f>SUM(C30:C32)</f>
        <v>109300</v>
      </c>
      <c r="D33" s="42">
        <f>SUM(D30:D32)</f>
        <v>51400</v>
      </c>
      <c r="E33" s="45">
        <f>C33/B33</f>
        <v>0.15464063384267118</v>
      </c>
      <c r="F33" s="45">
        <f t="shared" si="0"/>
        <v>0.22736276174306735</v>
      </c>
      <c r="L33" t="s">
        <v>2060</v>
      </c>
    </row>
    <row r="34" spans="1:12" x14ac:dyDescent="0.25">
      <c r="B34" s="3"/>
      <c r="C34" s="2"/>
      <c r="D34" s="3"/>
      <c r="E34" s="21"/>
      <c r="L34" t="s">
        <v>2055</v>
      </c>
    </row>
    <row r="36" spans="1:12" x14ac:dyDescent="0.25">
      <c r="A36" s="66" t="s">
        <v>2234</v>
      </c>
      <c r="B36" s="66"/>
      <c r="C36" s="66"/>
      <c r="D36" s="66"/>
      <c r="E36" s="66"/>
      <c r="F36" s="66"/>
      <c r="L36" s="22" t="s">
        <v>1056</v>
      </c>
    </row>
    <row r="37" spans="1:12" x14ac:dyDescent="0.25">
      <c r="L37" t="s">
        <v>1379</v>
      </c>
    </row>
    <row r="38" spans="1:12" ht="30" x14ac:dyDescent="0.25">
      <c r="D38" s="32" t="s">
        <v>885</v>
      </c>
      <c r="E38" s="32" t="s">
        <v>886</v>
      </c>
      <c r="F38" s="43" t="s">
        <v>887</v>
      </c>
      <c r="L38" t="s">
        <v>1380</v>
      </c>
    </row>
    <row r="39" spans="1:12" x14ac:dyDescent="0.25">
      <c r="A39" t="s">
        <v>884</v>
      </c>
      <c r="D39" s="41">
        <f>'census cities pop'!D6</f>
        <v>308745538</v>
      </c>
      <c r="E39" s="41">
        <f>G182</f>
        <v>82686264</v>
      </c>
      <c r="F39" s="45">
        <f>E39/D39</f>
        <v>0.26781363233822669</v>
      </c>
    </row>
    <row r="40" spans="1:12" x14ac:dyDescent="0.25">
      <c r="A40" s="66" t="s">
        <v>883</v>
      </c>
      <c r="B40" s="66"/>
      <c r="D40" s="41">
        <f>'census cities pop'!D5</f>
        <v>53965640</v>
      </c>
      <c r="E40" s="41">
        <f>SUM(G163:G164)</f>
        <v>7975806</v>
      </c>
      <c r="F40" s="45">
        <f>E40/D40</f>
        <v>0.14779415198263191</v>
      </c>
      <c r="L40" t="s">
        <v>1064</v>
      </c>
    </row>
    <row r="41" spans="1:12" x14ac:dyDescent="0.25">
      <c r="A41" t="s">
        <v>888</v>
      </c>
      <c r="D41" s="41">
        <f>D39-D40</f>
        <v>254779898</v>
      </c>
      <c r="E41" s="41">
        <f>E39-E40</f>
        <v>74710458</v>
      </c>
      <c r="F41" s="45">
        <f>E41/D41</f>
        <v>0.29323529284088184</v>
      </c>
      <c r="L41" t="s">
        <v>1065</v>
      </c>
    </row>
    <row r="42" spans="1:12" x14ac:dyDescent="0.25">
      <c r="L42" t="s">
        <v>1066</v>
      </c>
    </row>
    <row r="45" spans="1:12" x14ac:dyDescent="0.25">
      <c r="B45" t="s">
        <v>113</v>
      </c>
      <c r="L45" t="s">
        <v>1067</v>
      </c>
    </row>
    <row r="46" spans="1:12" x14ac:dyDescent="0.25">
      <c r="F46" t="s">
        <v>17</v>
      </c>
      <c r="L46" t="s">
        <v>1068</v>
      </c>
    </row>
    <row r="47" spans="1:12" x14ac:dyDescent="0.25">
      <c r="B47" t="s">
        <v>89</v>
      </c>
      <c r="F47" t="s">
        <v>881</v>
      </c>
      <c r="L47" t="s">
        <v>1069</v>
      </c>
    </row>
    <row r="48" spans="1:12" x14ac:dyDescent="0.25">
      <c r="B48" t="s">
        <v>90</v>
      </c>
      <c r="F48" t="s">
        <v>882</v>
      </c>
    </row>
    <row r="49" spans="2:12" x14ac:dyDescent="0.25">
      <c r="B49" t="s">
        <v>91</v>
      </c>
      <c r="L49" t="s">
        <v>1070</v>
      </c>
    </row>
    <row r="50" spans="2:12" x14ac:dyDescent="0.25">
      <c r="B50" t="s">
        <v>92</v>
      </c>
    </row>
    <row r="51" spans="2:12" x14ac:dyDescent="0.25">
      <c r="B51" t="s">
        <v>93</v>
      </c>
    </row>
    <row r="52" spans="2:12" x14ac:dyDescent="0.25">
      <c r="B52" t="s">
        <v>94</v>
      </c>
      <c r="L52" t="s">
        <v>2144</v>
      </c>
    </row>
    <row r="53" spans="2:12" x14ac:dyDescent="0.25">
      <c r="B53" t="s">
        <v>95</v>
      </c>
      <c r="L53" t="s">
        <v>2138</v>
      </c>
    </row>
    <row r="54" spans="2:12" x14ac:dyDescent="0.25">
      <c r="B54" t="s">
        <v>96</v>
      </c>
      <c r="L54" t="s">
        <v>2139</v>
      </c>
    </row>
    <row r="55" spans="2:12" x14ac:dyDescent="0.25">
      <c r="B55" t="s">
        <v>97</v>
      </c>
      <c r="L55" t="s">
        <v>2140</v>
      </c>
    </row>
    <row r="56" spans="2:12" x14ac:dyDescent="0.25">
      <c r="B56" t="s">
        <v>98</v>
      </c>
      <c r="L56" t="s">
        <v>2141</v>
      </c>
    </row>
    <row r="57" spans="2:12" x14ac:dyDescent="0.25">
      <c r="B57" t="s">
        <v>99</v>
      </c>
      <c r="L57" t="s">
        <v>2143</v>
      </c>
    </row>
    <row r="58" spans="2:12" x14ac:dyDescent="0.25">
      <c r="B58" t="s">
        <v>100</v>
      </c>
      <c r="L58" t="s">
        <v>2142</v>
      </c>
    </row>
    <row r="59" spans="2:12" x14ac:dyDescent="0.25">
      <c r="B59" t="s">
        <v>101</v>
      </c>
    </row>
    <row r="60" spans="2:12" x14ac:dyDescent="0.25">
      <c r="B60" t="s">
        <v>102</v>
      </c>
    </row>
    <row r="61" spans="2:12" x14ac:dyDescent="0.25">
      <c r="B61" t="s">
        <v>103</v>
      </c>
    </row>
    <row r="62" spans="2:12" x14ac:dyDescent="0.25">
      <c r="B62" t="s">
        <v>104</v>
      </c>
    </row>
    <row r="63" spans="2:12" x14ac:dyDescent="0.25">
      <c r="B63" t="s">
        <v>105</v>
      </c>
    </row>
    <row r="64" spans="2:12" x14ac:dyDescent="0.25">
      <c r="B64" t="s">
        <v>106</v>
      </c>
    </row>
    <row r="65" spans="1:10" x14ac:dyDescent="0.25">
      <c r="B65" t="s">
        <v>107</v>
      </c>
    </row>
    <row r="66" spans="1:10" x14ac:dyDescent="0.25">
      <c r="B66" t="s">
        <v>108</v>
      </c>
    </row>
    <row r="67" spans="1:10" x14ac:dyDescent="0.25">
      <c r="B67" t="s">
        <v>109</v>
      </c>
    </row>
    <row r="68" spans="1:10" x14ac:dyDescent="0.25">
      <c r="B68" t="s">
        <v>110</v>
      </c>
    </row>
    <row r="69" spans="1:10" x14ac:dyDescent="0.25">
      <c r="B69" t="s">
        <v>111</v>
      </c>
    </row>
    <row r="70" spans="1:10" x14ac:dyDescent="0.25">
      <c r="B70" t="s">
        <v>112</v>
      </c>
    </row>
    <row r="74" spans="1:10" x14ac:dyDescent="0.25">
      <c r="A74" t="s">
        <v>70</v>
      </c>
    </row>
    <row r="76" spans="1:10" x14ac:dyDescent="0.25">
      <c r="A76" t="s">
        <v>1</v>
      </c>
    </row>
    <row r="77" spans="1:10" x14ac:dyDescent="0.25">
      <c r="A77" t="s">
        <v>47</v>
      </c>
      <c r="E77" t="s">
        <v>49</v>
      </c>
      <c r="F77">
        <v>0</v>
      </c>
      <c r="G77">
        <v>1</v>
      </c>
      <c r="H77" t="s">
        <v>19</v>
      </c>
      <c r="I77" t="s">
        <v>1932</v>
      </c>
      <c r="J77" t="s">
        <v>1933</v>
      </c>
    </row>
    <row r="78" spans="1:10" x14ac:dyDescent="0.25">
      <c r="A78" t="s">
        <v>3</v>
      </c>
    </row>
    <row r="79" spans="1:10" x14ac:dyDescent="0.25">
      <c r="A79" t="s">
        <v>71</v>
      </c>
      <c r="E79">
        <v>12</v>
      </c>
      <c r="F79" s="1">
        <v>5747</v>
      </c>
      <c r="G79" s="1">
        <v>16319</v>
      </c>
      <c r="H79" s="1">
        <v>22066</v>
      </c>
      <c r="I79" s="2">
        <f>G79/F79</f>
        <v>2.8395684705063511</v>
      </c>
      <c r="J79" s="3">
        <f>H79/H106</f>
        <v>0.51425108951502019</v>
      </c>
    </row>
    <row r="80" spans="1:10" x14ac:dyDescent="0.25">
      <c r="A80" t="s">
        <v>72</v>
      </c>
      <c r="E80">
        <v>13</v>
      </c>
      <c r="F80" s="1">
        <v>3881</v>
      </c>
      <c r="G80" s="1">
        <v>11213</v>
      </c>
      <c r="H80" s="1">
        <v>15094</v>
      </c>
      <c r="I80" s="2">
        <f t="shared" ref="I80:I96" si="1">G80/F80</f>
        <v>2.8892038134501417</v>
      </c>
      <c r="J80" s="3">
        <f t="shared" ref="J80:J96" si="2">H80/H107</f>
        <v>0.53073136427566803</v>
      </c>
    </row>
    <row r="81" spans="1:10" x14ac:dyDescent="0.25">
      <c r="A81" t="s">
        <v>73</v>
      </c>
      <c r="E81">
        <v>20</v>
      </c>
      <c r="F81" s="1">
        <v>9716</v>
      </c>
      <c r="G81" s="1">
        <v>27664</v>
      </c>
      <c r="H81" s="1">
        <v>37380</v>
      </c>
      <c r="I81" s="2">
        <f t="shared" si="1"/>
        <v>2.8472622478386169</v>
      </c>
      <c r="J81" s="3">
        <f t="shared" si="2"/>
        <v>0.52776483544411035</v>
      </c>
    </row>
    <row r="82" spans="1:10" x14ac:dyDescent="0.25">
      <c r="A82" t="s">
        <v>74</v>
      </c>
      <c r="E82">
        <v>30</v>
      </c>
      <c r="F82" s="1">
        <v>10464</v>
      </c>
      <c r="G82" s="1">
        <v>29459</v>
      </c>
      <c r="H82" s="1">
        <v>39923</v>
      </c>
      <c r="I82" s="2">
        <f t="shared" si="1"/>
        <v>2.8152714067278288</v>
      </c>
      <c r="J82" s="3">
        <f t="shared" si="2"/>
        <v>0.53315260212871085</v>
      </c>
    </row>
    <row r="83" spans="1:10" x14ac:dyDescent="0.25">
      <c r="A83" t="s">
        <v>75</v>
      </c>
      <c r="E83">
        <v>40</v>
      </c>
      <c r="F83" s="1">
        <v>9080</v>
      </c>
      <c r="G83" s="1">
        <v>25049</v>
      </c>
      <c r="H83" s="1">
        <v>34129</v>
      </c>
      <c r="I83" s="2">
        <f t="shared" si="1"/>
        <v>2.7587004405286342</v>
      </c>
      <c r="J83" s="3">
        <f t="shared" si="2"/>
        <v>0.53729534005037782</v>
      </c>
    </row>
    <row r="84" spans="1:10" x14ac:dyDescent="0.25">
      <c r="A84" t="s">
        <v>76</v>
      </c>
      <c r="E84">
        <v>50</v>
      </c>
      <c r="F84" s="1">
        <v>8513</v>
      </c>
      <c r="G84" s="1">
        <v>22802</v>
      </c>
      <c r="H84" s="1">
        <v>31315</v>
      </c>
      <c r="I84" s="2">
        <f t="shared" si="1"/>
        <v>2.678491718548103</v>
      </c>
      <c r="J84" s="3">
        <f t="shared" si="2"/>
        <v>0.54062219459982042</v>
      </c>
    </row>
    <row r="85" spans="1:10" x14ac:dyDescent="0.25">
      <c r="A85" t="s">
        <v>77</v>
      </c>
      <c r="E85">
        <v>60</v>
      </c>
      <c r="F85" s="1">
        <v>5894</v>
      </c>
      <c r="G85" s="1">
        <v>16129</v>
      </c>
      <c r="H85" s="1">
        <v>22023</v>
      </c>
      <c r="I85" s="2">
        <f t="shared" si="1"/>
        <v>2.7365117068204956</v>
      </c>
      <c r="J85" s="3">
        <f t="shared" si="2"/>
        <v>0.52864927146594975</v>
      </c>
    </row>
    <row r="86" spans="1:10" x14ac:dyDescent="0.25">
      <c r="A86" t="s">
        <v>78</v>
      </c>
      <c r="E86">
        <v>70</v>
      </c>
      <c r="F86" s="1">
        <v>1200</v>
      </c>
      <c r="G86" s="1">
        <v>3557</v>
      </c>
      <c r="H86" s="1">
        <v>4757</v>
      </c>
      <c r="I86" s="2">
        <f t="shared" si="1"/>
        <v>2.9641666666666668</v>
      </c>
      <c r="J86" s="3">
        <f t="shared" si="2"/>
        <v>0.45846183500385507</v>
      </c>
    </row>
    <row r="87" spans="1:10" x14ac:dyDescent="0.25">
      <c r="A87" t="s">
        <v>79</v>
      </c>
      <c r="E87">
        <v>81</v>
      </c>
      <c r="F87">
        <v>676</v>
      </c>
      <c r="G87" s="1">
        <v>1974</v>
      </c>
      <c r="H87" s="1">
        <v>2650</v>
      </c>
      <c r="I87" s="2">
        <f t="shared" si="1"/>
        <v>2.9201183431952664</v>
      </c>
      <c r="J87" s="3">
        <f t="shared" si="2"/>
        <v>0.51848953238113871</v>
      </c>
    </row>
    <row r="88" spans="1:10" x14ac:dyDescent="0.25">
      <c r="A88" t="s">
        <v>80</v>
      </c>
      <c r="E88">
        <v>82</v>
      </c>
      <c r="F88" s="1">
        <v>2001</v>
      </c>
      <c r="G88" s="1">
        <v>6598</v>
      </c>
      <c r="H88" s="1">
        <v>8599</v>
      </c>
      <c r="I88" s="2">
        <f t="shared" si="1"/>
        <v>3.2973513243378312</v>
      </c>
      <c r="J88" s="3">
        <f t="shared" si="2"/>
        <v>0.61641577060931896</v>
      </c>
    </row>
    <row r="89" spans="1:10" x14ac:dyDescent="0.25">
      <c r="A89" t="s">
        <v>81</v>
      </c>
      <c r="E89">
        <v>83</v>
      </c>
      <c r="F89" s="1">
        <v>2033</v>
      </c>
      <c r="G89" s="1">
        <v>6609</v>
      </c>
      <c r="H89" s="1">
        <v>8642</v>
      </c>
      <c r="I89" s="2">
        <f t="shared" si="1"/>
        <v>3.250860796851943</v>
      </c>
      <c r="J89" s="3">
        <f t="shared" si="2"/>
        <v>0.58829135466303606</v>
      </c>
    </row>
    <row r="90" spans="1:10" x14ac:dyDescent="0.25">
      <c r="A90" t="s">
        <v>82</v>
      </c>
      <c r="E90">
        <v>84</v>
      </c>
      <c r="F90" s="1">
        <v>1232</v>
      </c>
      <c r="G90" s="1">
        <v>4143</v>
      </c>
      <c r="H90" s="1">
        <v>5375</v>
      </c>
      <c r="I90" s="2">
        <f t="shared" si="1"/>
        <v>3.3628246753246751</v>
      </c>
      <c r="J90" s="3">
        <f t="shared" si="2"/>
        <v>0.55641821946169767</v>
      </c>
    </row>
    <row r="91" spans="1:10" x14ac:dyDescent="0.25">
      <c r="A91" t="s">
        <v>83</v>
      </c>
      <c r="E91">
        <v>85</v>
      </c>
      <c r="F91">
        <v>371</v>
      </c>
      <c r="G91" s="1">
        <v>1283</v>
      </c>
      <c r="H91" s="1">
        <v>1654</v>
      </c>
      <c r="I91" s="2">
        <f t="shared" si="1"/>
        <v>3.4582210242587603</v>
      </c>
      <c r="J91" s="3">
        <f t="shared" si="2"/>
        <v>0.67620605069501227</v>
      </c>
    </row>
    <row r="92" spans="1:10" x14ac:dyDescent="0.25">
      <c r="A92" t="s">
        <v>84</v>
      </c>
      <c r="E92">
        <v>91</v>
      </c>
      <c r="F92" s="1">
        <v>5737</v>
      </c>
      <c r="G92" s="1">
        <v>15873</v>
      </c>
      <c r="H92" s="1">
        <v>21610</v>
      </c>
      <c r="I92" s="2">
        <f t="shared" si="1"/>
        <v>2.7667770611818026</v>
      </c>
      <c r="J92" s="3">
        <f t="shared" si="2"/>
        <v>0.56208708318160538</v>
      </c>
    </row>
    <row r="93" spans="1:10" x14ac:dyDescent="0.25">
      <c r="A93" t="s">
        <v>85</v>
      </c>
      <c r="E93">
        <v>92</v>
      </c>
      <c r="F93" s="1">
        <v>5651</v>
      </c>
      <c r="G93" s="1">
        <v>15712</v>
      </c>
      <c r="H93" s="1">
        <v>21363</v>
      </c>
      <c r="I93" s="2">
        <f t="shared" si="1"/>
        <v>2.7803928508228632</v>
      </c>
      <c r="J93" s="3">
        <f t="shared" si="2"/>
        <v>0.596298777424217</v>
      </c>
    </row>
    <row r="94" spans="1:10" x14ac:dyDescent="0.25">
      <c r="A94" t="s">
        <v>86</v>
      </c>
      <c r="E94">
        <v>93</v>
      </c>
      <c r="F94">
        <v>900</v>
      </c>
      <c r="G94" s="1">
        <v>2658</v>
      </c>
      <c r="H94" s="1">
        <v>3558</v>
      </c>
      <c r="I94" s="2">
        <f t="shared" si="1"/>
        <v>2.9533333333333331</v>
      </c>
      <c r="J94" s="3">
        <f t="shared" si="2"/>
        <v>0.58936557892993213</v>
      </c>
    </row>
    <row r="95" spans="1:10" x14ac:dyDescent="0.25">
      <c r="A95" t="s">
        <v>87</v>
      </c>
      <c r="E95">
        <v>94</v>
      </c>
      <c r="F95">
        <v>604</v>
      </c>
      <c r="G95" s="1">
        <v>1968</v>
      </c>
      <c r="H95" s="1">
        <v>2572</v>
      </c>
      <c r="I95" s="2">
        <f t="shared" si="1"/>
        <v>3.2582781456953644</v>
      </c>
      <c r="J95" s="3">
        <f t="shared" si="2"/>
        <v>0.48409561453039712</v>
      </c>
    </row>
    <row r="96" spans="1:10" x14ac:dyDescent="0.25">
      <c r="A96" t="s">
        <v>50</v>
      </c>
      <c r="E96">
        <v>95</v>
      </c>
      <c r="F96">
        <v>5</v>
      </c>
      <c r="G96">
        <v>34</v>
      </c>
      <c r="H96">
        <v>39</v>
      </c>
      <c r="I96" s="2">
        <f t="shared" si="1"/>
        <v>6.8</v>
      </c>
      <c r="J96" s="3">
        <f t="shared" si="2"/>
        <v>0.31451612903225806</v>
      </c>
    </row>
    <row r="97" spans="1:11" x14ac:dyDescent="0.25">
      <c r="A97" t="s">
        <v>3</v>
      </c>
    </row>
    <row r="98" spans="1:11" x14ac:dyDescent="0.25">
      <c r="A98" t="s">
        <v>88</v>
      </c>
      <c r="E98" t="s">
        <v>19</v>
      </c>
      <c r="F98" s="1">
        <v>73705</v>
      </c>
      <c r="G98" s="1">
        <v>209044</v>
      </c>
      <c r="H98" s="1">
        <v>282749</v>
      </c>
      <c r="I98" s="2">
        <f t="shared" ref="I98" si="3">G98/F98</f>
        <v>2.8362254935214706</v>
      </c>
      <c r="J98" s="3">
        <f>H98/H125</f>
        <v>0.54152055295620516</v>
      </c>
    </row>
    <row r="101" spans="1:11" x14ac:dyDescent="0.25">
      <c r="A101" t="s">
        <v>51</v>
      </c>
    </row>
    <row r="103" spans="1:11" x14ac:dyDescent="0.25">
      <c r="A103" t="s">
        <v>1</v>
      </c>
      <c r="K103" s="3"/>
    </row>
    <row r="104" spans="1:11" x14ac:dyDescent="0.25">
      <c r="A104" t="s">
        <v>47</v>
      </c>
      <c r="E104" t="s">
        <v>49</v>
      </c>
      <c r="F104">
        <v>0</v>
      </c>
      <c r="G104">
        <v>1</v>
      </c>
      <c r="H104" t="s">
        <v>19</v>
      </c>
      <c r="I104" t="s">
        <v>1932</v>
      </c>
      <c r="J104" t="s">
        <v>1934</v>
      </c>
    </row>
    <row r="105" spans="1:11" x14ac:dyDescent="0.25">
      <c r="A105" t="s">
        <v>3</v>
      </c>
      <c r="J105" s="3"/>
    </row>
    <row r="106" spans="1:11" x14ac:dyDescent="0.25">
      <c r="A106" t="s">
        <v>52</v>
      </c>
      <c r="E106">
        <v>12</v>
      </c>
      <c r="F106" s="1">
        <v>10446</v>
      </c>
      <c r="G106" s="1">
        <v>32463</v>
      </c>
      <c r="H106" s="1">
        <v>42909</v>
      </c>
      <c r="I106" s="2">
        <f>G106/F106</f>
        <v>3.1076967260195292</v>
      </c>
      <c r="J106" s="3">
        <f>H106/H134</f>
        <v>0.35124958047167265</v>
      </c>
    </row>
    <row r="107" spans="1:11" x14ac:dyDescent="0.25">
      <c r="A107" t="s">
        <v>53</v>
      </c>
      <c r="E107">
        <v>13</v>
      </c>
      <c r="F107" s="1">
        <v>7298</v>
      </c>
      <c r="G107" s="1">
        <v>21142</v>
      </c>
      <c r="H107" s="1">
        <v>28440</v>
      </c>
      <c r="I107" s="2">
        <f t="shared" ref="I107:I125" si="4">G107/F107</f>
        <v>2.8969580707043026</v>
      </c>
      <c r="J107" s="3">
        <f t="shared" ref="J107:J125" si="5">H107/H135</f>
        <v>0.39862639287966922</v>
      </c>
    </row>
    <row r="108" spans="1:11" x14ac:dyDescent="0.25">
      <c r="A108" t="s">
        <v>54</v>
      </c>
      <c r="E108">
        <v>20</v>
      </c>
      <c r="F108" s="1">
        <v>18214</v>
      </c>
      <c r="G108" s="1">
        <v>52613</v>
      </c>
      <c r="H108" s="1">
        <v>70827</v>
      </c>
      <c r="I108" s="2">
        <f t="shared" si="4"/>
        <v>2.8886021741517514</v>
      </c>
      <c r="J108" s="3">
        <f t="shared" si="5"/>
        <v>0.34988563891537278</v>
      </c>
    </row>
    <row r="109" spans="1:11" x14ac:dyDescent="0.25">
      <c r="A109" t="s">
        <v>55</v>
      </c>
      <c r="E109">
        <v>30</v>
      </c>
      <c r="F109" s="1">
        <v>19599</v>
      </c>
      <c r="G109" s="1">
        <v>55282</v>
      </c>
      <c r="H109" s="1">
        <v>74881</v>
      </c>
      <c r="I109" s="2">
        <f t="shared" si="4"/>
        <v>2.8206541150058677</v>
      </c>
      <c r="J109" s="3">
        <f t="shared" si="5"/>
        <v>0.33648484085935498</v>
      </c>
    </row>
    <row r="110" spans="1:11" x14ac:dyDescent="0.25">
      <c r="A110" t="s">
        <v>56</v>
      </c>
      <c r="E110">
        <v>40</v>
      </c>
      <c r="F110" s="1">
        <v>16605</v>
      </c>
      <c r="G110" s="1">
        <v>46915</v>
      </c>
      <c r="H110" s="1">
        <v>63520</v>
      </c>
      <c r="I110" s="2">
        <f t="shared" si="4"/>
        <v>2.8253538090936465</v>
      </c>
      <c r="J110" s="3">
        <f t="shared" si="5"/>
        <v>0.32374962410996888</v>
      </c>
    </row>
    <row r="111" spans="1:11" x14ac:dyDescent="0.25">
      <c r="A111" t="s">
        <v>57</v>
      </c>
      <c r="E111">
        <v>50</v>
      </c>
      <c r="F111" s="1">
        <v>15339</v>
      </c>
      <c r="G111" s="1">
        <v>42585</v>
      </c>
      <c r="H111" s="1">
        <v>57924</v>
      </c>
      <c r="I111" s="2">
        <f t="shared" si="4"/>
        <v>2.7762566008214358</v>
      </c>
      <c r="J111" s="3">
        <f t="shared" si="5"/>
        <v>0.33694374963643769</v>
      </c>
    </row>
    <row r="112" spans="1:11" x14ac:dyDescent="0.25">
      <c r="A112" t="s">
        <v>58</v>
      </c>
      <c r="E112">
        <v>60</v>
      </c>
      <c r="F112" s="1">
        <v>10998</v>
      </c>
      <c r="G112" s="1">
        <v>30661</v>
      </c>
      <c r="H112" s="1">
        <v>41659</v>
      </c>
      <c r="I112" s="2">
        <f t="shared" si="4"/>
        <v>2.7878705219130753</v>
      </c>
      <c r="J112" s="3">
        <f t="shared" si="5"/>
        <v>0.33248732990143259</v>
      </c>
    </row>
    <row r="113" spans="1:10" x14ac:dyDescent="0.25">
      <c r="A113" t="s">
        <v>59</v>
      </c>
      <c r="E113">
        <v>70</v>
      </c>
      <c r="F113" s="1">
        <v>2614</v>
      </c>
      <c r="G113" s="1">
        <v>7762</v>
      </c>
      <c r="H113" s="1">
        <v>10376</v>
      </c>
      <c r="I113" s="2">
        <f t="shared" si="4"/>
        <v>2.9693955623565418</v>
      </c>
      <c r="J113" s="3">
        <f t="shared" si="5"/>
        <v>0.24673626138444343</v>
      </c>
    </row>
    <row r="114" spans="1:10" x14ac:dyDescent="0.25">
      <c r="A114" t="s">
        <v>60</v>
      </c>
      <c r="E114">
        <v>81</v>
      </c>
      <c r="F114" s="1">
        <v>1282</v>
      </c>
      <c r="G114" s="1">
        <v>3829</v>
      </c>
      <c r="H114" s="1">
        <v>5111</v>
      </c>
      <c r="I114" s="2">
        <f t="shared" si="4"/>
        <v>2.986739469578783</v>
      </c>
      <c r="J114" s="3">
        <f t="shared" si="5"/>
        <v>0.41108340706185154</v>
      </c>
    </row>
    <row r="115" spans="1:10" x14ac:dyDescent="0.25">
      <c r="A115" t="s">
        <v>61</v>
      </c>
      <c r="E115">
        <v>82</v>
      </c>
      <c r="F115" s="1">
        <v>3302</v>
      </c>
      <c r="G115" s="1">
        <v>10648</v>
      </c>
      <c r="H115" s="1">
        <v>13950</v>
      </c>
      <c r="I115" s="2">
        <f t="shared" si="4"/>
        <v>3.2247122955784375</v>
      </c>
      <c r="J115" s="3">
        <f t="shared" si="5"/>
        <v>0.40413697201460108</v>
      </c>
    </row>
    <row r="116" spans="1:10" x14ac:dyDescent="0.25">
      <c r="A116" t="s">
        <v>62</v>
      </c>
      <c r="E116">
        <v>83</v>
      </c>
      <c r="F116" s="1">
        <v>3483</v>
      </c>
      <c r="G116" s="1">
        <v>11207</v>
      </c>
      <c r="H116" s="1">
        <v>14690</v>
      </c>
      <c r="I116" s="2">
        <f t="shared" si="4"/>
        <v>3.2176284811943727</v>
      </c>
      <c r="J116" s="3">
        <f t="shared" si="5"/>
        <v>0.40641859178309586</v>
      </c>
    </row>
    <row r="117" spans="1:10" x14ac:dyDescent="0.25">
      <c r="A117" t="s">
        <v>63</v>
      </c>
      <c r="E117">
        <v>84</v>
      </c>
      <c r="F117" s="1">
        <v>2110</v>
      </c>
      <c r="G117" s="1">
        <v>7550</v>
      </c>
      <c r="H117" s="1">
        <v>9660</v>
      </c>
      <c r="I117" s="2">
        <f t="shared" si="4"/>
        <v>3.5781990521327014</v>
      </c>
      <c r="J117" s="3">
        <f t="shared" si="5"/>
        <v>0.24007754057211025</v>
      </c>
    </row>
    <row r="118" spans="1:10" x14ac:dyDescent="0.25">
      <c r="A118" t="s">
        <v>64</v>
      </c>
      <c r="E118">
        <v>85</v>
      </c>
      <c r="F118">
        <v>499</v>
      </c>
      <c r="G118" s="1">
        <v>1947</v>
      </c>
      <c r="H118" s="1">
        <v>2446</v>
      </c>
      <c r="I118" s="2">
        <f t="shared" si="4"/>
        <v>3.9018036072144286</v>
      </c>
      <c r="J118" s="3">
        <f t="shared" si="5"/>
        <v>0.30415319572245708</v>
      </c>
    </row>
    <row r="119" spans="1:10" x14ac:dyDescent="0.25">
      <c r="A119" t="s">
        <v>65</v>
      </c>
      <c r="E119">
        <v>91</v>
      </c>
      <c r="F119" s="1">
        <v>9909</v>
      </c>
      <c r="G119" s="1">
        <v>28537</v>
      </c>
      <c r="H119" s="1">
        <v>38446</v>
      </c>
      <c r="I119" s="2">
        <f t="shared" si="4"/>
        <v>2.879907155111515</v>
      </c>
      <c r="J119" s="3">
        <f t="shared" si="5"/>
        <v>0.37016425641716894</v>
      </c>
    </row>
    <row r="120" spans="1:10" x14ac:dyDescent="0.25">
      <c r="A120" t="s">
        <v>66</v>
      </c>
      <c r="E120">
        <v>92</v>
      </c>
      <c r="F120" s="1">
        <v>9088</v>
      </c>
      <c r="G120" s="1">
        <v>26738</v>
      </c>
      <c r="H120" s="1">
        <v>35826</v>
      </c>
      <c r="I120" s="2">
        <f t="shared" si="4"/>
        <v>2.9421214788732395</v>
      </c>
      <c r="J120" s="3">
        <f t="shared" si="5"/>
        <v>0.38842509269900471</v>
      </c>
    </row>
    <row r="121" spans="1:10" x14ac:dyDescent="0.25">
      <c r="A121" t="s">
        <v>67</v>
      </c>
      <c r="E121">
        <v>93</v>
      </c>
      <c r="F121" s="1">
        <v>1478</v>
      </c>
      <c r="G121" s="1">
        <v>4559</v>
      </c>
      <c r="H121" s="1">
        <v>6037</v>
      </c>
      <c r="I121" s="2">
        <f t="shared" si="4"/>
        <v>3.0845737483085252</v>
      </c>
      <c r="J121" s="3">
        <f t="shared" si="5"/>
        <v>0.38286402841197364</v>
      </c>
    </row>
    <row r="122" spans="1:10" x14ac:dyDescent="0.25">
      <c r="A122" t="s">
        <v>68</v>
      </c>
      <c r="E122">
        <v>94</v>
      </c>
      <c r="F122" s="1">
        <v>1282</v>
      </c>
      <c r="G122" s="1">
        <v>4031</v>
      </c>
      <c r="H122" s="1">
        <v>5313</v>
      </c>
      <c r="I122" s="2">
        <f t="shared" si="4"/>
        <v>3.1443057722308891</v>
      </c>
      <c r="J122" s="3">
        <f t="shared" si="5"/>
        <v>0.20877868594781515</v>
      </c>
    </row>
    <row r="123" spans="1:10" x14ac:dyDescent="0.25">
      <c r="A123" t="s">
        <v>48</v>
      </c>
      <c r="E123">
        <v>95</v>
      </c>
      <c r="F123">
        <v>20</v>
      </c>
      <c r="G123">
        <v>104</v>
      </c>
      <c r="H123">
        <v>124</v>
      </c>
      <c r="I123" s="2">
        <f t="shared" si="4"/>
        <v>5.2</v>
      </c>
      <c r="J123" s="3">
        <f t="shared" si="5"/>
        <v>0.19903691813804172</v>
      </c>
    </row>
    <row r="124" spans="1:10" x14ac:dyDescent="0.25">
      <c r="A124" t="s">
        <v>3</v>
      </c>
    </row>
    <row r="125" spans="1:10" x14ac:dyDescent="0.25">
      <c r="A125" t="s">
        <v>69</v>
      </c>
      <c r="E125" t="s">
        <v>19</v>
      </c>
      <c r="F125" s="1">
        <v>133566</v>
      </c>
      <c r="G125" s="1">
        <v>388573</v>
      </c>
      <c r="H125" s="1">
        <v>522139</v>
      </c>
      <c r="I125" s="2">
        <f t="shared" si="4"/>
        <v>2.9092209095129</v>
      </c>
      <c r="J125" s="3">
        <f t="shared" si="5"/>
        <v>0.34278115835753059</v>
      </c>
    </row>
    <row r="129" spans="1:9" x14ac:dyDescent="0.25">
      <c r="A129" t="s">
        <v>1094</v>
      </c>
    </row>
    <row r="131" spans="1:9" x14ac:dyDescent="0.25">
      <c r="A131" t="s">
        <v>1</v>
      </c>
    </row>
    <row r="132" spans="1:9" x14ac:dyDescent="0.25">
      <c r="A132" t="s">
        <v>47</v>
      </c>
      <c r="E132" t="s">
        <v>49</v>
      </c>
      <c r="F132">
        <v>0</v>
      </c>
      <c r="G132">
        <v>1</v>
      </c>
      <c r="H132" t="s">
        <v>19</v>
      </c>
      <c r="I132" t="s">
        <v>1932</v>
      </c>
    </row>
    <row r="133" spans="1:9" x14ac:dyDescent="0.25">
      <c r="A133" t="s">
        <v>3</v>
      </c>
    </row>
    <row r="134" spans="1:9" x14ac:dyDescent="0.25">
      <c r="A134" t="s">
        <v>1095</v>
      </c>
      <c r="E134">
        <v>12</v>
      </c>
      <c r="F134" s="1">
        <v>29438</v>
      </c>
      <c r="G134" s="1">
        <v>92723</v>
      </c>
      <c r="H134" s="1">
        <v>122161</v>
      </c>
      <c r="I134" s="2">
        <f>G134/F134</f>
        <v>3.1497724030165091</v>
      </c>
    </row>
    <row r="135" spans="1:9" x14ac:dyDescent="0.25">
      <c r="A135" t="s">
        <v>1096</v>
      </c>
      <c r="E135">
        <v>13</v>
      </c>
      <c r="F135" s="1">
        <v>19762</v>
      </c>
      <c r="G135" s="1">
        <v>51583</v>
      </c>
      <c r="H135" s="1">
        <v>71345</v>
      </c>
      <c r="I135" s="2">
        <f t="shared" ref="I135:I153" si="6">G135/F135</f>
        <v>2.6102115170529299</v>
      </c>
    </row>
    <row r="136" spans="1:9" x14ac:dyDescent="0.25">
      <c r="A136" t="s">
        <v>1097</v>
      </c>
      <c r="E136">
        <v>20</v>
      </c>
      <c r="F136" s="1">
        <v>58732</v>
      </c>
      <c r="G136" s="1">
        <v>143697</v>
      </c>
      <c r="H136" s="1">
        <v>202429</v>
      </c>
      <c r="I136" s="2">
        <f t="shared" si="6"/>
        <v>2.4466559967309132</v>
      </c>
    </row>
    <row r="137" spans="1:9" x14ac:dyDescent="0.25">
      <c r="A137" t="s">
        <v>1098</v>
      </c>
      <c r="E137">
        <v>30</v>
      </c>
      <c r="F137" s="1">
        <v>65930</v>
      </c>
      <c r="G137" s="1">
        <v>156609</v>
      </c>
      <c r="H137" s="1">
        <v>222539</v>
      </c>
      <c r="I137" s="2">
        <f t="shared" si="6"/>
        <v>2.3753829819505534</v>
      </c>
    </row>
    <row r="138" spans="1:9" x14ac:dyDescent="0.25">
      <c r="A138" t="s">
        <v>1099</v>
      </c>
      <c r="E138">
        <v>40</v>
      </c>
      <c r="F138" s="1">
        <v>59368</v>
      </c>
      <c r="G138" s="1">
        <v>136833</v>
      </c>
      <c r="H138" s="1">
        <v>196201</v>
      </c>
      <c r="I138" s="2">
        <f t="shared" si="6"/>
        <v>2.3048275165072094</v>
      </c>
    </row>
    <row r="139" spans="1:9" x14ac:dyDescent="0.25">
      <c r="A139" t="s">
        <v>1100</v>
      </c>
      <c r="E139">
        <v>50</v>
      </c>
      <c r="F139" s="1">
        <v>51538</v>
      </c>
      <c r="G139" s="1">
        <v>120372</v>
      </c>
      <c r="H139" s="1">
        <v>171910</v>
      </c>
      <c r="I139" s="2">
        <f t="shared" si="6"/>
        <v>2.3355970351973303</v>
      </c>
    </row>
    <row r="140" spans="1:9" x14ac:dyDescent="0.25">
      <c r="A140" t="s">
        <v>1101</v>
      </c>
      <c r="E140">
        <v>60</v>
      </c>
      <c r="F140" s="1">
        <v>36351</v>
      </c>
      <c r="G140" s="1">
        <v>88944</v>
      </c>
      <c r="H140" s="1">
        <v>125295</v>
      </c>
      <c r="I140" s="2">
        <f t="shared" si="6"/>
        <v>2.4468102665676321</v>
      </c>
    </row>
    <row r="141" spans="1:9" x14ac:dyDescent="0.25">
      <c r="A141" t="s">
        <v>1102</v>
      </c>
      <c r="E141">
        <v>70</v>
      </c>
      <c r="F141" s="1">
        <v>10145</v>
      </c>
      <c r="G141" s="1">
        <v>31908</v>
      </c>
      <c r="H141" s="1">
        <v>42053</v>
      </c>
      <c r="I141" s="2">
        <f t="shared" si="6"/>
        <v>3.1451946771808772</v>
      </c>
    </row>
    <row r="142" spans="1:9" x14ac:dyDescent="0.25">
      <c r="A142" t="s">
        <v>1103</v>
      </c>
      <c r="E142">
        <v>81</v>
      </c>
      <c r="F142" s="1">
        <v>2942</v>
      </c>
      <c r="G142" s="1">
        <v>9491</v>
      </c>
      <c r="H142" s="1">
        <v>12433</v>
      </c>
      <c r="I142" s="2">
        <f t="shared" si="6"/>
        <v>3.2260367097212779</v>
      </c>
    </row>
    <row r="143" spans="1:9" x14ac:dyDescent="0.25">
      <c r="A143" t="s">
        <v>1104</v>
      </c>
      <c r="E143">
        <v>82</v>
      </c>
      <c r="F143" s="1">
        <v>8560</v>
      </c>
      <c r="G143" s="1">
        <v>25958</v>
      </c>
      <c r="H143" s="1">
        <v>34518</v>
      </c>
      <c r="I143" s="2">
        <f t="shared" si="6"/>
        <v>3.0324766355140187</v>
      </c>
    </row>
    <row r="144" spans="1:9" x14ac:dyDescent="0.25">
      <c r="A144" t="s">
        <v>1105</v>
      </c>
      <c r="E144">
        <v>83</v>
      </c>
      <c r="F144" s="1">
        <v>8380</v>
      </c>
      <c r="G144" s="1">
        <v>27765</v>
      </c>
      <c r="H144" s="1">
        <v>36145</v>
      </c>
      <c r="I144" s="2">
        <f t="shared" si="6"/>
        <v>3.3132458233890216</v>
      </c>
    </row>
    <row r="145" spans="1:9" x14ac:dyDescent="0.25">
      <c r="A145" t="s">
        <v>1106</v>
      </c>
      <c r="E145">
        <v>84</v>
      </c>
      <c r="F145" s="1">
        <v>9011</v>
      </c>
      <c r="G145" s="1">
        <v>31226</v>
      </c>
      <c r="H145" s="1">
        <v>40237</v>
      </c>
      <c r="I145" s="2">
        <f t="shared" si="6"/>
        <v>3.4653201642437019</v>
      </c>
    </row>
    <row r="146" spans="1:9" x14ac:dyDescent="0.25">
      <c r="A146" t="s">
        <v>1107</v>
      </c>
      <c r="E146">
        <v>85</v>
      </c>
      <c r="F146" s="1">
        <v>1958</v>
      </c>
      <c r="G146" s="1">
        <v>6084</v>
      </c>
      <c r="H146" s="1">
        <v>8042</v>
      </c>
      <c r="I146" s="2">
        <f t="shared" si="6"/>
        <v>3.1072522982635342</v>
      </c>
    </row>
    <row r="147" spans="1:9" x14ac:dyDescent="0.25">
      <c r="A147" t="s">
        <v>1108</v>
      </c>
      <c r="E147">
        <v>91</v>
      </c>
      <c r="F147" s="1">
        <v>27747</v>
      </c>
      <c r="G147" s="1">
        <v>76115</v>
      </c>
      <c r="H147" s="1">
        <v>103862</v>
      </c>
      <c r="I147" s="2">
        <f t="shared" si="6"/>
        <v>2.7431794428226475</v>
      </c>
    </row>
    <row r="148" spans="1:9" x14ac:dyDescent="0.25">
      <c r="A148" t="s">
        <v>1109</v>
      </c>
      <c r="E148">
        <v>92</v>
      </c>
      <c r="F148" s="1">
        <v>22937</v>
      </c>
      <c r="G148" s="1">
        <v>69297</v>
      </c>
      <c r="H148" s="1">
        <v>92234</v>
      </c>
      <c r="I148" s="2">
        <f t="shared" si="6"/>
        <v>3.0211884727732485</v>
      </c>
    </row>
    <row r="149" spans="1:9" x14ac:dyDescent="0.25">
      <c r="A149" t="s">
        <v>1110</v>
      </c>
      <c r="E149">
        <v>93</v>
      </c>
      <c r="F149" s="1">
        <v>3779</v>
      </c>
      <c r="G149" s="1">
        <v>11989</v>
      </c>
      <c r="H149" s="1">
        <v>15768</v>
      </c>
      <c r="I149" s="2">
        <f t="shared" si="6"/>
        <v>3.1725324159830643</v>
      </c>
    </row>
    <row r="150" spans="1:9" x14ac:dyDescent="0.25">
      <c r="A150" t="s">
        <v>1111</v>
      </c>
      <c r="E150">
        <v>94</v>
      </c>
      <c r="F150" s="1">
        <v>6488</v>
      </c>
      <c r="G150" s="1">
        <v>18960</v>
      </c>
      <c r="H150" s="1">
        <v>25448</v>
      </c>
      <c r="I150" s="2">
        <f t="shared" si="6"/>
        <v>2.9223181257706536</v>
      </c>
    </row>
    <row r="151" spans="1:9" x14ac:dyDescent="0.25">
      <c r="A151" t="s">
        <v>1112</v>
      </c>
      <c r="E151">
        <v>95</v>
      </c>
      <c r="F151">
        <v>102</v>
      </c>
      <c r="G151">
        <v>521</v>
      </c>
      <c r="H151">
        <v>623</v>
      </c>
      <c r="I151" s="2">
        <f t="shared" si="6"/>
        <v>5.1078431372549016</v>
      </c>
    </row>
    <row r="152" spans="1:9" x14ac:dyDescent="0.25">
      <c r="A152" t="s">
        <v>3</v>
      </c>
    </row>
    <row r="153" spans="1:9" x14ac:dyDescent="0.25">
      <c r="A153" t="s">
        <v>1113</v>
      </c>
      <c r="E153" t="s">
        <v>19</v>
      </c>
      <c r="F153" s="1">
        <v>423168</v>
      </c>
      <c r="G153" s="1">
        <v>1100075</v>
      </c>
      <c r="H153" s="1">
        <v>1523243</v>
      </c>
      <c r="I153" s="2">
        <f t="shared" si="6"/>
        <v>2.5996176459467635</v>
      </c>
    </row>
    <row r="157" spans="1:9" x14ac:dyDescent="0.25">
      <c r="A157" t="s">
        <v>856</v>
      </c>
    </row>
    <row r="159" spans="1:9" x14ac:dyDescent="0.25">
      <c r="A159" t="s">
        <v>857</v>
      </c>
    </row>
    <row r="160" spans="1:9" x14ac:dyDescent="0.25">
      <c r="A160" t="s">
        <v>858</v>
      </c>
      <c r="E160" t="s">
        <v>879</v>
      </c>
    </row>
    <row r="161" spans="1:12" x14ac:dyDescent="0.25">
      <c r="A161" t="s">
        <v>859</v>
      </c>
      <c r="E161" t="s">
        <v>49</v>
      </c>
      <c r="G161" t="s">
        <v>880</v>
      </c>
    </row>
    <row r="162" spans="1:12" x14ac:dyDescent="0.25">
      <c r="A162" t="s">
        <v>860</v>
      </c>
      <c r="L162" t="s">
        <v>1073</v>
      </c>
    </row>
    <row r="163" spans="1:12" x14ac:dyDescent="0.25">
      <c r="A163" t="s">
        <v>861</v>
      </c>
      <c r="F163">
        <v>12</v>
      </c>
      <c r="G163" s="1">
        <v>4921842</v>
      </c>
    </row>
    <row r="164" spans="1:12" x14ac:dyDescent="0.25">
      <c r="A164" t="s">
        <v>862</v>
      </c>
      <c r="F164">
        <v>13</v>
      </c>
      <c r="G164" s="1">
        <v>3053964</v>
      </c>
    </row>
    <row r="165" spans="1:12" x14ac:dyDescent="0.25">
      <c r="A165" t="s">
        <v>863</v>
      </c>
      <c r="F165">
        <v>20</v>
      </c>
      <c r="G165" s="1">
        <v>8171837</v>
      </c>
    </row>
    <row r="166" spans="1:12" x14ac:dyDescent="0.25">
      <c r="A166" t="s">
        <v>864</v>
      </c>
      <c r="F166">
        <v>30</v>
      </c>
      <c r="G166" s="1">
        <v>9318980</v>
      </c>
    </row>
    <row r="167" spans="1:12" x14ac:dyDescent="0.25">
      <c r="A167" t="s">
        <v>865</v>
      </c>
      <c r="F167">
        <v>40</v>
      </c>
      <c r="G167" s="1">
        <v>9674759</v>
      </c>
    </row>
    <row r="168" spans="1:12" x14ac:dyDescent="0.25">
      <c r="A168" t="s">
        <v>866</v>
      </c>
      <c r="F168">
        <v>50</v>
      </c>
      <c r="G168" s="1">
        <v>8930525</v>
      </c>
    </row>
    <row r="169" spans="1:12" x14ac:dyDescent="0.25">
      <c r="A169" t="s">
        <v>867</v>
      </c>
      <c r="F169">
        <v>60</v>
      </c>
      <c r="G169" s="1">
        <v>6671453</v>
      </c>
    </row>
    <row r="170" spans="1:12" x14ac:dyDescent="0.25">
      <c r="A170" t="s">
        <v>868</v>
      </c>
      <c r="F170">
        <v>70</v>
      </c>
      <c r="G170" s="1">
        <v>1560234</v>
      </c>
    </row>
    <row r="171" spans="1:12" x14ac:dyDescent="0.25">
      <c r="A171" t="s">
        <v>869</v>
      </c>
      <c r="F171">
        <v>81</v>
      </c>
      <c r="G171" s="1">
        <v>819324</v>
      </c>
    </row>
    <row r="172" spans="1:12" x14ac:dyDescent="0.25">
      <c r="A172" t="s">
        <v>870</v>
      </c>
      <c r="F172">
        <v>82</v>
      </c>
      <c r="G172" s="1">
        <v>3983204</v>
      </c>
    </row>
    <row r="173" spans="1:12" x14ac:dyDescent="0.25">
      <c r="A173" t="s">
        <v>871</v>
      </c>
      <c r="F173">
        <v>83</v>
      </c>
      <c r="G173" s="1">
        <v>4543196</v>
      </c>
    </row>
    <row r="174" spans="1:12" x14ac:dyDescent="0.25">
      <c r="A174" t="s">
        <v>872</v>
      </c>
      <c r="F174">
        <v>84</v>
      </c>
      <c r="G174" s="1">
        <v>2073371</v>
      </c>
    </row>
    <row r="175" spans="1:12" x14ac:dyDescent="0.25">
      <c r="A175" t="s">
        <v>873</v>
      </c>
      <c r="F175">
        <v>85</v>
      </c>
      <c r="G175">
        <v>0</v>
      </c>
    </row>
    <row r="176" spans="1:12" x14ac:dyDescent="0.25">
      <c r="A176" t="s">
        <v>874</v>
      </c>
      <c r="F176">
        <v>91</v>
      </c>
      <c r="G176" s="1">
        <v>8057963</v>
      </c>
    </row>
    <row r="177" spans="1:12" x14ac:dyDescent="0.25">
      <c r="A177" t="s">
        <v>875</v>
      </c>
      <c r="F177">
        <v>92</v>
      </c>
      <c r="G177" s="1">
        <v>8744184</v>
      </c>
    </row>
    <row r="178" spans="1:12" x14ac:dyDescent="0.25">
      <c r="A178" t="s">
        <v>876</v>
      </c>
      <c r="F178">
        <v>93</v>
      </c>
      <c r="G178" s="1">
        <v>1818599</v>
      </c>
    </row>
    <row r="179" spans="1:12" x14ac:dyDescent="0.25">
      <c r="A179" t="s">
        <v>877</v>
      </c>
      <c r="F179">
        <v>94</v>
      </c>
      <c r="G179" s="1">
        <v>342829</v>
      </c>
    </row>
    <row r="180" spans="1:12" x14ac:dyDescent="0.25">
      <c r="A180" t="s">
        <v>878</v>
      </c>
      <c r="F180">
        <v>95</v>
      </c>
      <c r="G180">
        <v>0</v>
      </c>
    </row>
    <row r="181" spans="1:12" x14ac:dyDescent="0.25">
      <c r="A181" t="s">
        <v>857</v>
      </c>
    </row>
    <row r="182" spans="1:12" x14ac:dyDescent="0.25">
      <c r="G182" s="1">
        <f>SUM(G163:G180)</f>
        <v>82686264</v>
      </c>
    </row>
    <row r="186" spans="1:12" x14ac:dyDescent="0.25">
      <c r="A186" t="s">
        <v>1699</v>
      </c>
    </row>
    <row r="187" spans="1:12" x14ac:dyDescent="0.25">
      <c r="A187" t="s">
        <v>1449</v>
      </c>
      <c r="L187" t="s">
        <v>1700</v>
      </c>
    </row>
    <row r="189" spans="1:12" x14ac:dyDescent="0.25">
      <c r="A189" t="s">
        <v>1</v>
      </c>
    </row>
    <row r="190" spans="1:12" x14ac:dyDescent="0.25">
      <c r="A190" t="s">
        <v>47</v>
      </c>
      <c r="E190" t="s">
        <v>49</v>
      </c>
      <c r="F190">
        <v>0</v>
      </c>
      <c r="G190">
        <v>1</v>
      </c>
      <c r="H190" t="s">
        <v>19</v>
      </c>
      <c r="I190" t="s">
        <v>1932</v>
      </c>
      <c r="J190" t="s">
        <v>1933</v>
      </c>
    </row>
    <row r="191" spans="1:12" x14ac:dyDescent="0.25">
      <c r="A191" t="s">
        <v>3</v>
      </c>
    </row>
    <row r="192" spans="1:12" x14ac:dyDescent="0.25">
      <c r="A192" t="s">
        <v>1450</v>
      </c>
      <c r="E192">
        <v>12</v>
      </c>
      <c r="F192" s="1">
        <v>4834</v>
      </c>
      <c r="G192" s="1">
        <v>14788</v>
      </c>
      <c r="H192" s="1">
        <v>19622</v>
      </c>
      <c r="I192" s="2">
        <f>G192/F192</f>
        <v>3.0591642532064545</v>
      </c>
      <c r="J192" s="3">
        <f>H192/H219</f>
        <v>0.56268639596237668</v>
      </c>
    </row>
    <row r="193" spans="1:10" x14ac:dyDescent="0.25">
      <c r="A193" t="s">
        <v>1451</v>
      </c>
      <c r="E193">
        <v>13</v>
      </c>
      <c r="F193" s="1">
        <v>3426</v>
      </c>
      <c r="G193" s="1">
        <v>10526</v>
      </c>
      <c r="H193" s="1">
        <v>13952</v>
      </c>
      <c r="I193" s="2">
        <f t="shared" ref="I193:I209" si="7">G193/F193</f>
        <v>3.0723876240513719</v>
      </c>
      <c r="J193" s="3">
        <f t="shared" ref="J193:J209" si="8">H193/H220</f>
        <v>0.57175641340873695</v>
      </c>
    </row>
    <row r="194" spans="1:10" x14ac:dyDescent="0.25">
      <c r="A194" t="s">
        <v>1452</v>
      </c>
      <c r="E194">
        <v>20</v>
      </c>
      <c r="F194" s="1">
        <v>8556</v>
      </c>
      <c r="G194" s="1">
        <v>25861</v>
      </c>
      <c r="H194" s="1">
        <v>34417</v>
      </c>
      <c r="I194" s="2">
        <f t="shared" si="7"/>
        <v>3.0225572697522205</v>
      </c>
      <c r="J194" s="3">
        <f t="shared" si="8"/>
        <v>0.56769372876323687</v>
      </c>
    </row>
    <row r="195" spans="1:10" x14ac:dyDescent="0.25">
      <c r="A195" t="s">
        <v>1453</v>
      </c>
      <c r="E195">
        <v>30</v>
      </c>
      <c r="F195" s="1">
        <v>9181</v>
      </c>
      <c r="G195" s="1">
        <v>27362</v>
      </c>
      <c r="H195" s="1">
        <v>36543</v>
      </c>
      <c r="I195" s="2">
        <f t="shared" si="7"/>
        <v>2.9802853719638382</v>
      </c>
      <c r="J195" s="3">
        <f t="shared" si="8"/>
        <v>0.57693400694663721</v>
      </c>
    </row>
    <row r="196" spans="1:10" x14ac:dyDescent="0.25">
      <c r="A196" t="s">
        <v>1454</v>
      </c>
      <c r="E196">
        <v>40</v>
      </c>
      <c r="F196" s="1">
        <v>7856</v>
      </c>
      <c r="G196" s="1">
        <v>23070</v>
      </c>
      <c r="H196" s="1">
        <v>30926</v>
      </c>
      <c r="I196" s="2">
        <f t="shared" si="7"/>
        <v>2.9366089613034623</v>
      </c>
      <c r="J196" s="3">
        <f t="shared" si="8"/>
        <v>0.57175078572749127</v>
      </c>
    </row>
    <row r="197" spans="1:10" x14ac:dyDescent="0.25">
      <c r="A197" t="s">
        <v>1455</v>
      </c>
      <c r="E197">
        <v>50</v>
      </c>
      <c r="F197" s="1">
        <v>7518</v>
      </c>
      <c r="G197" s="1">
        <v>21075</v>
      </c>
      <c r="H197" s="1">
        <v>28593</v>
      </c>
      <c r="I197" s="2">
        <f t="shared" si="7"/>
        <v>2.8032721468475659</v>
      </c>
      <c r="J197" s="3">
        <f t="shared" si="8"/>
        <v>0.57857142857142863</v>
      </c>
    </row>
    <row r="198" spans="1:10" x14ac:dyDescent="0.25">
      <c r="A198" t="s">
        <v>1456</v>
      </c>
      <c r="E198">
        <v>60</v>
      </c>
      <c r="F198" s="1">
        <v>5279</v>
      </c>
      <c r="G198" s="1">
        <v>14975</v>
      </c>
      <c r="H198" s="1">
        <v>20254</v>
      </c>
      <c r="I198" s="2">
        <f t="shared" si="7"/>
        <v>2.8367114983898465</v>
      </c>
      <c r="J198" s="3">
        <f t="shared" si="8"/>
        <v>0.56591226599608824</v>
      </c>
    </row>
    <row r="199" spans="1:10" x14ac:dyDescent="0.25">
      <c r="A199" t="s">
        <v>1457</v>
      </c>
      <c r="E199">
        <v>70</v>
      </c>
      <c r="F199" s="1">
        <v>1105</v>
      </c>
      <c r="G199" s="1">
        <v>3362</v>
      </c>
      <c r="H199" s="1">
        <v>4467</v>
      </c>
      <c r="I199" s="2">
        <f t="shared" si="7"/>
        <v>3.0425339366515836</v>
      </c>
      <c r="J199" s="3">
        <f t="shared" si="8"/>
        <v>0.48867738759435508</v>
      </c>
    </row>
    <row r="200" spans="1:10" x14ac:dyDescent="0.25">
      <c r="A200" t="s">
        <v>1458</v>
      </c>
      <c r="E200">
        <v>81</v>
      </c>
      <c r="F200">
        <v>617</v>
      </c>
      <c r="G200" s="1">
        <v>1812</v>
      </c>
      <c r="H200" s="1">
        <v>2429</v>
      </c>
      <c r="I200" s="2">
        <f t="shared" si="7"/>
        <v>2.9367909238249594</v>
      </c>
      <c r="J200" s="3">
        <f t="shared" si="8"/>
        <v>0.58305328852616423</v>
      </c>
    </row>
    <row r="201" spans="1:10" x14ac:dyDescent="0.25">
      <c r="A201" t="s">
        <v>1459</v>
      </c>
      <c r="E201">
        <v>82</v>
      </c>
      <c r="F201" s="1">
        <v>1810</v>
      </c>
      <c r="G201" s="1">
        <v>6226</v>
      </c>
      <c r="H201" s="1">
        <v>8036</v>
      </c>
      <c r="I201" s="2">
        <f t="shared" si="7"/>
        <v>3.439779005524862</v>
      </c>
      <c r="J201" s="3">
        <f t="shared" si="8"/>
        <v>0.6330549866078462</v>
      </c>
    </row>
    <row r="202" spans="1:10" x14ac:dyDescent="0.25">
      <c r="A202" t="s">
        <v>1460</v>
      </c>
      <c r="E202">
        <v>83</v>
      </c>
      <c r="F202" s="1">
        <v>1903</v>
      </c>
      <c r="G202" s="1">
        <v>6314</v>
      </c>
      <c r="H202" s="1">
        <v>8217</v>
      </c>
      <c r="I202" s="2">
        <f t="shared" si="7"/>
        <v>3.3179190751445087</v>
      </c>
      <c r="J202" s="3">
        <f t="shared" si="8"/>
        <v>0.60763144272720548</v>
      </c>
    </row>
    <row r="203" spans="1:10" x14ac:dyDescent="0.25">
      <c r="A203" t="s">
        <v>1461</v>
      </c>
      <c r="E203">
        <v>84</v>
      </c>
      <c r="F203" s="1">
        <v>1101</v>
      </c>
      <c r="G203" s="1">
        <v>3872</v>
      </c>
      <c r="H203" s="1">
        <v>4973</v>
      </c>
      <c r="I203" s="2">
        <f t="shared" si="7"/>
        <v>3.516802906448683</v>
      </c>
      <c r="J203" s="3">
        <f t="shared" si="8"/>
        <v>0.57604540715857755</v>
      </c>
    </row>
    <row r="204" spans="1:10" x14ac:dyDescent="0.25">
      <c r="A204" t="s">
        <v>1462</v>
      </c>
      <c r="E204">
        <v>85</v>
      </c>
      <c r="F204">
        <v>342</v>
      </c>
      <c r="G204" s="1">
        <v>1216</v>
      </c>
      <c r="H204" s="1">
        <v>1558</v>
      </c>
      <c r="I204" s="2">
        <f t="shared" si="7"/>
        <v>3.5555555555555554</v>
      </c>
      <c r="J204" s="3">
        <f t="shared" si="8"/>
        <v>0.68393327480245825</v>
      </c>
    </row>
    <row r="205" spans="1:10" x14ac:dyDescent="0.25">
      <c r="A205" t="s">
        <v>1463</v>
      </c>
      <c r="E205">
        <v>91</v>
      </c>
      <c r="F205" s="1">
        <v>4882</v>
      </c>
      <c r="G205" s="1">
        <v>14358</v>
      </c>
      <c r="H205" s="1">
        <v>19240</v>
      </c>
      <c r="I205" s="2">
        <f t="shared" si="7"/>
        <v>2.9410077836952069</v>
      </c>
      <c r="J205" s="3">
        <f t="shared" si="8"/>
        <v>0.61815261044176706</v>
      </c>
    </row>
    <row r="206" spans="1:10" x14ac:dyDescent="0.25">
      <c r="A206" t="s">
        <v>1464</v>
      </c>
      <c r="E206">
        <v>92</v>
      </c>
      <c r="F206" s="1">
        <v>4952</v>
      </c>
      <c r="G206" s="1">
        <v>14587</v>
      </c>
      <c r="H206" s="1">
        <v>19539</v>
      </c>
      <c r="I206" s="2">
        <f t="shared" si="7"/>
        <v>2.9456785137318255</v>
      </c>
      <c r="J206" s="3">
        <f t="shared" si="8"/>
        <v>0.62968095391556556</v>
      </c>
    </row>
    <row r="207" spans="1:10" x14ac:dyDescent="0.25">
      <c r="A207" t="s">
        <v>1465</v>
      </c>
      <c r="E207">
        <v>93</v>
      </c>
      <c r="F207">
        <v>822</v>
      </c>
      <c r="G207" s="1">
        <v>2525</v>
      </c>
      <c r="H207" s="1">
        <v>3347</v>
      </c>
      <c r="I207" s="2">
        <f t="shared" si="7"/>
        <v>3.0717761557177616</v>
      </c>
      <c r="J207" s="3">
        <f t="shared" si="8"/>
        <v>0.61266703276587953</v>
      </c>
    </row>
    <row r="208" spans="1:10" x14ac:dyDescent="0.25">
      <c r="A208" t="s">
        <v>1466</v>
      </c>
      <c r="E208">
        <v>94</v>
      </c>
      <c r="F208">
        <v>538</v>
      </c>
      <c r="G208" s="1">
        <v>1807</v>
      </c>
      <c r="H208" s="1">
        <v>2345</v>
      </c>
      <c r="I208" s="2">
        <f t="shared" si="7"/>
        <v>3.3587360594795541</v>
      </c>
      <c r="J208" s="3">
        <f t="shared" si="8"/>
        <v>0.51549791162892944</v>
      </c>
    </row>
    <row r="209" spans="1:10" x14ac:dyDescent="0.25">
      <c r="A209" t="s">
        <v>1467</v>
      </c>
      <c r="E209">
        <v>95</v>
      </c>
      <c r="F209">
        <v>5</v>
      </c>
      <c r="G209">
        <v>32</v>
      </c>
      <c r="H209">
        <v>37</v>
      </c>
      <c r="I209" s="2">
        <f t="shared" si="7"/>
        <v>6.4</v>
      </c>
      <c r="J209" s="3">
        <f t="shared" si="8"/>
        <v>0.37373737373737376</v>
      </c>
    </row>
    <row r="210" spans="1:10" x14ac:dyDescent="0.25">
      <c r="A210" t="s">
        <v>3</v>
      </c>
    </row>
    <row r="211" spans="1:10" x14ac:dyDescent="0.25">
      <c r="A211" t="s">
        <v>1468</v>
      </c>
      <c r="E211" t="s">
        <v>19</v>
      </c>
      <c r="F211" s="1">
        <v>64727</v>
      </c>
      <c r="G211" s="1">
        <v>193768</v>
      </c>
      <c r="H211" s="1">
        <v>258495</v>
      </c>
      <c r="I211" s="2">
        <f t="shared" ref="I211" si="9">G211/F211</f>
        <v>2.9936193551377324</v>
      </c>
      <c r="J211" s="3">
        <f>H211/H238</f>
        <v>0.58057321765066561</v>
      </c>
    </row>
    <row r="214" spans="1:10" x14ac:dyDescent="0.25">
      <c r="A214" t="s">
        <v>1469</v>
      </c>
    </row>
    <row r="216" spans="1:10" x14ac:dyDescent="0.25">
      <c r="A216" t="s">
        <v>1</v>
      </c>
    </row>
    <row r="217" spans="1:10" x14ac:dyDescent="0.25">
      <c r="A217" t="s">
        <v>47</v>
      </c>
      <c r="E217" t="s">
        <v>49</v>
      </c>
      <c r="F217">
        <v>0</v>
      </c>
      <c r="G217">
        <v>1</v>
      </c>
      <c r="H217" t="s">
        <v>19</v>
      </c>
      <c r="I217" t="s">
        <v>1932</v>
      </c>
    </row>
    <row r="218" spans="1:10" x14ac:dyDescent="0.25">
      <c r="A218" t="s">
        <v>3</v>
      </c>
    </row>
    <row r="219" spans="1:10" x14ac:dyDescent="0.25">
      <c r="A219" t="s">
        <v>1470</v>
      </c>
      <c r="E219">
        <v>12</v>
      </c>
      <c r="F219" s="1">
        <v>7997</v>
      </c>
      <c r="G219" s="1">
        <v>26875</v>
      </c>
      <c r="H219" s="1">
        <v>34872</v>
      </c>
      <c r="I219" s="2">
        <f>G219/F219</f>
        <v>3.3606352382143303</v>
      </c>
      <c r="J219" s="3"/>
    </row>
    <row r="220" spans="1:10" x14ac:dyDescent="0.25">
      <c r="A220" t="s">
        <v>1471</v>
      </c>
      <c r="E220">
        <v>13</v>
      </c>
      <c r="F220" s="1">
        <v>6000</v>
      </c>
      <c r="G220" s="1">
        <v>18402</v>
      </c>
      <c r="H220" s="1">
        <v>24402</v>
      </c>
      <c r="I220" s="2">
        <f t="shared" ref="I220:I236" si="10">G220/F220</f>
        <v>3.0670000000000002</v>
      </c>
      <c r="J220" s="3"/>
    </row>
    <row r="221" spans="1:10" x14ac:dyDescent="0.25">
      <c r="A221" t="s">
        <v>1472</v>
      </c>
      <c r="E221">
        <v>20</v>
      </c>
      <c r="F221" s="1">
        <v>14816</v>
      </c>
      <c r="G221" s="1">
        <v>45810</v>
      </c>
      <c r="H221" s="1">
        <v>60626</v>
      </c>
      <c r="I221" s="2">
        <f t="shared" si="10"/>
        <v>3.0919276457883371</v>
      </c>
      <c r="J221" s="3"/>
    </row>
    <row r="222" spans="1:10" x14ac:dyDescent="0.25">
      <c r="A222" t="s">
        <v>1473</v>
      </c>
      <c r="E222">
        <v>30</v>
      </c>
      <c r="F222" s="1">
        <v>15920</v>
      </c>
      <c r="G222" s="1">
        <v>47420</v>
      </c>
      <c r="H222" s="1">
        <v>63340</v>
      </c>
      <c r="I222" s="2">
        <f t="shared" si="10"/>
        <v>2.9786432160804019</v>
      </c>
      <c r="J222" s="3"/>
    </row>
    <row r="223" spans="1:10" x14ac:dyDescent="0.25">
      <c r="A223" t="s">
        <v>1474</v>
      </c>
      <c r="E223">
        <v>40</v>
      </c>
      <c r="F223" s="1">
        <v>13580</v>
      </c>
      <c r="G223" s="1">
        <v>40510</v>
      </c>
      <c r="H223" s="1">
        <v>54090</v>
      </c>
      <c r="I223" s="2">
        <f t="shared" si="10"/>
        <v>2.9830633284241532</v>
      </c>
      <c r="J223" s="3"/>
    </row>
    <row r="224" spans="1:10" x14ac:dyDescent="0.25">
      <c r="A224" t="s">
        <v>1475</v>
      </c>
      <c r="E224">
        <v>50</v>
      </c>
      <c r="F224" s="1">
        <v>12587</v>
      </c>
      <c r="G224" s="1">
        <v>36833</v>
      </c>
      <c r="H224" s="1">
        <v>49420</v>
      </c>
      <c r="I224" s="2">
        <f t="shared" si="10"/>
        <v>2.926273138952888</v>
      </c>
      <c r="J224" s="3"/>
    </row>
    <row r="225" spans="1:10" x14ac:dyDescent="0.25">
      <c r="A225" t="s">
        <v>1476</v>
      </c>
      <c r="E225">
        <v>60</v>
      </c>
      <c r="F225" s="1">
        <v>9119</v>
      </c>
      <c r="G225" s="1">
        <v>26671</v>
      </c>
      <c r="H225" s="1">
        <v>35790</v>
      </c>
      <c r="I225" s="2">
        <f t="shared" si="10"/>
        <v>2.9247724531198598</v>
      </c>
      <c r="J225" s="3"/>
    </row>
    <row r="226" spans="1:10" x14ac:dyDescent="0.25">
      <c r="A226" t="s">
        <v>1477</v>
      </c>
      <c r="E226">
        <v>70</v>
      </c>
      <c r="F226" s="1">
        <v>2236</v>
      </c>
      <c r="G226" s="1">
        <v>6905</v>
      </c>
      <c r="H226" s="1">
        <v>9141</v>
      </c>
      <c r="I226" s="2">
        <f t="shared" si="10"/>
        <v>3.0881037567084078</v>
      </c>
      <c r="J226" s="3"/>
    </row>
    <row r="227" spans="1:10" x14ac:dyDescent="0.25">
      <c r="A227" t="s">
        <v>1478</v>
      </c>
      <c r="E227">
        <v>81</v>
      </c>
      <c r="F227">
        <v>990</v>
      </c>
      <c r="G227" s="1">
        <v>3176</v>
      </c>
      <c r="H227" s="1">
        <v>4166</v>
      </c>
      <c r="I227" s="2">
        <f t="shared" si="10"/>
        <v>3.2080808080808079</v>
      </c>
      <c r="J227" s="3"/>
    </row>
    <row r="228" spans="1:10" x14ac:dyDescent="0.25">
      <c r="A228" t="s">
        <v>1479</v>
      </c>
      <c r="E228">
        <v>82</v>
      </c>
      <c r="F228" s="1">
        <v>2879</v>
      </c>
      <c r="G228" s="1">
        <v>9815</v>
      </c>
      <c r="H228" s="1">
        <v>12694</v>
      </c>
      <c r="I228" s="2">
        <f t="shared" si="10"/>
        <v>3.4091698506425843</v>
      </c>
      <c r="J228" s="3"/>
    </row>
    <row r="229" spans="1:10" x14ac:dyDescent="0.25">
      <c r="A229" t="s">
        <v>1480</v>
      </c>
      <c r="E229">
        <v>83</v>
      </c>
      <c r="F229" s="1">
        <v>3156</v>
      </c>
      <c r="G229" s="1">
        <v>10367</v>
      </c>
      <c r="H229" s="1">
        <v>13523</v>
      </c>
      <c r="I229" s="2">
        <f t="shared" si="10"/>
        <v>3.2848542458808621</v>
      </c>
      <c r="J229" s="3"/>
    </row>
    <row r="230" spans="1:10" x14ac:dyDescent="0.25">
      <c r="A230" t="s">
        <v>1481</v>
      </c>
      <c r="E230">
        <v>84</v>
      </c>
      <c r="F230" s="1">
        <v>1825</v>
      </c>
      <c r="G230" s="1">
        <v>6808</v>
      </c>
      <c r="H230" s="1">
        <v>8633</v>
      </c>
      <c r="I230" s="2">
        <f t="shared" si="10"/>
        <v>3.7304109589041095</v>
      </c>
      <c r="J230" s="3"/>
    </row>
    <row r="231" spans="1:10" x14ac:dyDescent="0.25">
      <c r="A231" t="s">
        <v>1482</v>
      </c>
      <c r="E231">
        <v>85</v>
      </c>
      <c r="F231">
        <v>455</v>
      </c>
      <c r="G231" s="1">
        <v>1823</v>
      </c>
      <c r="H231" s="1">
        <v>2278</v>
      </c>
      <c r="I231" s="2">
        <f t="shared" si="10"/>
        <v>4.0065934065934066</v>
      </c>
      <c r="J231" s="3"/>
    </row>
    <row r="232" spans="1:10" x14ac:dyDescent="0.25">
      <c r="A232" t="s">
        <v>1483</v>
      </c>
      <c r="E232">
        <v>91</v>
      </c>
      <c r="F232" s="1">
        <v>7601</v>
      </c>
      <c r="G232" s="1">
        <v>23524</v>
      </c>
      <c r="H232" s="1">
        <v>31125</v>
      </c>
      <c r="I232" s="2">
        <f t="shared" si="10"/>
        <v>3.0948559400078937</v>
      </c>
      <c r="J232" s="3"/>
    </row>
    <row r="233" spans="1:10" x14ac:dyDescent="0.25">
      <c r="A233" t="s">
        <v>1484</v>
      </c>
      <c r="E233">
        <v>92</v>
      </c>
      <c r="F233" s="1">
        <v>7550</v>
      </c>
      <c r="G233" s="1">
        <v>23480</v>
      </c>
      <c r="H233" s="1">
        <v>31030</v>
      </c>
      <c r="I233" s="2">
        <f t="shared" si="10"/>
        <v>3.1099337748344369</v>
      </c>
      <c r="J233" s="3"/>
    </row>
    <row r="234" spans="1:10" x14ac:dyDescent="0.25">
      <c r="A234" t="s">
        <v>1485</v>
      </c>
      <c r="E234">
        <v>93</v>
      </c>
      <c r="F234" s="1">
        <v>1300</v>
      </c>
      <c r="G234" s="1">
        <v>4163</v>
      </c>
      <c r="H234" s="1">
        <v>5463</v>
      </c>
      <c r="I234" s="2">
        <f t="shared" si="10"/>
        <v>3.2023076923076923</v>
      </c>
      <c r="J234" s="3"/>
    </row>
    <row r="235" spans="1:10" x14ac:dyDescent="0.25">
      <c r="A235" t="s">
        <v>1486</v>
      </c>
      <c r="E235">
        <v>94</v>
      </c>
      <c r="F235" s="1">
        <v>1069</v>
      </c>
      <c r="G235" s="1">
        <v>3480</v>
      </c>
      <c r="H235" s="1">
        <v>4549</v>
      </c>
      <c r="I235" s="2">
        <f t="shared" si="10"/>
        <v>3.255378858746492</v>
      </c>
      <c r="J235" s="3"/>
    </row>
    <row r="236" spans="1:10" x14ac:dyDescent="0.25">
      <c r="A236" t="s">
        <v>1487</v>
      </c>
      <c r="E236">
        <v>95</v>
      </c>
      <c r="F236">
        <v>20</v>
      </c>
      <c r="G236">
        <v>79</v>
      </c>
      <c r="H236">
        <v>99</v>
      </c>
      <c r="I236" s="2">
        <f t="shared" si="10"/>
        <v>3.95</v>
      </c>
      <c r="J236" s="3"/>
    </row>
    <row r="237" spans="1:10" x14ac:dyDescent="0.25">
      <c r="A237" t="s">
        <v>3</v>
      </c>
    </row>
    <row r="238" spans="1:10" x14ac:dyDescent="0.25">
      <c r="A238" t="s">
        <v>1488</v>
      </c>
      <c r="E238" t="s">
        <v>19</v>
      </c>
      <c r="F238" s="1">
        <v>109100</v>
      </c>
      <c r="G238" s="1">
        <v>336141</v>
      </c>
      <c r="H238" s="1">
        <v>445241</v>
      </c>
      <c r="I238" s="2">
        <f t="shared" ref="I238" si="11">G238/F238</f>
        <v>3.0810357470210814</v>
      </c>
      <c r="J238" s="3"/>
    </row>
    <row r="243" spans="1:12" x14ac:dyDescent="0.25">
      <c r="A243" t="s">
        <v>1076</v>
      </c>
    </row>
    <row r="244" spans="1:12" x14ac:dyDescent="0.25">
      <c r="L244" t="s">
        <v>1092</v>
      </c>
    </row>
    <row r="245" spans="1:12" x14ac:dyDescent="0.25">
      <c r="A245" t="s">
        <v>1077</v>
      </c>
      <c r="L245" t="s">
        <v>1093</v>
      </c>
    </row>
    <row r="246" spans="1:12" x14ac:dyDescent="0.25">
      <c r="A246" t="s">
        <v>1078</v>
      </c>
    </row>
    <row r="247" spans="1:12" x14ac:dyDescent="0.25">
      <c r="A247" t="s">
        <v>1079</v>
      </c>
    </row>
    <row r="248" spans="1:12" x14ac:dyDescent="0.25">
      <c r="A248" t="s">
        <v>1080</v>
      </c>
    </row>
    <row r="249" spans="1:12" x14ac:dyDescent="0.25">
      <c r="A249" t="s">
        <v>1081</v>
      </c>
    </row>
    <row r="250" spans="1:12" x14ac:dyDescent="0.25">
      <c r="A250" t="s">
        <v>1082</v>
      </c>
    </row>
    <row r="251" spans="1:12" x14ac:dyDescent="0.25">
      <c r="A251" t="s">
        <v>1083</v>
      </c>
    </row>
    <row r="252" spans="1:12" x14ac:dyDescent="0.25">
      <c r="A252" t="s">
        <v>1084</v>
      </c>
    </row>
    <row r="253" spans="1:12" x14ac:dyDescent="0.25">
      <c r="A253" t="s">
        <v>1085</v>
      </c>
    </row>
    <row r="254" spans="1:12" x14ac:dyDescent="0.25">
      <c r="A254" t="s">
        <v>1086</v>
      </c>
    </row>
    <row r="255" spans="1:12" x14ac:dyDescent="0.25">
      <c r="A255" t="s">
        <v>1087</v>
      </c>
    </row>
    <row r="256" spans="1:12" x14ac:dyDescent="0.25">
      <c r="A256" t="s">
        <v>1088</v>
      </c>
    </row>
    <row r="257" spans="1:8" x14ac:dyDescent="0.25">
      <c r="A257" t="s">
        <v>1089</v>
      </c>
    </row>
    <row r="258" spans="1:8" x14ac:dyDescent="0.25">
      <c r="A258" t="s">
        <v>1090</v>
      </c>
    </row>
    <row r="259" spans="1:8" x14ac:dyDescent="0.25">
      <c r="A259" t="s">
        <v>1091</v>
      </c>
      <c r="D259" s="1">
        <v>1510252</v>
      </c>
    </row>
    <row r="260" spans="1:8" x14ac:dyDescent="0.25">
      <c r="A260" t="s">
        <v>1078</v>
      </c>
    </row>
    <row r="261" spans="1:8" x14ac:dyDescent="0.25">
      <c r="A261" t="s">
        <v>1701</v>
      </c>
      <c r="D261" s="1">
        <v>1523243</v>
      </c>
    </row>
    <row r="264" spans="1:8" x14ac:dyDescent="0.25">
      <c r="A264" t="s">
        <v>1702</v>
      </c>
      <c r="D264" s="3">
        <f>1-D259/D261</f>
        <v>8.5285144917783828E-3</v>
      </c>
    </row>
    <row r="265" spans="1:8" x14ac:dyDescent="0.25">
      <c r="D265" s="3"/>
    </row>
    <row r="268" spans="1:8" x14ac:dyDescent="0.25">
      <c r="A268" t="s">
        <v>1960</v>
      </c>
    </row>
    <row r="270" spans="1:8" x14ac:dyDescent="0.25">
      <c r="A270" t="s">
        <v>1</v>
      </c>
    </row>
    <row r="271" spans="1:8" x14ac:dyDescent="0.25">
      <c r="A271" t="s">
        <v>1961</v>
      </c>
      <c r="E271" t="s">
        <v>2012</v>
      </c>
      <c r="F271">
        <v>0</v>
      </c>
      <c r="G271">
        <v>1</v>
      </c>
      <c r="H271" t="s">
        <v>19</v>
      </c>
    </row>
    <row r="272" spans="1:8" x14ac:dyDescent="0.25">
      <c r="A272" t="s">
        <v>3</v>
      </c>
    </row>
    <row r="273" spans="1:8" x14ac:dyDescent="0.25">
      <c r="A273" t="s">
        <v>1962</v>
      </c>
      <c r="E273">
        <v>91</v>
      </c>
      <c r="F273">
        <v>116</v>
      </c>
      <c r="G273">
        <v>413</v>
      </c>
      <c r="H273">
        <v>529</v>
      </c>
    </row>
    <row r="274" spans="1:8" x14ac:dyDescent="0.25">
      <c r="A274" t="s">
        <v>1963</v>
      </c>
      <c r="E274">
        <v>92</v>
      </c>
      <c r="F274">
        <v>15</v>
      </c>
      <c r="G274">
        <v>20</v>
      </c>
      <c r="H274">
        <v>35</v>
      </c>
    </row>
    <row r="275" spans="1:8" x14ac:dyDescent="0.25">
      <c r="A275" t="s">
        <v>1964</v>
      </c>
      <c r="E275">
        <v>100</v>
      </c>
      <c r="F275">
        <v>275</v>
      </c>
      <c r="G275" s="1">
        <v>2842</v>
      </c>
      <c r="H275" s="1">
        <v>3117</v>
      </c>
    </row>
    <row r="276" spans="1:8" x14ac:dyDescent="0.25">
      <c r="A276" t="s">
        <v>1965</v>
      </c>
      <c r="E276">
        <v>111</v>
      </c>
      <c r="F276">
        <v>36</v>
      </c>
      <c r="G276" s="1">
        <v>1684</v>
      </c>
      <c r="H276" s="1">
        <v>1720</v>
      </c>
    </row>
    <row r="277" spans="1:8" x14ac:dyDescent="0.25">
      <c r="A277" t="s">
        <v>1966</v>
      </c>
      <c r="E277">
        <v>112</v>
      </c>
      <c r="F277">
        <v>13</v>
      </c>
      <c r="G277">
        <v>331</v>
      </c>
      <c r="H277">
        <v>344</v>
      </c>
    </row>
    <row r="278" spans="1:8" x14ac:dyDescent="0.25">
      <c r="A278" t="s">
        <v>1967</v>
      </c>
      <c r="E278">
        <v>113</v>
      </c>
      <c r="F278">
        <v>10</v>
      </c>
      <c r="G278">
        <v>229</v>
      </c>
      <c r="H278">
        <v>239</v>
      </c>
    </row>
    <row r="279" spans="1:8" x14ac:dyDescent="0.25">
      <c r="A279" t="s">
        <v>1968</v>
      </c>
      <c r="E279">
        <v>114</v>
      </c>
      <c r="F279">
        <v>47</v>
      </c>
      <c r="G279" s="1">
        <v>1438</v>
      </c>
      <c r="H279" s="1">
        <v>1485</v>
      </c>
    </row>
    <row r="280" spans="1:8" x14ac:dyDescent="0.25">
      <c r="A280" t="s">
        <v>1969</v>
      </c>
      <c r="E280">
        <v>120</v>
      </c>
      <c r="F280">
        <v>84</v>
      </c>
      <c r="G280">
        <v>628</v>
      </c>
      <c r="H280">
        <v>712</v>
      </c>
    </row>
    <row r="281" spans="1:8" x14ac:dyDescent="0.25">
      <c r="A281" t="s">
        <v>1970</v>
      </c>
      <c r="E281">
        <v>131</v>
      </c>
      <c r="F281" s="1">
        <v>9745</v>
      </c>
      <c r="G281" s="1">
        <v>26074</v>
      </c>
      <c r="H281" s="1">
        <v>35819</v>
      </c>
    </row>
    <row r="282" spans="1:8" x14ac:dyDescent="0.25">
      <c r="A282" t="s">
        <v>1971</v>
      </c>
      <c r="E282">
        <v>132</v>
      </c>
      <c r="F282" s="1">
        <v>48901</v>
      </c>
      <c r="G282" s="1">
        <v>141083</v>
      </c>
      <c r="H282" s="1">
        <v>189984</v>
      </c>
    </row>
    <row r="283" spans="1:8" x14ac:dyDescent="0.25">
      <c r="A283" t="s">
        <v>1972</v>
      </c>
      <c r="E283">
        <v>133</v>
      </c>
      <c r="F283" s="1">
        <v>2245</v>
      </c>
      <c r="G283" s="1">
        <v>10108</v>
      </c>
      <c r="H283" s="1">
        <v>12353</v>
      </c>
    </row>
    <row r="284" spans="1:8" x14ac:dyDescent="0.25">
      <c r="A284" t="s">
        <v>1973</v>
      </c>
      <c r="E284">
        <v>200</v>
      </c>
      <c r="F284">
        <v>14</v>
      </c>
      <c r="G284">
        <v>26</v>
      </c>
      <c r="H284">
        <v>40</v>
      </c>
    </row>
    <row r="285" spans="1:8" x14ac:dyDescent="0.25">
      <c r="A285" t="s">
        <v>1974</v>
      </c>
      <c r="E285">
        <v>210</v>
      </c>
      <c r="F285">
        <v>1</v>
      </c>
      <c r="G285">
        <v>9</v>
      </c>
      <c r="H285">
        <v>10</v>
      </c>
    </row>
    <row r="286" spans="1:8" x14ac:dyDescent="0.25">
      <c r="A286" t="s">
        <v>1975</v>
      </c>
      <c r="E286">
        <v>220</v>
      </c>
      <c r="F286">
        <v>99</v>
      </c>
      <c r="G286">
        <v>651</v>
      </c>
      <c r="H286">
        <v>750</v>
      </c>
    </row>
    <row r="287" spans="1:8" x14ac:dyDescent="0.25">
      <c r="A287" t="s">
        <v>1976</v>
      </c>
      <c r="E287">
        <v>231</v>
      </c>
      <c r="F287">
        <v>1</v>
      </c>
      <c r="G287">
        <v>4</v>
      </c>
      <c r="H287">
        <v>5</v>
      </c>
    </row>
    <row r="288" spans="1:8" x14ac:dyDescent="0.25">
      <c r="A288" t="s">
        <v>1977</v>
      </c>
      <c r="E288">
        <v>232</v>
      </c>
      <c r="F288">
        <v>2</v>
      </c>
      <c r="G288">
        <v>2</v>
      </c>
      <c r="H288">
        <v>4</v>
      </c>
    </row>
    <row r="289" spans="1:8" x14ac:dyDescent="0.25">
      <c r="A289" t="s">
        <v>1978</v>
      </c>
      <c r="E289">
        <v>233</v>
      </c>
      <c r="F289">
        <v>9</v>
      </c>
      <c r="G289">
        <v>16</v>
      </c>
      <c r="H289">
        <v>25</v>
      </c>
    </row>
    <row r="290" spans="1:8" x14ac:dyDescent="0.25">
      <c r="A290" t="s">
        <v>1979</v>
      </c>
      <c r="E290">
        <v>234</v>
      </c>
      <c r="F290">
        <v>15</v>
      </c>
      <c r="G290">
        <v>44</v>
      </c>
      <c r="H290">
        <v>59</v>
      </c>
    </row>
    <row r="291" spans="1:8" x14ac:dyDescent="0.25">
      <c r="A291" t="s">
        <v>1980</v>
      </c>
      <c r="E291">
        <v>236</v>
      </c>
      <c r="F291">
        <v>4</v>
      </c>
      <c r="G291">
        <v>11</v>
      </c>
      <c r="H291">
        <v>15</v>
      </c>
    </row>
    <row r="292" spans="1:8" x14ac:dyDescent="0.25">
      <c r="A292" t="s">
        <v>1981</v>
      </c>
      <c r="E292">
        <v>237</v>
      </c>
      <c r="F292">
        <v>0</v>
      </c>
      <c r="G292">
        <v>1</v>
      </c>
      <c r="H292">
        <v>1</v>
      </c>
    </row>
    <row r="293" spans="1:8" x14ac:dyDescent="0.25">
      <c r="A293" t="s">
        <v>1982</v>
      </c>
      <c r="E293">
        <v>238</v>
      </c>
      <c r="F293">
        <v>36</v>
      </c>
      <c r="G293">
        <v>184</v>
      </c>
      <c r="H293">
        <v>220</v>
      </c>
    </row>
    <row r="294" spans="1:8" x14ac:dyDescent="0.25">
      <c r="A294" t="s">
        <v>1983</v>
      </c>
      <c r="E294">
        <v>240</v>
      </c>
      <c r="F294">
        <v>7</v>
      </c>
      <c r="G294">
        <v>62</v>
      </c>
      <c r="H294">
        <v>69</v>
      </c>
    </row>
    <row r="295" spans="1:8" x14ac:dyDescent="0.25">
      <c r="A295" t="s">
        <v>1984</v>
      </c>
      <c r="E295">
        <v>250</v>
      </c>
      <c r="F295">
        <v>9</v>
      </c>
      <c r="G295">
        <v>12</v>
      </c>
      <c r="H295">
        <v>21</v>
      </c>
    </row>
    <row r="296" spans="1:8" x14ac:dyDescent="0.25">
      <c r="A296" t="s">
        <v>1985</v>
      </c>
      <c r="E296">
        <v>261</v>
      </c>
      <c r="F296">
        <v>20</v>
      </c>
      <c r="G296">
        <v>20</v>
      </c>
      <c r="H296">
        <v>40</v>
      </c>
    </row>
    <row r="297" spans="1:8" x14ac:dyDescent="0.25">
      <c r="A297" t="s">
        <v>1986</v>
      </c>
      <c r="E297">
        <v>262</v>
      </c>
      <c r="F297">
        <v>0</v>
      </c>
      <c r="G297">
        <v>5</v>
      </c>
      <c r="H297">
        <v>5</v>
      </c>
    </row>
    <row r="298" spans="1:8" x14ac:dyDescent="0.25">
      <c r="A298" t="s">
        <v>1987</v>
      </c>
      <c r="E298">
        <v>263</v>
      </c>
      <c r="F298">
        <v>12</v>
      </c>
      <c r="G298">
        <v>13</v>
      </c>
      <c r="H298">
        <v>25</v>
      </c>
    </row>
    <row r="299" spans="1:8" x14ac:dyDescent="0.25">
      <c r="A299" t="s">
        <v>1988</v>
      </c>
      <c r="E299">
        <v>264</v>
      </c>
      <c r="F299">
        <v>0</v>
      </c>
      <c r="G299">
        <v>1</v>
      </c>
      <c r="H299">
        <v>1</v>
      </c>
    </row>
    <row r="300" spans="1:8" x14ac:dyDescent="0.25">
      <c r="A300" t="s">
        <v>1989</v>
      </c>
      <c r="E300">
        <v>265</v>
      </c>
      <c r="F300">
        <v>1</v>
      </c>
      <c r="G300">
        <v>0</v>
      </c>
      <c r="H300">
        <v>1</v>
      </c>
    </row>
    <row r="301" spans="1:8" x14ac:dyDescent="0.25">
      <c r="A301" t="s">
        <v>1990</v>
      </c>
      <c r="E301">
        <v>280</v>
      </c>
      <c r="F301">
        <v>7</v>
      </c>
      <c r="G301">
        <v>17</v>
      </c>
      <c r="H301">
        <v>24</v>
      </c>
    </row>
    <row r="302" spans="1:8" x14ac:dyDescent="0.25">
      <c r="A302" t="s">
        <v>1991</v>
      </c>
      <c r="E302">
        <v>290</v>
      </c>
      <c r="F302">
        <v>443</v>
      </c>
      <c r="G302" s="1">
        <v>1101</v>
      </c>
      <c r="H302" s="1">
        <v>1544</v>
      </c>
    </row>
    <row r="303" spans="1:8" x14ac:dyDescent="0.25">
      <c r="A303" t="s">
        <v>1992</v>
      </c>
      <c r="E303">
        <v>351</v>
      </c>
      <c r="F303">
        <v>272</v>
      </c>
      <c r="G303">
        <v>635</v>
      </c>
      <c r="H303">
        <v>907</v>
      </c>
    </row>
    <row r="304" spans="1:8" x14ac:dyDescent="0.25">
      <c r="A304" t="s">
        <v>1993</v>
      </c>
      <c r="E304">
        <v>352</v>
      </c>
      <c r="F304">
        <v>77</v>
      </c>
      <c r="G304">
        <v>117</v>
      </c>
      <c r="H304">
        <v>194</v>
      </c>
    </row>
    <row r="305" spans="1:8" x14ac:dyDescent="0.25">
      <c r="A305" t="s">
        <v>1994</v>
      </c>
      <c r="E305">
        <v>361</v>
      </c>
      <c r="F305">
        <v>12</v>
      </c>
      <c r="G305">
        <v>145</v>
      </c>
      <c r="H305">
        <v>157</v>
      </c>
    </row>
    <row r="306" spans="1:8" x14ac:dyDescent="0.25">
      <c r="A306" t="s">
        <v>1995</v>
      </c>
      <c r="E306">
        <v>362</v>
      </c>
      <c r="F306">
        <v>13</v>
      </c>
      <c r="G306">
        <v>537</v>
      </c>
      <c r="H306">
        <v>550</v>
      </c>
    </row>
    <row r="307" spans="1:8" x14ac:dyDescent="0.25">
      <c r="A307" t="s">
        <v>1996</v>
      </c>
      <c r="E307">
        <v>370</v>
      </c>
      <c r="F307">
        <v>7</v>
      </c>
      <c r="G307">
        <v>32</v>
      </c>
      <c r="H307">
        <v>39</v>
      </c>
    </row>
    <row r="308" spans="1:8" x14ac:dyDescent="0.25">
      <c r="A308" t="s">
        <v>1997</v>
      </c>
      <c r="E308">
        <v>392</v>
      </c>
      <c r="F308">
        <v>0</v>
      </c>
      <c r="G308">
        <v>1</v>
      </c>
      <c r="H308">
        <v>1</v>
      </c>
    </row>
    <row r="309" spans="1:8" x14ac:dyDescent="0.25">
      <c r="A309" t="s">
        <v>1998</v>
      </c>
      <c r="E309">
        <v>401</v>
      </c>
      <c r="F309">
        <v>0</v>
      </c>
      <c r="G309">
        <v>3</v>
      </c>
      <c r="H309">
        <v>3</v>
      </c>
    </row>
    <row r="310" spans="1:8" x14ac:dyDescent="0.25">
      <c r="A310" t="s">
        <v>1999</v>
      </c>
      <c r="E310">
        <v>402</v>
      </c>
      <c r="F310">
        <v>0</v>
      </c>
      <c r="G310">
        <v>1</v>
      </c>
      <c r="H310">
        <v>1</v>
      </c>
    </row>
    <row r="311" spans="1:8" x14ac:dyDescent="0.25">
      <c r="A311" t="s">
        <v>2000</v>
      </c>
      <c r="E311">
        <v>510</v>
      </c>
      <c r="F311">
        <v>0</v>
      </c>
      <c r="G311">
        <v>1</v>
      </c>
      <c r="H311">
        <v>1</v>
      </c>
    </row>
    <row r="312" spans="1:8" x14ac:dyDescent="0.25">
      <c r="A312" t="s">
        <v>2001</v>
      </c>
      <c r="E312">
        <v>520</v>
      </c>
      <c r="F312">
        <v>56</v>
      </c>
      <c r="G312">
        <v>270</v>
      </c>
      <c r="H312">
        <v>326</v>
      </c>
    </row>
    <row r="313" spans="1:8" x14ac:dyDescent="0.25">
      <c r="A313" t="s">
        <v>2002</v>
      </c>
      <c r="E313">
        <v>901</v>
      </c>
      <c r="F313">
        <v>1</v>
      </c>
      <c r="G313">
        <v>7</v>
      </c>
      <c r="H313">
        <v>8</v>
      </c>
    </row>
    <row r="314" spans="1:8" x14ac:dyDescent="0.25">
      <c r="A314" t="s">
        <v>2003</v>
      </c>
      <c r="E314">
        <v>902</v>
      </c>
      <c r="F314">
        <v>0</v>
      </c>
      <c r="G314">
        <v>2</v>
      </c>
      <c r="H314">
        <v>2</v>
      </c>
    </row>
    <row r="315" spans="1:8" x14ac:dyDescent="0.25">
      <c r="A315" t="s">
        <v>2004</v>
      </c>
      <c r="E315">
        <v>903</v>
      </c>
      <c r="F315">
        <v>531</v>
      </c>
      <c r="G315" s="1">
        <v>1019</v>
      </c>
      <c r="H315" s="1">
        <v>1550</v>
      </c>
    </row>
    <row r="316" spans="1:8" x14ac:dyDescent="0.25">
      <c r="A316" t="s">
        <v>2005</v>
      </c>
      <c r="E316">
        <v>904</v>
      </c>
      <c r="F316">
        <v>72</v>
      </c>
      <c r="G316">
        <v>145</v>
      </c>
      <c r="H316">
        <v>217</v>
      </c>
    </row>
    <row r="317" spans="1:8" x14ac:dyDescent="0.25">
      <c r="A317" t="s">
        <v>2006</v>
      </c>
      <c r="E317">
        <v>905</v>
      </c>
      <c r="F317">
        <v>129</v>
      </c>
      <c r="G317">
        <v>285</v>
      </c>
      <c r="H317">
        <v>414</v>
      </c>
    </row>
    <row r="318" spans="1:8" x14ac:dyDescent="0.25">
      <c r="A318" t="s">
        <v>2007</v>
      </c>
      <c r="E318">
        <v>906</v>
      </c>
      <c r="F318">
        <v>278</v>
      </c>
      <c r="G318">
        <v>482</v>
      </c>
      <c r="H318">
        <v>760</v>
      </c>
    </row>
    <row r="319" spans="1:8" x14ac:dyDescent="0.25">
      <c r="A319" t="s">
        <v>2008</v>
      </c>
      <c r="E319">
        <v>907</v>
      </c>
      <c r="F319">
        <v>86</v>
      </c>
      <c r="G319">
        <v>98</v>
      </c>
      <c r="H319">
        <v>184</v>
      </c>
    </row>
    <row r="320" spans="1:8" x14ac:dyDescent="0.25">
      <c r="A320" t="s">
        <v>2009</v>
      </c>
      <c r="E320">
        <v>908</v>
      </c>
      <c r="F320">
        <v>0</v>
      </c>
      <c r="G320">
        <v>1</v>
      </c>
      <c r="H320">
        <v>1</v>
      </c>
    </row>
    <row r="321" spans="1:8" x14ac:dyDescent="0.25">
      <c r="A321" t="s">
        <v>2010</v>
      </c>
      <c r="E321">
        <v>910</v>
      </c>
      <c r="F321">
        <v>54</v>
      </c>
      <c r="G321">
        <v>115</v>
      </c>
      <c r="H321">
        <v>169</v>
      </c>
    </row>
    <row r="322" spans="1:8" x14ac:dyDescent="0.25">
      <c r="A322" t="s">
        <v>2011</v>
      </c>
      <c r="E322">
        <v>990</v>
      </c>
      <c r="F322">
        <v>972</v>
      </c>
      <c r="G322" s="1">
        <v>2843</v>
      </c>
      <c r="H322" s="1">
        <v>3815</v>
      </c>
    </row>
    <row r="323" spans="1:8" x14ac:dyDescent="0.25">
      <c r="A323" t="s">
        <v>3</v>
      </c>
    </row>
    <row r="324" spans="1:8" x14ac:dyDescent="0.25">
      <c r="A324" t="s">
        <v>1468</v>
      </c>
      <c r="E324" t="s">
        <v>19</v>
      </c>
      <c r="F324" s="1">
        <v>64727</v>
      </c>
      <c r="G324" s="1">
        <v>193768</v>
      </c>
      <c r="H324" s="1">
        <v>258495</v>
      </c>
    </row>
  </sheetData>
  <mergeCells count="8">
    <mergeCell ref="A40:B40"/>
    <mergeCell ref="A36:F36"/>
    <mergeCell ref="A1:F1"/>
    <mergeCell ref="A5:C5"/>
    <mergeCell ref="A10:C10"/>
    <mergeCell ref="A11:C11"/>
    <mergeCell ref="D8:E8"/>
    <mergeCell ref="B28:D2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D1"/>
    </sheetView>
  </sheetViews>
  <sheetFormatPr defaultRowHeight="15" x14ac:dyDescent="0.25"/>
  <cols>
    <col min="1" max="1" width="14.28515625" customWidth="1"/>
    <col min="2" max="4" width="14.42578125" customWidth="1"/>
    <col min="5" max="5" width="97.42578125" customWidth="1"/>
  </cols>
  <sheetData>
    <row r="1" spans="1:5" ht="30" customHeight="1" x14ac:dyDescent="0.25">
      <c r="A1" s="67" t="s">
        <v>2241</v>
      </c>
      <c r="B1" s="67"/>
      <c r="C1" s="67"/>
      <c r="D1" s="67"/>
      <c r="E1" s="59" t="s">
        <v>2221</v>
      </c>
    </row>
    <row r="2" spans="1:5" x14ac:dyDescent="0.25">
      <c r="E2" t="s">
        <v>2222</v>
      </c>
    </row>
    <row r="3" spans="1:5" x14ac:dyDescent="0.25">
      <c r="C3" s="22"/>
      <c r="D3" s="22"/>
      <c r="E3" t="s">
        <v>2223</v>
      </c>
    </row>
    <row r="4" spans="1:5" ht="60" x14ac:dyDescent="0.25">
      <c r="A4" t="s">
        <v>934</v>
      </c>
      <c r="B4" s="32" t="s">
        <v>1170</v>
      </c>
      <c r="C4" s="32" t="s">
        <v>1172</v>
      </c>
      <c r="D4" s="32" t="s">
        <v>2219</v>
      </c>
      <c r="E4" t="s">
        <v>1173</v>
      </c>
    </row>
    <row r="5" spans="1:5" x14ac:dyDescent="0.25">
      <c r="A5" t="s">
        <v>139</v>
      </c>
      <c r="B5" s="64">
        <v>67810</v>
      </c>
      <c r="C5" s="64">
        <v>113877</v>
      </c>
      <c r="D5" s="56">
        <f>B5/C5</f>
        <v>0.5954670389982174</v>
      </c>
      <c r="E5" t="s">
        <v>1169</v>
      </c>
    </row>
    <row r="6" spans="1:5" x14ac:dyDescent="0.25">
      <c r="A6" t="s">
        <v>185</v>
      </c>
      <c r="B6" s="64">
        <v>28426</v>
      </c>
      <c r="C6" s="64">
        <v>50065</v>
      </c>
      <c r="D6" s="56">
        <f>B6/C6</f>
        <v>0.56778188355138315</v>
      </c>
    </row>
    <row r="7" spans="1:5" x14ac:dyDescent="0.25">
      <c r="A7" t="s">
        <v>327</v>
      </c>
      <c r="B7" s="64">
        <v>25476</v>
      </c>
      <c r="C7" s="64">
        <v>69031.317170403461</v>
      </c>
      <c r="D7" s="56">
        <f>B7/C7</f>
        <v>0.36904988987987325</v>
      </c>
      <c r="E7" t="s">
        <v>1168</v>
      </c>
    </row>
    <row r="8" spans="1:5" x14ac:dyDescent="0.25">
      <c r="A8" t="s">
        <v>153</v>
      </c>
      <c r="B8" s="65"/>
      <c r="C8" s="65"/>
      <c r="D8" s="45">
        <v>0.51400000000000001</v>
      </c>
      <c r="E8" s="24" t="s">
        <v>1167</v>
      </c>
    </row>
    <row r="9" spans="1:5" x14ac:dyDescent="0.25">
      <c r="A9" t="s">
        <v>261</v>
      </c>
      <c r="B9" s="65">
        <v>4678</v>
      </c>
      <c r="C9" s="65">
        <v>12641</v>
      </c>
      <c r="D9" s="56">
        <f>B9/C9</f>
        <v>0.37006565936239222</v>
      </c>
      <c r="E9" t="s">
        <v>1174</v>
      </c>
    </row>
    <row r="11" spans="1:5" x14ac:dyDescent="0.25">
      <c r="E11" t="s">
        <v>2220</v>
      </c>
    </row>
    <row r="12" spans="1:5" x14ac:dyDescent="0.25">
      <c r="E12" t="s">
        <v>1171</v>
      </c>
    </row>
  </sheetData>
  <mergeCells count="1">
    <mergeCell ref="A1:D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workbookViewId="0">
      <selection sqref="A1:G1"/>
    </sheetView>
  </sheetViews>
  <sheetFormatPr defaultRowHeight="15" x14ac:dyDescent="0.25"/>
  <cols>
    <col min="1" max="1" width="11.7109375" customWidth="1"/>
    <col min="5" max="8" width="11.5703125" customWidth="1"/>
    <col min="9" max="9" width="3" customWidth="1"/>
    <col min="10" max="10" width="110.5703125" customWidth="1"/>
  </cols>
  <sheetData>
    <row r="1" spans="1:10" x14ac:dyDescent="0.25">
      <c r="A1" s="66" t="s">
        <v>2242</v>
      </c>
      <c r="B1" s="66"/>
      <c r="C1" s="66"/>
      <c r="D1" s="66"/>
      <c r="E1" s="66"/>
      <c r="F1" s="66"/>
      <c r="G1" s="66"/>
      <c r="J1" t="s">
        <v>2221</v>
      </c>
    </row>
    <row r="2" spans="1:10" x14ac:dyDescent="0.25">
      <c r="J2" t="s">
        <v>2222</v>
      </c>
    </row>
    <row r="3" spans="1:10" x14ac:dyDescent="0.25">
      <c r="J3" t="s">
        <v>2223</v>
      </c>
    </row>
    <row r="5" spans="1:10" x14ac:dyDescent="0.25">
      <c r="J5" t="s">
        <v>1055</v>
      </c>
    </row>
    <row r="7" spans="1:10" x14ac:dyDescent="0.25">
      <c r="A7" t="s">
        <v>1057</v>
      </c>
      <c r="J7" t="s">
        <v>1058</v>
      </c>
    </row>
    <row r="9" spans="1:10" x14ac:dyDescent="0.25">
      <c r="A9" t="s">
        <v>938</v>
      </c>
      <c r="J9" t="s">
        <v>1074</v>
      </c>
    </row>
    <row r="10" spans="1:10" x14ac:dyDescent="0.25">
      <c r="A10" t="s">
        <v>939</v>
      </c>
      <c r="J10" t="s">
        <v>1075</v>
      </c>
    </row>
    <row r="12" spans="1:10" x14ac:dyDescent="0.25">
      <c r="A12" t="s">
        <v>956</v>
      </c>
    </row>
    <row r="13" spans="1:10" x14ac:dyDescent="0.25">
      <c r="A13" t="s">
        <v>940</v>
      </c>
      <c r="J13" t="s">
        <v>958</v>
      </c>
    </row>
    <row r="14" spans="1:10" x14ac:dyDescent="0.25">
      <c r="A14" t="s">
        <v>941</v>
      </c>
      <c r="J14" t="s">
        <v>959</v>
      </c>
    </row>
    <row r="15" spans="1:10" x14ac:dyDescent="0.25">
      <c r="B15" t="s">
        <v>942</v>
      </c>
      <c r="J15" t="s">
        <v>967</v>
      </c>
    </row>
    <row r="16" spans="1:10" x14ac:dyDescent="0.25">
      <c r="B16" t="s">
        <v>943</v>
      </c>
    </row>
    <row r="17" spans="1:10" x14ac:dyDescent="0.25">
      <c r="C17" t="s">
        <v>944</v>
      </c>
      <c r="J17" t="s">
        <v>960</v>
      </c>
    </row>
    <row r="18" spans="1:10" x14ac:dyDescent="0.25">
      <c r="C18" t="s">
        <v>945</v>
      </c>
    </row>
    <row r="19" spans="1:10" x14ac:dyDescent="0.25">
      <c r="C19" t="s">
        <v>946</v>
      </c>
      <c r="J19" t="s">
        <v>961</v>
      </c>
    </row>
    <row r="20" spans="1:10" x14ac:dyDescent="0.25">
      <c r="B20" t="s">
        <v>947</v>
      </c>
    </row>
    <row r="21" spans="1:10" x14ac:dyDescent="0.25">
      <c r="A21" t="s">
        <v>947</v>
      </c>
      <c r="J21" t="s">
        <v>962</v>
      </c>
    </row>
    <row r="22" spans="1:10" x14ac:dyDescent="0.25">
      <c r="A22" t="s">
        <v>948</v>
      </c>
      <c r="J22" t="s">
        <v>963</v>
      </c>
    </row>
    <row r="23" spans="1:10" x14ac:dyDescent="0.25">
      <c r="A23" t="s">
        <v>949</v>
      </c>
    </row>
    <row r="24" spans="1:10" x14ac:dyDescent="0.25">
      <c r="J24" t="s">
        <v>964</v>
      </c>
    </row>
    <row r="26" spans="1:10" x14ac:dyDescent="0.25">
      <c r="A26" t="s">
        <v>957</v>
      </c>
      <c r="J26" t="s">
        <v>965</v>
      </c>
    </row>
    <row r="27" spans="1:10" x14ac:dyDescent="0.25">
      <c r="A27" t="s">
        <v>950</v>
      </c>
      <c r="J27" t="s">
        <v>966</v>
      </c>
    </row>
    <row r="28" spans="1:10" x14ac:dyDescent="0.25">
      <c r="A28" t="s">
        <v>941</v>
      </c>
    </row>
    <row r="29" spans="1:10" x14ac:dyDescent="0.25">
      <c r="B29" t="s">
        <v>951</v>
      </c>
    </row>
    <row r="30" spans="1:10" x14ac:dyDescent="0.25">
      <c r="B30" t="s">
        <v>952</v>
      </c>
    </row>
    <row r="31" spans="1:10" x14ac:dyDescent="0.25">
      <c r="C31" t="s">
        <v>944</v>
      </c>
    </row>
    <row r="32" spans="1:10" x14ac:dyDescent="0.25">
      <c r="C32" t="s">
        <v>945</v>
      </c>
    </row>
    <row r="33" spans="1:3" x14ac:dyDescent="0.25">
      <c r="C33" t="s">
        <v>953</v>
      </c>
    </row>
    <row r="34" spans="1:3" x14ac:dyDescent="0.25">
      <c r="B34" t="s">
        <v>947</v>
      </c>
    </row>
    <row r="35" spans="1:3" x14ac:dyDescent="0.25">
      <c r="A35" t="s">
        <v>947</v>
      </c>
    </row>
    <row r="36" spans="1:3" x14ac:dyDescent="0.25">
      <c r="A36" t="s">
        <v>954</v>
      </c>
    </row>
    <row r="37" spans="1:3" x14ac:dyDescent="0.25">
      <c r="A37" t="s">
        <v>955</v>
      </c>
    </row>
    <row r="40" spans="1:3" x14ac:dyDescent="0.25">
      <c r="A40" t="s">
        <v>1908</v>
      </c>
    </row>
    <row r="41" spans="1:3" x14ac:dyDescent="0.25">
      <c r="A41" t="s">
        <v>1909</v>
      </c>
    </row>
    <row r="42" spans="1:3" x14ac:dyDescent="0.25">
      <c r="A42" t="s">
        <v>1910</v>
      </c>
    </row>
    <row r="43" spans="1:3" x14ac:dyDescent="0.25">
      <c r="A43" t="s">
        <v>941</v>
      </c>
    </row>
    <row r="44" spans="1:3" x14ac:dyDescent="0.25">
      <c r="B44" t="s">
        <v>1911</v>
      </c>
    </row>
    <row r="45" spans="1:3" x14ac:dyDescent="0.25">
      <c r="C45" t="s">
        <v>1912</v>
      </c>
    </row>
    <row r="46" spans="1:3" x14ac:dyDescent="0.25">
      <c r="C46" t="s">
        <v>1913</v>
      </c>
    </row>
    <row r="47" spans="1:3" x14ac:dyDescent="0.25">
      <c r="C47" t="s">
        <v>1914</v>
      </c>
    </row>
    <row r="48" spans="1:3" x14ac:dyDescent="0.25">
      <c r="C48" t="s">
        <v>1915</v>
      </c>
    </row>
    <row r="49" spans="1:10" x14ac:dyDescent="0.25">
      <c r="B49" t="s">
        <v>947</v>
      </c>
    </row>
    <row r="50" spans="1:10" x14ac:dyDescent="0.25">
      <c r="A50" t="s">
        <v>947</v>
      </c>
    </row>
    <row r="54" spans="1:10" x14ac:dyDescent="0.25">
      <c r="A54" t="s">
        <v>968</v>
      </c>
      <c r="J54" t="s">
        <v>1050</v>
      </c>
    </row>
    <row r="55" spans="1:10" x14ac:dyDescent="0.25">
      <c r="A55" t="s">
        <v>89</v>
      </c>
      <c r="J55" t="s">
        <v>1051</v>
      </c>
    </row>
    <row r="56" spans="1:10" x14ac:dyDescent="0.25">
      <c r="A56" t="s">
        <v>969</v>
      </c>
      <c r="J56" t="s">
        <v>1052</v>
      </c>
    </row>
    <row r="57" spans="1:10" x14ac:dyDescent="0.25">
      <c r="A57" t="s">
        <v>970</v>
      </c>
      <c r="J57" t="s">
        <v>1053</v>
      </c>
    </row>
    <row r="58" spans="1:10" x14ac:dyDescent="0.25">
      <c r="A58" t="s">
        <v>971</v>
      </c>
      <c r="J58" t="s">
        <v>1054</v>
      </c>
    </row>
    <row r="59" spans="1:10" x14ac:dyDescent="0.25">
      <c r="A59" t="s">
        <v>972</v>
      </c>
    </row>
    <row r="60" spans="1:10" x14ac:dyDescent="0.25">
      <c r="A60" t="s">
        <v>973</v>
      </c>
    </row>
    <row r="61" spans="1:10" x14ac:dyDescent="0.25">
      <c r="A61" t="s">
        <v>974</v>
      </c>
    </row>
    <row r="62" spans="1:10" x14ac:dyDescent="0.25">
      <c r="A62" t="s">
        <v>975</v>
      </c>
    </row>
    <row r="63" spans="1:10" x14ac:dyDescent="0.25">
      <c r="A63" t="s">
        <v>976</v>
      </c>
    </row>
    <row r="64" spans="1:10" x14ac:dyDescent="0.25">
      <c r="A64" t="s">
        <v>977</v>
      </c>
    </row>
    <row r="65" spans="1:1" x14ac:dyDescent="0.25">
      <c r="A65" t="s">
        <v>978</v>
      </c>
    </row>
    <row r="66" spans="1:1" x14ac:dyDescent="0.25">
      <c r="A66" t="s">
        <v>979</v>
      </c>
    </row>
    <row r="67" spans="1:1" x14ac:dyDescent="0.25">
      <c r="A67" t="s">
        <v>980</v>
      </c>
    </row>
    <row r="68" spans="1:1" x14ac:dyDescent="0.25">
      <c r="A68" t="s">
        <v>981</v>
      </c>
    </row>
    <row r="69" spans="1:1" x14ac:dyDescent="0.25">
      <c r="A69" t="s">
        <v>982</v>
      </c>
    </row>
    <row r="70" spans="1:1" x14ac:dyDescent="0.25">
      <c r="A70" t="s">
        <v>983</v>
      </c>
    </row>
    <row r="71" spans="1:1" x14ac:dyDescent="0.25">
      <c r="A71" t="s">
        <v>984</v>
      </c>
    </row>
    <row r="72" spans="1:1" x14ac:dyDescent="0.25">
      <c r="A72" t="s">
        <v>985</v>
      </c>
    </row>
    <row r="73" spans="1:1" x14ac:dyDescent="0.25">
      <c r="A73" t="s">
        <v>986</v>
      </c>
    </row>
    <row r="74" spans="1:1" x14ac:dyDescent="0.25">
      <c r="A74" t="s">
        <v>987</v>
      </c>
    </row>
    <row r="75" spans="1:1" x14ac:dyDescent="0.25">
      <c r="A75" t="s">
        <v>988</v>
      </c>
    </row>
    <row r="76" spans="1:1" x14ac:dyDescent="0.25">
      <c r="A76" t="s">
        <v>989</v>
      </c>
    </row>
    <row r="77" spans="1:1" x14ac:dyDescent="0.25">
      <c r="A77" t="s">
        <v>990</v>
      </c>
    </row>
    <row r="78" spans="1:1" x14ac:dyDescent="0.25">
      <c r="A78" t="s">
        <v>991</v>
      </c>
    </row>
    <row r="79" spans="1:1" x14ac:dyDescent="0.25">
      <c r="A79" t="s">
        <v>992</v>
      </c>
    </row>
    <row r="80" spans="1:1" x14ac:dyDescent="0.25">
      <c r="A80" t="s">
        <v>993</v>
      </c>
    </row>
    <row r="81" spans="1:1" x14ac:dyDescent="0.25">
      <c r="A81" t="s">
        <v>994</v>
      </c>
    </row>
    <row r="82" spans="1:1" x14ac:dyDescent="0.25">
      <c r="A82" t="s">
        <v>995</v>
      </c>
    </row>
    <row r="83" spans="1:1" x14ac:dyDescent="0.25">
      <c r="A83" t="s">
        <v>996</v>
      </c>
    </row>
    <row r="84" spans="1:1" x14ac:dyDescent="0.25">
      <c r="A84" t="s">
        <v>997</v>
      </c>
    </row>
    <row r="85" spans="1:1" x14ac:dyDescent="0.25">
      <c r="A85" t="s">
        <v>998</v>
      </c>
    </row>
    <row r="86" spans="1:1" x14ac:dyDescent="0.25">
      <c r="A86" t="s">
        <v>999</v>
      </c>
    </row>
    <row r="87" spans="1:1" x14ac:dyDescent="0.25">
      <c r="A87" t="s">
        <v>1000</v>
      </c>
    </row>
    <row r="88" spans="1:1" x14ac:dyDescent="0.25">
      <c r="A88" t="s">
        <v>1001</v>
      </c>
    </row>
    <row r="89" spans="1:1" x14ac:dyDescent="0.25">
      <c r="A89" t="s">
        <v>1002</v>
      </c>
    </row>
    <row r="93" spans="1:1" x14ac:dyDescent="0.25">
      <c r="A93" t="s">
        <v>1003</v>
      </c>
    </row>
    <row r="94" spans="1:1" x14ac:dyDescent="0.25">
      <c r="A94" t="s">
        <v>89</v>
      </c>
    </row>
    <row r="95" spans="1:1" x14ac:dyDescent="0.25">
      <c r="A95" t="s">
        <v>1004</v>
      </c>
    </row>
    <row r="96" spans="1:1" x14ac:dyDescent="0.25">
      <c r="A96" t="s">
        <v>1005</v>
      </c>
    </row>
    <row r="97" spans="1:1" x14ac:dyDescent="0.25">
      <c r="A97" t="s">
        <v>1006</v>
      </c>
    </row>
    <row r="98" spans="1:1" x14ac:dyDescent="0.25">
      <c r="A98" t="s">
        <v>1007</v>
      </c>
    </row>
    <row r="99" spans="1:1" x14ac:dyDescent="0.25">
      <c r="A99" t="s">
        <v>1008</v>
      </c>
    </row>
    <row r="100" spans="1:1" x14ac:dyDescent="0.25">
      <c r="A100" t="s">
        <v>1009</v>
      </c>
    </row>
    <row r="101" spans="1:1" x14ac:dyDescent="0.25">
      <c r="A101" t="s">
        <v>1010</v>
      </c>
    </row>
    <row r="102" spans="1:1" x14ac:dyDescent="0.25">
      <c r="A102" t="s">
        <v>1011</v>
      </c>
    </row>
    <row r="103" spans="1:1" x14ac:dyDescent="0.25">
      <c r="A103" t="s">
        <v>1012</v>
      </c>
    </row>
    <row r="104" spans="1:1" x14ac:dyDescent="0.25">
      <c r="A104" t="s">
        <v>1013</v>
      </c>
    </row>
    <row r="105" spans="1:1" x14ac:dyDescent="0.25">
      <c r="A105" t="s">
        <v>1014</v>
      </c>
    </row>
    <row r="106" spans="1:1" x14ac:dyDescent="0.25">
      <c r="A106" t="s">
        <v>1015</v>
      </c>
    </row>
    <row r="107" spans="1:1" x14ac:dyDescent="0.25">
      <c r="A107" t="s">
        <v>1016</v>
      </c>
    </row>
    <row r="108" spans="1:1" x14ac:dyDescent="0.25">
      <c r="A108" t="s">
        <v>1017</v>
      </c>
    </row>
    <row r="109" spans="1:1" x14ac:dyDescent="0.25">
      <c r="A109" t="s">
        <v>1018</v>
      </c>
    </row>
    <row r="110" spans="1:1" x14ac:dyDescent="0.25">
      <c r="A110" t="s">
        <v>1019</v>
      </c>
    </row>
    <row r="111" spans="1:1" x14ac:dyDescent="0.25">
      <c r="A111" t="s">
        <v>1020</v>
      </c>
    </row>
    <row r="112" spans="1:1" x14ac:dyDescent="0.25">
      <c r="A112" t="s">
        <v>1021</v>
      </c>
    </row>
    <row r="113" spans="1:1" x14ac:dyDescent="0.25">
      <c r="A113" t="s">
        <v>1022</v>
      </c>
    </row>
    <row r="114" spans="1:1" x14ac:dyDescent="0.25">
      <c r="A114" t="s">
        <v>1023</v>
      </c>
    </row>
    <row r="115" spans="1:1" x14ac:dyDescent="0.25">
      <c r="A115" t="s">
        <v>1024</v>
      </c>
    </row>
    <row r="116" spans="1:1" x14ac:dyDescent="0.25">
      <c r="A116" t="s">
        <v>1025</v>
      </c>
    </row>
    <row r="117" spans="1:1" x14ac:dyDescent="0.25">
      <c r="A117" t="s">
        <v>1026</v>
      </c>
    </row>
    <row r="118" spans="1:1" x14ac:dyDescent="0.25">
      <c r="A118" t="s">
        <v>1027</v>
      </c>
    </row>
    <row r="119" spans="1:1" x14ac:dyDescent="0.25">
      <c r="A119" t="s">
        <v>1028</v>
      </c>
    </row>
    <row r="120" spans="1:1" x14ac:dyDescent="0.25">
      <c r="A120" t="s">
        <v>1029</v>
      </c>
    </row>
    <row r="121" spans="1:1" x14ac:dyDescent="0.25">
      <c r="A121" t="s">
        <v>1030</v>
      </c>
    </row>
    <row r="122" spans="1:1" x14ac:dyDescent="0.25">
      <c r="A122" t="s">
        <v>1031</v>
      </c>
    </row>
    <row r="123" spans="1:1" x14ac:dyDescent="0.25">
      <c r="A123" t="s">
        <v>1032</v>
      </c>
    </row>
    <row r="124" spans="1:1" x14ac:dyDescent="0.25">
      <c r="A124" t="s">
        <v>1033</v>
      </c>
    </row>
    <row r="125" spans="1:1" x14ac:dyDescent="0.25">
      <c r="A125" t="s">
        <v>1034</v>
      </c>
    </row>
    <row r="126" spans="1:1" x14ac:dyDescent="0.25">
      <c r="A126" t="s">
        <v>1035</v>
      </c>
    </row>
    <row r="127" spans="1:1" x14ac:dyDescent="0.25">
      <c r="A127" t="s">
        <v>1036</v>
      </c>
    </row>
    <row r="128" spans="1:1" x14ac:dyDescent="0.25">
      <c r="A128" t="s">
        <v>1037</v>
      </c>
    </row>
    <row r="129" spans="1:1" x14ac:dyDescent="0.25">
      <c r="A129" t="s">
        <v>1038</v>
      </c>
    </row>
    <row r="130" spans="1:1" x14ac:dyDescent="0.25">
      <c r="A130" t="s">
        <v>1039</v>
      </c>
    </row>
    <row r="131" spans="1:1" x14ac:dyDescent="0.25">
      <c r="A131" t="s">
        <v>1040</v>
      </c>
    </row>
    <row r="132" spans="1:1" x14ac:dyDescent="0.25">
      <c r="A132" t="s">
        <v>1041</v>
      </c>
    </row>
    <row r="133" spans="1:1" x14ac:dyDescent="0.25">
      <c r="A133" t="s">
        <v>1042</v>
      </c>
    </row>
    <row r="134" spans="1:1" x14ac:dyDescent="0.25">
      <c r="A134" t="s">
        <v>1043</v>
      </c>
    </row>
    <row r="135" spans="1:1" x14ac:dyDescent="0.25">
      <c r="A135" t="s">
        <v>1044</v>
      </c>
    </row>
    <row r="136" spans="1:1" x14ac:dyDescent="0.25">
      <c r="A136" t="s">
        <v>1045</v>
      </c>
    </row>
    <row r="137" spans="1:1" x14ac:dyDescent="0.25">
      <c r="A137" t="s">
        <v>1046</v>
      </c>
    </row>
    <row r="138" spans="1:1" x14ac:dyDescent="0.25">
      <c r="A138" t="s">
        <v>1047</v>
      </c>
    </row>
    <row r="139" spans="1:1" x14ac:dyDescent="0.25">
      <c r="A139" t="s">
        <v>1048</v>
      </c>
    </row>
    <row r="140" spans="1:1" x14ac:dyDescent="0.25">
      <c r="A140" t="s">
        <v>1049</v>
      </c>
    </row>
    <row r="141" spans="1:1" x14ac:dyDescent="0.25">
      <c r="A141" t="s">
        <v>999</v>
      </c>
    </row>
    <row r="142" spans="1:1" x14ac:dyDescent="0.25">
      <c r="A142" t="s">
        <v>1001</v>
      </c>
    </row>
    <row r="143" spans="1:1" x14ac:dyDescent="0.25">
      <c r="A143" t="s">
        <v>1002</v>
      </c>
    </row>
  </sheetData>
  <mergeCells count="1">
    <mergeCell ref="A1:G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sqref="A1:D1"/>
    </sheetView>
  </sheetViews>
  <sheetFormatPr defaultRowHeight="15" x14ac:dyDescent="0.25"/>
  <cols>
    <col min="1" max="1" width="4.5703125" customWidth="1"/>
    <col min="2" max="2" width="24.7109375" customWidth="1"/>
    <col min="3" max="3" width="11.28515625" customWidth="1"/>
    <col min="8" max="8" width="3.28515625" customWidth="1"/>
    <col min="9" max="9" width="101.85546875" customWidth="1"/>
  </cols>
  <sheetData>
    <row r="1" spans="1:9" x14ac:dyDescent="0.25">
      <c r="A1" s="66" t="s">
        <v>1059</v>
      </c>
      <c r="B1" s="66"/>
      <c r="C1" s="66"/>
      <c r="D1" s="66"/>
      <c r="I1" t="s">
        <v>2221</v>
      </c>
    </row>
    <row r="2" spans="1:9" x14ac:dyDescent="0.25">
      <c r="I2" t="s">
        <v>2222</v>
      </c>
    </row>
    <row r="3" spans="1:9" x14ac:dyDescent="0.25">
      <c r="I3" t="s">
        <v>2223</v>
      </c>
    </row>
    <row r="4" spans="1:9" ht="120.75" customHeight="1" x14ac:dyDescent="0.25">
      <c r="A4" s="67" t="s">
        <v>889</v>
      </c>
      <c r="B4" s="67"/>
      <c r="C4" s="67"/>
      <c r="D4" s="67"/>
      <c r="E4" s="67"/>
      <c r="F4" s="67"/>
      <c r="G4" s="67"/>
    </row>
    <row r="7" spans="1:9" x14ac:dyDescent="0.25">
      <c r="A7" t="s">
        <v>890</v>
      </c>
      <c r="B7" t="s">
        <v>119</v>
      </c>
      <c r="C7" s="19" t="s">
        <v>891</v>
      </c>
      <c r="D7" t="s">
        <v>892</v>
      </c>
      <c r="E7" t="s">
        <v>893</v>
      </c>
      <c r="F7" t="s">
        <v>894</v>
      </c>
    </row>
    <row r="8" spans="1:9" x14ac:dyDescent="0.25">
      <c r="A8">
        <v>6</v>
      </c>
      <c r="B8" t="s">
        <v>606</v>
      </c>
      <c r="C8" s="20" t="s">
        <v>895</v>
      </c>
      <c r="D8">
        <v>69</v>
      </c>
      <c r="E8">
        <v>1</v>
      </c>
      <c r="F8">
        <v>1</v>
      </c>
    </row>
    <row r="9" spans="1:9" x14ac:dyDescent="0.25">
      <c r="A9">
        <v>9</v>
      </c>
      <c r="B9" t="s">
        <v>257</v>
      </c>
      <c r="C9" s="20" t="s">
        <v>896</v>
      </c>
      <c r="D9">
        <v>106</v>
      </c>
      <c r="E9">
        <v>0.91</v>
      </c>
      <c r="F9">
        <v>1</v>
      </c>
      <c r="I9" s="22" t="s">
        <v>1063</v>
      </c>
    </row>
    <row r="10" spans="1:9" x14ac:dyDescent="0.25">
      <c r="A10">
        <v>17</v>
      </c>
      <c r="B10" t="s">
        <v>150</v>
      </c>
      <c r="C10" s="20" t="s">
        <v>897</v>
      </c>
      <c r="D10">
        <v>785</v>
      </c>
      <c r="E10">
        <v>1</v>
      </c>
      <c r="F10">
        <v>1</v>
      </c>
      <c r="I10" t="s">
        <v>1061</v>
      </c>
    </row>
    <row r="11" spans="1:9" x14ac:dyDescent="0.25">
      <c r="A11">
        <v>25</v>
      </c>
      <c r="B11" t="s">
        <v>289</v>
      </c>
      <c r="C11" s="20" t="s">
        <v>898</v>
      </c>
      <c r="D11">
        <v>59</v>
      </c>
      <c r="E11">
        <v>1</v>
      </c>
      <c r="F11">
        <v>1</v>
      </c>
      <c r="I11" t="s">
        <v>1062</v>
      </c>
    </row>
    <row r="12" spans="1:9" x14ac:dyDescent="0.25">
      <c r="A12">
        <v>26</v>
      </c>
      <c r="B12" t="s">
        <v>347</v>
      </c>
      <c r="C12" s="20" t="s">
        <v>899</v>
      </c>
      <c r="D12">
        <v>526</v>
      </c>
      <c r="E12">
        <v>1</v>
      </c>
      <c r="F12">
        <v>1</v>
      </c>
    </row>
    <row r="13" spans="1:9" x14ac:dyDescent="0.25">
      <c r="A13">
        <v>28</v>
      </c>
      <c r="B13" t="s">
        <v>153</v>
      </c>
      <c r="C13" s="20" t="s">
        <v>900</v>
      </c>
      <c r="D13">
        <v>575</v>
      </c>
      <c r="E13">
        <v>1</v>
      </c>
      <c r="F13">
        <v>1</v>
      </c>
      <c r="I13" t="s">
        <v>1935</v>
      </c>
    </row>
    <row r="14" spans="1:9" x14ac:dyDescent="0.25">
      <c r="A14">
        <v>31</v>
      </c>
      <c r="B14" t="s">
        <v>901</v>
      </c>
      <c r="C14" s="20" t="s">
        <v>902</v>
      </c>
      <c r="D14">
        <v>85</v>
      </c>
      <c r="E14">
        <v>0.98</v>
      </c>
      <c r="F14">
        <v>1</v>
      </c>
      <c r="I14" t="s">
        <v>1936</v>
      </c>
    </row>
    <row r="15" spans="1:9" x14ac:dyDescent="0.25">
      <c r="A15">
        <v>32</v>
      </c>
      <c r="B15" t="s">
        <v>185</v>
      </c>
      <c r="C15" s="20" t="s">
        <v>903</v>
      </c>
      <c r="D15">
        <v>418</v>
      </c>
      <c r="E15">
        <v>1</v>
      </c>
      <c r="F15">
        <v>1</v>
      </c>
      <c r="I15" t="s">
        <v>1937</v>
      </c>
    </row>
    <row r="16" spans="1:9" x14ac:dyDescent="0.25">
      <c r="A16">
        <v>34</v>
      </c>
      <c r="B16" t="s">
        <v>837</v>
      </c>
      <c r="C16" s="20" t="s">
        <v>904</v>
      </c>
      <c r="D16">
        <v>505</v>
      </c>
      <c r="E16">
        <v>1</v>
      </c>
      <c r="F16">
        <v>1</v>
      </c>
    </row>
    <row r="17" spans="1:6" x14ac:dyDescent="0.25">
      <c r="A17">
        <v>19</v>
      </c>
      <c r="B17" t="s">
        <v>420</v>
      </c>
      <c r="C17" s="20" t="s">
        <v>905</v>
      </c>
      <c r="D17">
        <v>101</v>
      </c>
      <c r="E17">
        <v>0.98</v>
      </c>
      <c r="F17">
        <v>0.98</v>
      </c>
    </row>
    <row r="18" spans="1:6" x14ac:dyDescent="0.25">
      <c r="A18">
        <v>27</v>
      </c>
      <c r="B18" t="s">
        <v>311</v>
      </c>
      <c r="C18" s="20" t="s">
        <v>906</v>
      </c>
      <c r="D18">
        <v>140</v>
      </c>
      <c r="E18">
        <v>0.9</v>
      </c>
      <c r="F18">
        <v>0.98</v>
      </c>
    </row>
    <row r="19" spans="1:6" x14ac:dyDescent="0.25">
      <c r="A19">
        <v>11</v>
      </c>
      <c r="B19" t="s">
        <v>261</v>
      </c>
      <c r="C19" s="20" t="s">
        <v>907</v>
      </c>
      <c r="D19">
        <v>230</v>
      </c>
      <c r="E19">
        <v>0.92</v>
      </c>
      <c r="F19">
        <v>0.97</v>
      </c>
    </row>
    <row r="20" spans="1:6" x14ac:dyDescent="0.25">
      <c r="A20">
        <v>22</v>
      </c>
      <c r="B20" t="s">
        <v>409</v>
      </c>
      <c r="C20" s="20" t="s">
        <v>908</v>
      </c>
      <c r="D20">
        <v>86</v>
      </c>
      <c r="E20">
        <v>0.93</v>
      </c>
      <c r="F20">
        <v>0.94</v>
      </c>
    </row>
    <row r="21" spans="1:6" x14ac:dyDescent="0.25">
      <c r="A21">
        <v>21</v>
      </c>
      <c r="B21" t="s">
        <v>397</v>
      </c>
      <c r="C21" s="20" t="s">
        <v>909</v>
      </c>
      <c r="D21">
        <v>146</v>
      </c>
      <c r="E21">
        <v>0.87</v>
      </c>
      <c r="F21">
        <v>0.85</v>
      </c>
    </row>
    <row r="22" spans="1:6" x14ac:dyDescent="0.25">
      <c r="A22">
        <v>4</v>
      </c>
      <c r="B22" t="s">
        <v>159</v>
      </c>
      <c r="C22" s="20" t="s">
        <v>910</v>
      </c>
      <c r="D22">
        <v>236</v>
      </c>
      <c r="E22">
        <v>0.85</v>
      </c>
      <c r="F22">
        <v>0.81</v>
      </c>
    </row>
    <row r="23" spans="1:6" x14ac:dyDescent="0.25">
      <c r="A23">
        <v>30</v>
      </c>
      <c r="B23" t="s">
        <v>279</v>
      </c>
      <c r="C23" s="20" t="s">
        <v>902</v>
      </c>
      <c r="D23">
        <v>91</v>
      </c>
      <c r="E23">
        <v>0.79</v>
      </c>
      <c r="F23">
        <v>0.8</v>
      </c>
    </row>
    <row r="24" spans="1:6" x14ac:dyDescent="0.25">
      <c r="A24">
        <v>12</v>
      </c>
      <c r="B24" t="s">
        <v>199</v>
      </c>
      <c r="C24" s="20" t="s">
        <v>906</v>
      </c>
      <c r="D24">
        <v>424</v>
      </c>
      <c r="E24">
        <v>0.9</v>
      </c>
      <c r="F24">
        <v>0.72</v>
      </c>
    </row>
    <row r="25" spans="1:6" x14ac:dyDescent="0.25">
      <c r="A25">
        <v>23</v>
      </c>
      <c r="B25" t="s">
        <v>145</v>
      </c>
      <c r="C25" s="20" t="s">
        <v>911</v>
      </c>
      <c r="D25">
        <v>514</v>
      </c>
      <c r="E25">
        <v>0.7</v>
      </c>
      <c r="F25">
        <v>0.7</v>
      </c>
    </row>
    <row r="26" spans="1:6" x14ac:dyDescent="0.25">
      <c r="A26">
        <v>16</v>
      </c>
      <c r="B26" t="s">
        <v>155</v>
      </c>
      <c r="C26" s="20" t="s">
        <v>912</v>
      </c>
      <c r="D26">
        <v>267</v>
      </c>
      <c r="E26">
        <v>0.76</v>
      </c>
      <c r="F26">
        <v>0.69</v>
      </c>
    </row>
    <row r="27" spans="1:6" x14ac:dyDescent="0.25">
      <c r="A27">
        <v>3</v>
      </c>
      <c r="B27" t="s">
        <v>274</v>
      </c>
      <c r="C27" s="20" t="s">
        <v>913</v>
      </c>
      <c r="D27">
        <v>247</v>
      </c>
      <c r="E27">
        <v>0.78</v>
      </c>
      <c r="F27">
        <v>0.66</v>
      </c>
    </row>
    <row r="28" spans="1:6" x14ac:dyDescent="0.25">
      <c r="A28">
        <v>5</v>
      </c>
      <c r="B28" t="s">
        <v>327</v>
      </c>
      <c r="C28" s="20" t="s">
        <v>914</v>
      </c>
      <c r="D28" t="s">
        <v>915</v>
      </c>
      <c r="E28">
        <v>0.67</v>
      </c>
      <c r="F28">
        <v>0.4</v>
      </c>
    </row>
    <row r="29" spans="1:6" x14ac:dyDescent="0.25">
      <c r="A29">
        <v>35</v>
      </c>
      <c r="B29" t="s">
        <v>168</v>
      </c>
      <c r="C29" s="20" t="s">
        <v>916</v>
      </c>
      <c r="D29">
        <v>25</v>
      </c>
      <c r="E29">
        <v>0.17</v>
      </c>
      <c r="F29">
        <v>0.3</v>
      </c>
    </row>
    <row r="30" spans="1:6" x14ac:dyDescent="0.25">
      <c r="A30">
        <v>24</v>
      </c>
      <c r="B30" t="s">
        <v>170</v>
      </c>
      <c r="C30" s="20" t="s">
        <v>917</v>
      </c>
      <c r="D30">
        <v>74</v>
      </c>
      <c r="E30">
        <v>0.28999999999999998</v>
      </c>
      <c r="F30">
        <v>0.27</v>
      </c>
    </row>
    <row r="31" spans="1:6" x14ac:dyDescent="0.25">
      <c r="A31">
        <v>15</v>
      </c>
      <c r="B31" t="s">
        <v>645</v>
      </c>
      <c r="C31" s="20" t="s">
        <v>918</v>
      </c>
      <c r="D31">
        <v>16</v>
      </c>
      <c r="E31">
        <v>0.22</v>
      </c>
      <c r="F31">
        <v>0.24</v>
      </c>
    </row>
    <row r="32" spans="1:6" x14ac:dyDescent="0.25">
      <c r="A32">
        <v>20</v>
      </c>
      <c r="B32" t="s">
        <v>191</v>
      </c>
      <c r="C32" s="20" t="s">
        <v>916</v>
      </c>
      <c r="D32">
        <v>105</v>
      </c>
      <c r="E32">
        <v>0.36</v>
      </c>
      <c r="F32">
        <v>0.21</v>
      </c>
    </row>
    <row r="33" spans="1:6" x14ac:dyDescent="0.25">
      <c r="A33">
        <v>29</v>
      </c>
      <c r="B33" t="s">
        <v>129</v>
      </c>
      <c r="C33" s="20" t="s">
        <v>900</v>
      </c>
      <c r="D33">
        <v>58</v>
      </c>
      <c r="E33">
        <v>0.13</v>
      </c>
      <c r="F33">
        <v>0.15</v>
      </c>
    </row>
    <row r="34" spans="1:6" x14ac:dyDescent="0.25">
      <c r="A34">
        <v>13</v>
      </c>
      <c r="B34" t="s">
        <v>919</v>
      </c>
      <c r="C34" s="20" t="s">
        <v>920</v>
      </c>
      <c r="D34">
        <v>27</v>
      </c>
      <c r="E34">
        <v>0.06</v>
      </c>
      <c r="F34">
        <v>0.08</v>
      </c>
    </row>
    <row r="35" spans="1:6" x14ac:dyDescent="0.25">
      <c r="A35">
        <v>14</v>
      </c>
      <c r="B35" t="s">
        <v>202</v>
      </c>
      <c r="C35" s="20" t="s">
        <v>921</v>
      </c>
      <c r="D35">
        <v>28</v>
      </c>
      <c r="E35">
        <v>0.09</v>
      </c>
      <c r="F35">
        <v>0.08</v>
      </c>
    </row>
    <row r="36" spans="1:6" x14ac:dyDescent="0.25">
      <c r="A36">
        <v>10</v>
      </c>
      <c r="B36" t="s">
        <v>922</v>
      </c>
      <c r="C36" s="19" t="s">
        <v>923</v>
      </c>
      <c r="D36">
        <v>1</v>
      </c>
      <c r="E36">
        <v>0.04</v>
      </c>
      <c r="F36">
        <v>0.06</v>
      </c>
    </row>
    <row r="37" spans="1:6" x14ac:dyDescent="0.25">
      <c r="A37">
        <v>1</v>
      </c>
      <c r="B37" t="s">
        <v>924</v>
      </c>
      <c r="C37" s="19" t="s">
        <v>925</v>
      </c>
      <c r="D37">
        <v>1</v>
      </c>
      <c r="E37">
        <v>0.02</v>
      </c>
      <c r="F37">
        <v>0.02</v>
      </c>
    </row>
    <row r="38" spans="1:6" x14ac:dyDescent="0.25">
      <c r="A38">
        <v>2</v>
      </c>
      <c r="B38" t="s">
        <v>133</v>
      </c>
      <c r="C38" s="20" t="s">
        <v>926</v>
      </c>
      <c r="D38">
        <v>5</v>
      </c>
      <c r="E38">
        <v>0.03</v>
      </c>
      <c r="F38">
        <v>0.01</v>
      </c>
    </row>
    <row r="39" spans="1:6" x14ac:dyDescent="0.25">
      <c r="A39">
        <v>33</v>
      </c>
      <c r="B39" t="s">
        <v>157</v>
      </c>
      <c r="C39" s="20" t="s">
        <v>927</v>
      </c>
      <c r="D39">
        <v>3</v>
      </c>
      <c r="E39">
        <v>0.01</v>
      </c>
      <c r="F39">
        <v>4.0000000000000002E-4</v>
      </c>
    </row>
    <row r="40" spans="1:6" x14ac:dyDescent="0.25">
      <c r="A40">
        <v>18</v>
      </c>
      <c r="B40" t="s">
        <v>182</v>
      </c>
      <c r="C40" s="20" t="s">
        <v>928</v>
      </c>
      <c r="D40">
        <v>15</v>
      </c>
      <c r="E40">
        <v>2.06E-2</v>
      </c>
      <c r="F40">
        <v>2.9999999999999997E-4</v>
      </c>
    </row>
    <row r="41" spans="1:6" x14ac:dyDescent="0.25">
      <c r="A41">
        <v>8</v>
      </c>
      <c r="B41" t="s">
        <v>929</v>
      </c>
      <c r="C41" s="19" t="s">
        <v>930</v>
      </c>
      <c r="D41">
        <v>1</v>
      </c>
      <c r="E41">
        <v>1E-4</v>
      </c>
      <c r="F41">
        <v>2.0000000000000001E-4</v>
      </c>
    </row>
    <row r="42" spans="1:6" x14ac:dyDescent="0.25">
      <c r="A42">
        <v>7</v>
      </c>
      <c r="B42" t="s">
        <v>931</v>
      </c>
      <c r="C42" s="19" t="s">
        <v>932</v>
      </c>
      <c r="D42">
        <v>1</v>
      </c>
      <c r="E42" t="s">
        <v>933</v>
      </c>
      <c r="F42" t="s">
        <v>933</v>
      </c>
    </row>
  </sheetData>
  <mergeCells count="2">
    <mergeCell ref="A1:D1"/>
    <mergeCell ref="A4:G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workbookViewId="0">
      <selection sqref="A1:E1"/>
    </sheetView>
  </sheetViews>
  <sheetFormatPr defaultRowHeight="15" x14ac:dyDescent="0.25"/>
  <cols>
    <col min="1" max="1" width="4.42578125" customWidth="1"/>
    <col min="2" max="2" width="35.42578125" customWidth="1"/>
    <col min="4" max="4" width="9.42578125" customWidth="1"/>
    <col min="5" max="5" width="20.85546875" style="23" customWidth="1"/>
    <col min="6" max="6" width="3.7109375" customWidth="1"/>
    <col min="7" max="7" width="117.28515625" customWidth="1"/>
  </cols>
  <sheetData>
    <row r="1" spans="1:7" x14ac:dyDescent="0.25">
      <c r="A1" s="66" t="s">
        <v>1302</v>
      </c>
      <c r="B1" s="66"/>
      <c r="C1" s="66"/>
      <c r="D1" s="66"/>
      <c r="E1" s="66"/>
      <c r="F1" s="57"/>
      <c r="G1" s="57" t="s">
        <v>2221</v>
      </c>
    </row>
    <row r="2" spans="1:7" x14ac:dyDescent="0.25">
      <c r="G2" t="s">
        <v>2222</v>
      </c>
    </row>
    <row r="3" spans="1:7" x14ac:dyDescent="0.25">
      <c r="G3" t="s">
        <v>2223</v>
      </c>
    </row>
    <row r="4" spans="1:7" x14ac:dyDescent="0.25">
      <c r="A4" t="s">
        <v>890</v>
      </c>
      <c r="B4" t="s">
        <v>1299</v>
      </c>
      <c r="C4" s="43" t="s">
        <v>934</v>
      </c>
      <c r="D4" s="43" t="s">
        <v>1300</v>
      </c>
      <c r="E4" s="30" t="s">
        <v>1301</v>
      </c>
    </row>
    <row r="5" spans="1:7" x14ac:dyDescent="0.25">
      <c r="A5">
        <v>1</v>
      </c>
      <c r="B5" t="s">
        <v>1208</v>
      </c>
      <c r="C5" s="43" t="s">
        <v>29</v>
      </c>
      <c r="D5" s="43">
        <v>2</v>
      </c>
      <c r="E5" s="58">
        <v>1009834</v>
      </c>
      <c r="G5" t="s">
        <v>1056</v>
      </c>
    </row>
    <row r="6" spans="1:7" x14ac:dyDescent="0.25">
      <c r="A6">
        <v>2</v>
      </c>
      <c r="B6" t="s">
        <v>1206</v>
      </c>
      <c r="C6" s="43" t="s">
        <v>23</v>
      </c>
      <c r="D6" s="43">
        <v>1</v>
      </c>
      <c r="E6" s="58">
        <v>899447</v>
      </c>
      <c r="G6" t="s">
        <v>1303</v>
      </c>
    </row>
    <row r="7" spans="1:7" x14ac:dyDescent="0.25">
      <c r="A7">
        <v>3</v>
      </c>
      <c r="B7" t="s">
        <v>1199</v>
      </c>
      <c r="C7" s="43" t="s">
        <v>1284</v>
      </c>
      <c r="D7" s="43">
        <v>1</v>
      </c>
      <c r="E7" s="58">
        <v>772974</v>
      </c>
      <c r="G7" t="s">
        <v>1304</v>
      </c>
    </row>
    <row r="8" spans="1:7" x14ac:dyDescent="0.25">
      <c r="A8">
        <v>4</v>
      </c>
      <c r="B8" t="s">
        <v>1211</v>
      </c>
      <c r="C8" s="43" t="s">
        <v>1285</v>
      </c>
      <c r="D8" s="43">
        <v>1</v>
      </c>
      <c r="E8" s="58">
        <v>746433</v>
      </c>
    </row>
    <row r="9" spans="1:7" x14ac:dyDescent="0.25">
      <c r="A9">
        <v>5</v>
      </c>
      <c r="B9" t="s">
        <v>1238</v>
      </c>
      <c r="C9" s="43" t="s">
        <v>28</v>
      </c>
      <c r="D9" s="43">
        <v>1</v>
      </c>
      <c r="E9" s="58">
        <v>673650</v>
      </c>
      <c r="G9" t="s">
        <v>1305</v>
      </c>
    </row>
    <row r="10" spans="1:7" x14ac:dyDescent="0.25">
      <c r="A10">
        <v>6</v>
      </c>
      <c r="B10" t="s">
        <v>1242</v>
      </c>
      <c r="C10" s="43" t="s">
        <v>28</v>
      </c>
      <c r="D10" s="43">
        <v>1</v>
      </c>
      <c r="E10" s="58">
        <v>616366</v>
      </c>
      <c r="G10" t="s">
        <v>1306</v>
      </c>
    </row>
    <row r="11" spans="1:7" x14ac:dyDescent="0.25">
      <c r="A11">
        <v>7</v>
      </c>
      <c r="B11" t="s">
        <v>1204</v>
      </c>
      <c r="C11" s="43" t="s">
        <v>1286</v>
      </c>
      <c r="D11" s="43">
        <v>1</v>
      </c>
      <c r="E11" s="58">
        <v>607051</v>
      </c>
      <c r="G11" t="s">
        <v>1307</v>
      </c>
    </row>
    <row r="12" spans="1:7" x14ac:dyDescent="0.25">
      <c r="A12">
        <v>8</v>
      </c>
      <c r="B12" t="s">
        <v>1239</v>
      </c>
      <c r="C12" s="43" t="s">
        <v>1290</v>
      </c>
      <c r="D12" s="43">
        <v>1</v>
      </c>
      <c r="E12" s="58">
        <v>605921</v>
      </c>
      <c r="G12" t="s">
        <v>1308</v>
      </c>
    </row>
    <row r="13" spans="1:7" x14ac:dyDescent="0.25">
      <c r="A13">
        <v>9</v>
      </c>
      <c r="B13" t="s">
        <v>1200</v>
      </c>
      <c r="C13" s="43" t="s">
        <v>1288</v>
      </c>
      <c r="D13" s="43">
        <v>4</v>
      </c>
      <c r="E13" s="58">
        <v>545928</v>
      </c>
      <c r="G13" t="s">
        <v>1309</v>
      </c>
    </row>
    <row r="14" spans="1:7" x14ac:dyDescent="0.25">
      <c r="A14">
        <v>10</v>
      </c>
      <c r="B14" t="s">
        <v>1222</v>
      </c>
      <c r="C14" s="43" t="s">
        <v>1291</v>
      </c>
      <c r="D14" s="43">
        <v>1</v>
      </c>
      <c r="E14" s="58">
        <v>483191</v>
      </c>
      <c r="G14" t="s">
        <v>1310</v>
      </c>
    </row>
    <row r="15" spans="1:7" x14ac:dyDescent="0.25">
      <c r="A15">
        <v>11</v>
      </c>
      <c r="B15" t="s">
        <v>1275</v>
      </c>
      <c r="C15" s="43" t="s">
        <v>29</v>
      </c>
      <c r="D15" s="43">
        <v>1</v>
      </c>
      <c r="E15" s="58">
        <v>435873</v>
      </c>
      <c r="G15" t="s">
        <v>1311</v>
      </c>
    </row>
    <row r="16" spans="1:7" x14ac:dyDescent="0.25">
      <c r="A16">
        <v>12</v>
      </c>
      <c r="B16" t="s">
        <v>1196</v>
      </c>
      <c r="C16" s="43" t="s">
        <v>1284</v>
      </c>
      <c r="D16" s="43">
        <v>1</v>
      </c>
      <c r="E16" s="58">
        <v>426042</v>
      </c>
    </row>
    <row r="17" spans="1:7" x14ac:dyDescent="0.25">
      <c r="A17">
        <v>13</v>
      </c>
      <c r="B17" t="s">
        <v>1243</v>
      </c>
      <c r="C17" s="43" t="s">
        <v>20</v>
      </c>
      <c r="D17" s="43">
        <v>2</v>
      </c>
      <c r="E17" s="58">
        <v>408083</v>
      </c>
      <c r="G17" t="s">
        <v>1312</v>
      </c>
    </row>
    <row r="18" spans="1:7" x14ac:dyDescent="0.25">
      <c r="A18">
        <v>14</v>
      </c>
      <c r="B18" t="s">
        <v>1197</v>
      </c>
      <c r="C18" s="43" t="s">
        <v>1286</v>
      </c>
      <c r="D18" s="43">
        <v>1</v>
      </c>
      <c r="E18" s="58">
        <v>397886</v>
      </c>
      <c r="G18" t="s">
        <v>1313</v>
      </c>
    </row>
    <row r="19" spans="1:7" x14ac:dyDescent="0.25">
      <c r="A19">
        <v>15</v>
      </c>
      <c r="B19" t="s">
        <v>1251</v>
      </c>
      <c r="C19" s="43" t="s">
        <v>29</v>
      </c>
      <c r="D19" s="43">
        <v>2</v>
      </c>
      <c r="E19" s="58">
        <v>380049</v>
      </c>
      <c r="G19" t="s">
        <v>1314</v>
      </c>
    </row>
    <row r="20" spans="1:7" x14ac:dyDescent="0.25">
      <c r="A20">
        <v>16</v>
      </c>
      <c r="B20" t="s">
        <v>1281</v>
      </c>
      <c r="C20" s="43" t="s">
        <v>1298</v>
      </c>
      <c r="D20" s="43">
        <v>1</v>
      </c>
      <c r="E20" s="58">
        <v>376880</v>
      </c>
    </row>
    <row r="21" spans="1:7" x14ac:dyDescent="0.25">
      <c r="A21">
        <v>17</v>
      </c>
      <c r="B21" t="s">
        <v>1249</v>
      </c>
      <c r="C21" s="43" t="s">
        <v>1294</v>
      </c>
      <c r="D21" s="43">
        <v>2</v>
      </c>
      <c r="E21" s="58">
        <v>374835</v>
      </c>
    </row>
    <row r="22" spans="1:7" x14ac:dyDescent="0.25">
      <c r="A22">
        <v>18</v>
      </c>
      <c r="B22" t="s">
        <v>1194</v>
      </c>
      <c r="C22" s="43" t="s">
        <v>1284</v>
      </c>
      <c r="D22" s="43">
        <v>1</v>
      </c>
      <c r="E22" s="58">
        <v>332365</v>
      </c>
    </row>
    <row r="23" spans="1:7" x14ac:dyDescent="0.25">
      <c r="A23">
        <v>19</v>
      </c>
      <c r="B23" t="s">
        <v>1216</v>
      </c>
      <c r="C23" s="43" t="s">
        <v>26</v>
      </c>
      <c r="D23" s="43">
        <v>2</v>
      </c>
      <c r="E23" s="58">
        <v>328120</v>
      </c>
    </row>
    <row r="24" spans="1:7" x14ac:dyDescent="0.25">
      <c r="A24">
        <v>20</v>
      </c>
      <c r="B24" t="s">
        <v>1183</v>
      </c>
      <c r="C24" s="43" t="s">
        <v>1286</v>
      </c>
      <c r="D24" s="43">
        <v>1</v>
      </c>
      <c r="E24" s="58">
        <v>323483</v>
      </c>
    </row>
    <row r="25" spans="1:7" x14ac:dyDescent="0.25">
      <c r="A25">
        <v>21</v>
      </c>
      <c r="B25" t="s">
        <v>1193</v>
      </c>
      <c r="C25" s="43" t="s">
        <v>29</v>
      </c>
      <c r="D25" s="43">
        <v>2</v>
      </c>
      <c r="E25" s="58">
        <v>312810</v>
      </c>
    </row>
    <row r="26" spans="1:7" x14ac:dyDescent="0.25">
      <c r="A26">
        <v>22</v>
      </c>
      <c r="B26" t="s">
        <v>1219</v>
      </c>
      <c r="C26" s="43" t="s">
        <v>29</v>
      </c>
      <c r="D26" s="43">
        <v>2</v>
      </c>
      <c r="E26" s="58">
        <v>301043</v>
      </c>
    </row>
    <row r="27" spans="1:7" x14ac:dyDescent="0.25">
      <c r="A27">
        <v>23</v>
      </c>
      <c r="B27" t="s">
        <v>1247</v>
      </c>
      <c r="C27" s="43" t="s">
        <v>23</v>
      </c>
      <c r="D27" s="43">
        <v>2</v>
      </c>
      <c r="E27" s="58">
        <v>295159</v>
      </c>
    </row>
    <row r="28" spans="1:7" x14ac:dyDescent="0.25">
      <c r="A28">
        <v>24</v>
      </c>
      <c r="B28" t="s">
        <v>1250</v>
      </c>
      <c r="C28" s="43" t="s">
        <v>1285</v>
      </c>
      <c r="D28" s="43">
        <v>1</v>
      </c>
      <c r="E28" s="58">
        <v>278244</v>
      </c>
    </row>
    <row r="29" spans="1:7" x14ac:dyDescent="0.25">
      <c r="A29">
        <v>25</v>
      </c>
      <c r="B29" t="s">
        <v>1232</v>
      </c>
      <c r="C29" s="43" t="s">
        <v>29</v>
      </c>
      <c r="D29" s="43">
        <v>2</v>
      </c>
      <c r="E29" s="58">
        <v>270317</v>
      </c>
    </row>
    <row r="30" spans="1:7" x14ac:dyDescent="0.25">
      <c r="A30">
        <v>26</v>
      </c>
      <c r="B30" t="s">
        <v>1224</v>
      </c>
      <c r="C30" s="43" t="s">
        <v>28</v>
      </c>
      <c r="D30" s="43">
        <v>2</v>
      </c>
      <c r="E30" s="58">
        <v>254748</v>
      </c>
    </row>
    <row r="31" spans="1:7" x14ac:dyDescent="0.25">
      <c r="A31">
        <v>27</v>
      </c>
      <c r="B31" t="s">
        <v>1235</v>
      </c>
      <c r="C31" s="43" t="s">
        <v>1290</v>
      </c>
      <c r="D31" s="43">
        <v>1</v>
      </c>
      <c r="E31" s="58">
        <v>238224</v>
      </c>
    </row>
    <row r="32" spans="1:7" x14ac:dyDescent="0.25">
      <c r="A32">
        <v>28</v>
      </c>
      <c r="B32" t="s">
        <v>1246</v>
      </c>
      <c r="C32" s="43" t="s">
        <v>29</v>
      </c>
      <c r="D32" s="43">
        <v>1</v>
      </c>
      <c r="E32" s="58">
        <v>234100</v>
      </c>
    </row>
    <row r="33" spans="1:5" x14ac:dyDescent="0.25">
      <c r="A33">
        <v>29</v>
      </c>
      <c r="B33" t="s">
        <v>1256</v>
      </c>
      <c r="C33" s="43" t="s">
        <v>26</v>
      </c>
      <c r="D33" s="43">
        <v>2</v>
      </c>
      <c r="E33" s="58">
        <v>230477</v>
      </c>
    </row>
    <row r="34" spans="1:5" x14ac:dyDescent="0.25">
      <c r="A34">
        <v>30</v>
      </c>
      <c r="B34" t="s">
        <v>1217</v>
      </c>
      <c r="C34" s="43" t="s">
        <v>1284</v>
      </c>
      <c r="D34" s="43">
        <v>2</v>
      </c>
      <c r="E34" s="58">
        <v>229396</v>
      </c>
    </row>
    <row r="35" spans="1:5" x14ac:dyDescent="0.25">
      <c r="A35">
        <v>31</v>
      </c>
      <c r="B35" t="s">
        <v>1223</v>
      </c>
      <c r="C35" s="43" t="s">
        <v>23</v>
      </c>
      <c r="D35" s="43">
        <v>2</v>
      </c>
      <c r="E35" s="58">
        <v>228642</v>
      </c>
    </row>
    <row r="36" spans="1:5" x14ac:dyDescent="0.25">
      <c r="A36">
        <v>32</v>
      </c>
      <c r="B36" t="s">
        <v>1192</v>
      </c>
      <c r="C36" s="43" t="s">
        <v>29</v>
      </c>
      <c r="D36" s="43">
        <v>1</v>
      </c>
      <c r="E36" s="58">
        <v>225627</v>
      </c>
    </row>
    <row r="37" spans="1:5" x14ac:dyDescent="0.25">
      <c r="A37">
        <v>33</v>
      </c>
      <c r="B37" t="s">
        <v>1261</v>
      </c>
      <c r="C37" s="43" t="s">
        <v>1295</v>
      </c>
      <c r="D37" s="43">
        <v>2</v>
      </c>
      <c r="E37" s="58">
        <v>224846</v>
      </c>
    </row>
    <row r="38" spans="1:5" x14ac:dyDescent="0.25">
      <c r="A38">
        <v>34</v>
      </c>
      <c r="B38" t="s">
        <v>1181</v>
      </c>
      <c r="C38" s="43" t="s">
        <v>29</v>
      </c>
      <c r="D38" s="43">
        <v>2</v>
      </c>
      <c r="E38" s="58">
        <v>221312</v>
      </c>
    </row>
    <row r="39" spans="1:5" x14ac:dyDescent="0.25">
      <c r="A39">
        <v>35</v>
      </c>
      <c r="B39" t="s">
        <v>1213</v>
      </c>
      <c r="C39" s="43" t="s">
        <v>1289</v>
      </c>
      <c r="D39" s="43">
        <v>1</v>
      </c>
      <c r="E39" s="58">
        <v>215215</v>
      </c>
    </row>
    <row r="40" spans="1:5" x14ac:dyDescent="0.25">
      <c r="A40">
        <v>36</v>
      </c>
      <c r="B40" t="s">
        <v>1266</v>
      </c>
      <c r="C40" s="43" t="s">
        <v>26</v>
      </c>
      <c r="D40" s="43">
        <v>2</v>
      </c>
      <c r="E40" s="58">
        <v>215062</v>
      </c>
    </row>
    <row r="41" spans="1:5" x14ac:dyDescent="0.25">
      <c r="A41">
        <v>37</v>
      </c>
      <c r="B41" t="s">
        <v>1248</v>
      </c>
      <c r="C41" s="43" t="s">
        <v>23</v>
      </c>
      <c r="D41" s="43">
        <v>2</v>
      </c>
      <c r="E41" s="58">
        <v>214138</v>
      </c>
    </row>
    <row r="42" spans="1:5" x14ac:dyDescent="0.25">
      <c r="A42">
        <v>38</v>
      </c>
      <c r="B42" t="s">
        <v>1187</v>
      </c>
      <c r="C42" s="43" t="s">
        <v>22</v>
      </c>
      <c r="D42" s="43">
        <v>1</v>
      </c>
      <c r="E42" s="58">
        <v>205902</v>
      </c>
    </row>
    <row r="43" spans="1:5" x14ac:dyDescent="0.25">
      <c r="A43">
        <v>39</v>
      </c>
      <c r="B43" t="s">
        <v>1257</v>
      </c>
      <c r="C43" s="43" t="s">
        <v>29</v>
      </c>
      <c r="D43" s="43">
        <v>1</v>
      </c>
      <c r="E43" s="58">
        <v>205883</v>
      </c>
    </row>
    <row r="44" spans="1:5" x14ac:dyDescent="0.25">
      <c r="A44">
        <v>40</v>
      </c>
      <c r="B44" t="s">
        <v>1176</v>
      </c>
      <c r="C44" s="43" t="s">
        <v>1284</v>
      </c>
      <c r="D44" s="43">
        <v>1</v>
      </c>
      <c r="E44" s="58">
        <v>205760</v>
      </c>
    </row>
    <row r="45" spans="1:5" x14ac:dyDescent="0.25">
      <c r="A45">
        <v>41</v>
      </c>
      <c r="B45" t="s">
        <v>1205</v>
      </c>
      <c r="C45" s="43" t="s">
        <v>21</v>
      </c>
      <c r="D45" s="43">
        <v>1</v>
      </c>
      <c r="E45" s="58">
        <v>202564</v>
      </c>
    </row>
    <row r="46" spans="1:5" x14ac:dyDescent="0.25">
      <c r="A46">
        <v>42</v>
      </c>
      <c r="B46" t="s">
        <v>1273</v>
      </c>
      <c r="C46" s="43" t="s">
        <v>1294</v>
      </c>
      <c r="D46" s="43">
        <v>1</v>
      </c>
      <c r="E46" s="58">
        <v>199595</v>
      </c>
    </row>
    <row r="47" spans="1:5" x14ac:dyDescent="0.25">
      <c r="A47">
        <v>43</v>
      </c>
      <c r="B47" t="s">
        <v>1220</v>
      </c>
      <c r="C47" s="43" t="s">
        <v>26</v>
      </c>
      <c r="D47" s="43">
        <v>2</v>
      </c>
      <c r="E47" s="58">
        <v>196364</v>
      </c>
    </row>
    <row r="48" spans="1:5" x14ac:dyDescent="0.25">
      <c r="A48">
        <v>44</v>
      </c>
      <c r="B48" t="s">
        <v>1245</v>
      </c>
      <c r="C48" s="43" t="s">
        <v>29</v>
      </c>
      <c r="D48" s="43">
        <v>1</v>
      </c>
      <c r="E48" s="58">
        <v>195225</v>
      </c>
    </row>
    <row r="49" spans="1:5" x14ac:dyDescent="0.25">
      <c r="A49">
        <v>45</v>
      </c>
      <c r="B49" t="s">
        <v>1229</v>
      </c>
      <c r="C49" s="43" t="s">
        <v>26</v>
      </c>
      <c r="D49" s="43">
        <v>2</v>
      </c>
      <c r="E49" s="58">
        <v>194507</v>
      </c>
    </row>
    <row r="50" spans="1:5" x14ac:dyDescent="0.25">
      <c r="A50">
        <v>46</v>
      </c>
      <c r="B50" t="s">
        <v>1230</v>
      </c>
      <c r="C50" s="43" t="s">
        <v>1292</v>
      </c>
      <c r="D50" s="43">
        <v>1</v>
      </c>
      <c r="E50" s="58">
        <v>192922</v>
      </c>
    </row>
    <row r="51" spans="1:5" x14ac:dyDescent="0.25">
      <c r="A51">
        <v>47</v>
      </c>
      <c r="B51" t="s">
        <v>1214</v>
      </c>
      <c r="C51" s="43" t="s">
        <v>23</v>
      </c>
      <c r="D51" s="43">
        <v>1</v>
      </c>
      <c r="E51" s="58">
        <v>191566</v>
      </c>
    </row>
    <row r="52" spans="1:5" x14ac:dyDescent="0.25">
      <c r="A52">
        <v>48</v>
      </c>
      <c r="B52" t="s">
        <v>1178</v>
      </c>
      <c r="C52" s="43" t="s">
        <v>1285</v>
      </c>
      <c r="D52" s="43">
        <v>1</v>
      </c>
      <c r="E52" s="58">
        <v>190393</v>
      </c>
    </row>
    <row r="53" spans="1:5" x14ac:dyDescent="0.25">
      <c r="A53">
        <v>49</v>
      </c>
      <c r="B53" t="s">
        <v>1221</v>
      </c>
      <c r="C53" s="43" t="s">
        <v>1286</v>
      </c>
      <c r="D53" s="43">
        <v>2</v>
      </c>
      <c r="E53" s="58">
        <v>186270</v>
      </c>
    </row>
    <row r="54" spans="1:5" x14ac:dyDescent="0.25">
      <c r="A54">
        <v>50</v>
      </c>
      <c r="B54" t="s">
        <v>1225</v>
      </c>
      <c r="C54" s="43" t="s">
        <v>28</v>
      </c>
      <c r="D54" s="43">
        <v>1</v>
      </c>
      <c r="E54" s="58">
        <v>185554</v>
      </c>
    </row>
    <row r="55" spans="1:5" x14ac:dyDescent="0.25">
      <c r="A55">
        <v>51</v>
      </c>
      <c r="B55" t="s">
        <v>1282</v>
      </c>
      <c r="C55" s="43" t="s">
        <v>1287</v>
      </c>
      <c r="D55" s="43">
        <v>1</v>
      </c>
      <c r="E55" s="58">
        <v>181908</v>
      </c>
    </row>
    <row r="56" spans="1:5" x14ac:dyDescent="0.25">
      <c r="A56">
        <v>52</v>
      </c>
      <c r="B56" t="s">
        <v>1260</v>
      </c>
      <c r="C56" s="43" t="s">
        <v>1295</v>
      </c>
      <c r="D56" s="43">
        <v>1</v>
      </c>
      <c r="E56" s="58">
        <v>177873</v>
      </c>
    </row>
    <row r="57" spans="1:5" x14ac:dyDescent="0.25">
      <c r="A57">
        <v>53</v>
      </c>
      <c r="B57" t="s">
        <v>1191</v>
      </c>
      <c r="C57" s="43" t="s">
        <v>28</v>
      </c>
      <c r="D57" s="43">
        <v>1</v>
      </c>
      <c r="E57" s="58">
        <v>172460</v>
      </c>
    </row>
    <row r="58" spans="1:5" x14ac:dyDescent="0.25">
      <c r="A58">
        <v>54</v>
      </c>
      <c r="B58" t="s">
        <v>1252</v>
      </c>
      <c r="C58" s="43" t="s">
        <v>25</v>
      </c>
      <c r="D58" s="43">
        <v>1</v>
      </c>
      <c r="E58" s="58">
        <v>171565</v>
      </c>
    </row>
    <row r="59" spans="1:5" x14ac:dyDescent="0.25">
      <c r="A59">
        <v>55</v>
      </c>
      <c r="B59" t="s">
        <v>1207</v>
      </c>
      <c r="C59" s="43" t="s">
        <v>1286</v>
      </c>
      <c r="D59" s="43">
        <v>2</v>
      </c>
      <c r="E59" s="58">
        <v>167360</v>
      </c>
    </row>
    <row r="60" spans="1:5" x14ac:dyDescent="0.25">
      <c r="A60">
        <v>56</v>
      </c>
      <c r="B60" t="s">
        <v>1234</v>
      </c>
      <c r="C60" s="43" t="s">
        <v>23</v>
      </c>
      <c r="D60" s="43">
        <v>2</v>
      </c>
      <c r="E60" s="58">
        <v>163467</v>
      </c>
    </row>
    <row r="61" spans="1:5" x14ac:dyDescent="0.25">
      <c r="A61">
        <v>57</v>
      </c>
      <c r="B61" t="s">
        <v>1263</v>
      </c>
      <c r="C61" s="43" t="s">
        <v>27</v>
      </c>
      <c r="D61" s="43">
        <v>1</v>
      </c>
      <c r="E61" s="58">
        <v>160679</v>
      </c>
    </row>
    <row r="62" spans="1:5" x14ac:dyDescent="0.25">
      <c r="A62">
        <v>58</v>
      </c>
      <c r="B62" t="s">
        <v>1258</v>
      </c>
      <c r="C62" s="43" t="s">
        <v>1296</v>
      </c>
      <c r="D62" s="43">
        <v>1</v>
      </c>
      <c r="E62" s="58">
        <v>156180</v>
      </c>
    </row>
    <row r="63" spans="1:5" x14ac:dyDescent="0.25">
      <c r="A63">
        <v>59</v>
      </c>
      <c r="B63" t="s">
        <v>1259</v>
      </c>
      <c r="C63" s="43" t="s">
        <v>1297</v>
      </c>
      <c r="D63" s="43">
        <v>1</v>
      </c>
      <c r="E63" s="58">
        <v>155820</v>
      </c>
    </row>
    <row r="64" spans="1:5" x14ac:dyDescent="0.25">
      <c r="A64">
        <v>60</v>
      </c>
      <c r="B64" t="s">
        <v>1268</v>
      </c>
      <c r="C64" s="43" t="s">
        <v>1287</v>
      </c>
      <c r="D64" s="43">
        <v>1</v>
      </c>
      <c r="E64" s="58">
        <v>154314</v>
      </c>
    </row>
    <row r="65" spans="1:5" x14ac:dyDescent="0.25">
      <c r="A65">
        <v>61</v>
      </c>
      <c r="B65" t="s">
        <v>1265</v>
      </c>
      <c r="C65" s="43" t="s">
        <v>20</v>
      </c>
      <c r="D65" s="43">
        <v>4</v>
      </c>
      <c r="E65" s="58">
        <v>153107</v>
      </c>
    </row>
    <row r="66" spans="1:5" x14ac:dyDescent="0.25">
      <c r="A66">
        <v>62</v>
      </c>
      <c r="B66" t="s">
        <v>1277</v>
      </c>
      <c r="C66" s="43" t="s">
        <v>23</v>
      </c>
      <c r="D66" s="43">
        <v>2</v>
      </c>
      <c r="E66" s="58">
        <v>152910</v>
      </c>
    </row>
    <row r="67" spans="1:5" x14ac:dyDescent="0.25">
      <c r="A67">
        <v>63</v>
      </c>
      <c r="B67" t="s">
        <v>1177</v>
      </c>
      <c r="C67" s="43" t="s">
        <v>29</v>
      </c>
      <c r="D67" s="43">
        <v>1</v>
      </c>
      <c r="E67" s="58">
        <v>152801</v>
      </c>
    </row>
    <row r="68" spans="1:5" x14ac:dyDescent="0.25">
      <c r="A68">
        <v>64</v>
      </c>
      <c r="B68" t="s">
        <v>1202</v>
      </c>
      <c r="C68" s="43" t="s">
        <v>1284</v>
      </c>
      <c r="D68" s="43">
        <v>1</v>
      </c>
      <c r="E68" s="58">
        <v>152319</v>
      </c>
    </row>
    <row r="69" spans="1:5" x14ac:dyDescent="0.25">
      <c r="A69">
        <v>65</v>
      </c>
      <c r="B69" t="s">
        <v>1179</v>
      </c>
      <c r="C69" s="43" t="s">
        <v>26</v>
      </c>
      <c r="D69" s="43">
        <v>2</v>
      </c>
      <c r="E69" s="58">
        <v>145096</v>
      </c>
    </row>
    <row r="70" spans="1:5" x14ac:dyDescent="0.25">
      <c r="A70">
        <v>66</v>
      </c>
      <c r="B70" t="s">
        <v>1218</v>
      </c>
      <c r="C70" s="43" t="s">
        <v>29</v>
      </c>
      <c r="D70" s="43">
        <v>1</v>
      </c>
      <c r="E70" s="58">
        <v>144545</v>
      </c>
    </row>
    <row r="71" spans="1:5" x14ac:dyDescent="0.25">
      <c r="A71">
        <v>67</v>
      </c>
      <c r="B71" t="s">
        <v>1226</v>
      </c>
      <c r="C71" s="43" t="s">
        <v>1286</v>
      </c>
      <c r="D71" s="43">
        <v>1</v>
      </c>
      <c r="E71" s="58">
        <v>139615</v>
      </c>
    </row>
    <row r="72" spans="1:5" x14ac:dyDescent="0.25">
      <c r="A72">
        <v>68</v>
      </c>
      <c r="B72" t="s">
        <v>1210</v>
      </c>
      <c r="C72" s="43" t="s">
        <v>1286</v>
      </c>
      <c r="D72" s="43">
        <v>1</v>
      </c>
      <c r="E72" s="58">
        <v>138689</v>
      </c>
    </row>
    <row r="73" spans="1:5" x14ac:dyDescent="0.25">
      <c r="A73">
        <v>69</v>
      </c>
      <c r="B73" t="s">
        <v>1237</v>
      </c>
      <c r="C73" s="43" t="s">
        <v>1285</v>
      </c>
      <c r="D73" s="43">
        <v>1</v>
      </c>
      <c r="E73" s="58">
        <v>138306</v>
      </c>
    </row>
    <row r="74" spans="1:5" x14ac:dyDescent="0.25">
      <c r="A74">
        <v>70</v>
      </c>
      <c r="B74" t="s">
        <v>1283</v>
      </c>
      <c r="C74" s="43" t="s">
        <v>26</v>
      </c>
      <c r="D74" s="43">
        <v>2</v>
      </c>
      <c r="E74" s="58">
        <v>133093</v>
      </c>
    </row>
    <row r="75" spans="1:5" x14ac:dyDescent="0.25">
      <c r="A75">
        <v>71</v>
      </c>
      <c r="B75" t="s">
        <v>1276</v>
      </c>
      <c r="C75" s="43" t="s">
        <v>23</v>
      </c>
      <c r="D75" s="43">
        <v>1</v>
      </c>
      <c r="E75" s="58">
        <v>132266</v>
      </c>
    </row>
    <row r="76" spans="1:5" x14ac:dyDescent="0.25">
      <c r="A76">
        <v>72</v>
      </c>
      <c r="B76" t="s">
        <v>1198</v>
      </c>
      <c r="C76" s="43" t="s">
        <v>26</v>
      </c>
      <c r="D76" s="43">
        <v>1</v>
      </c>
      <c r="E76" s="58">
        <v>130498</v>
      </c>
    </row>
    <row r="77" spans="1:5" x14ac:dyDescent="0.25">
      <c r="A77">
        <v>73</v>
      </c>
      <c r="B77" t="s">
        <v>1189</v>
      </c>
      <c r="C77" s="43" t="s">
        <v>21</v>
      </c>
      <c r="D77" s="43">
        <v>1</v>
      </c>
      <c r="E77" s="58">
        <v>129605</v>
      </c>
    </row>
    <row r="78" spans="1:5" x14ac:dyDescent="0.25">
      <c r="A78">
        <v>74</v>
      </c>
      <c r="B78" t="s">
        <v>1269</v>
      </c>
      <c r="C78" s="43" t="s">
        <v>29</v>
      </c>
      <c r="D78" s="43">
        <v>2</v>
      </c>
      <c r="E78" s="58">
        <v>128220</v>
      </c>
    </row>
    <row r="79" spans="1:5" x14ac:dyDescent="0.25">
      <c r="A79">
        <v>75</v>
      </c>
      <c r="B79" t="s">
        <v>1203</v>
      </c>
      <c r="C79" s="43" t="s">
        <v>1285</v>
      </c>
      <c r="D79" s="43">
        <v>1</v>
      </c>
      <c r="E79" s="58">
        <v>127251</v>
      </c>
    </row>
    <row r="80" spans="1:5" x14ac:dyDescent="0.25">
      <c r="A80">
        <v>76</v>
      </c>
      <c r="B80" t="s">
        <v>1195</v>
      </c>
      <c r="C80" s="43" t="s">
        <v>28</v>
      </c>
      <c r="D80" s="43">
        <v>1</v>
      </c>
      <c r="E80" s="58">
        <v>126548</v>
      </c>
    </row>
    <row r="81" spans="1:5" x14ac:dyDescent="0.25">
      <c r="A81">
        <v>77</v>
      </c>
      <c r="B81" t="s">
        <v>1272</v>
      </c>
      <c r="C81" s="43" t="s">
        <v>23</v>
      </c>
      <c r="D81" s="43">
        <v>1</v>
      </c>
      <c r="E81" s="58">
        <v>126291</v>
      </c>
    </row>
    <row r="82" spans="1:5" x14ac:dyDescent="0.25">
      <c r="A82">
        <v>78</v>
      </c>
      <c r="B82" t="s">
        <v>1267</v>
      </c>
      <c r="C82" s="43" t="s">
        <v>29</v>
      </c>
      <c r="D82" s="43">
        <v>2</v>
      </c>
      <c r="E82" s="58">
        <v>124878</v>
      </c>
    </row>
    <row r="83" spans="1:5" x14ac:dyDescent="0.25">
      <c r="A83">
        <v>79</v>
      </c>
      <c r="B83" t="s">
        <v>1244</v>
      </c>
      <c r="C83" s="43" t="s">
        <v>1288</v>
      </c>
      <c r="D83" s="43">
        <v>1</v>
      </c>
      <c r="E83" s="58">
        <v>124856</v>
      </c>
    </row>
    <row r="84" spans="1:5" x14ac:dyDescent="0.25">
      <c r="A84">
        <v>80</v>
      </c>
      <c r="B84" t="s">
        <v>1279</v>
      </c>
      <c r="C84" s="43" t="s">
        <v>1295</v>
      </c>
      <c r="D84" s="43">
        <v>1</v>
      </c>
      <c r="E84" s="58">
        <v>123089</v>
      </c>
    </row>
    <row r="85" spans="1:5" x14ac:dyDescent="0.25">
      <c r="A85">
        <v>81</v>
      </c>
      <c r="B85" t="s">
        <v>1270</v>
      </c>
      <c r="C85" s="43" t="s">
        <v>1288</v>
      </c>
      <c r="D85" s="43">
        <v>1</v>
      </c>
      <c r="E85" s="58">
        <v>122933</v>
      </c>
    </row>
    <row r="86" spans="1:5" x14ac:dyDescent="0.25">
      <c r="A86">
        <v>82</v>
      </c>
      <c r="B86" t="s">
        <v>1184</v>
      </c>
      <c r="C86" s="43" t="s">
        <v>26</v>
      </c>
      <c r="D86" s="43">
        <v>2</v>
      </c>
      <c r="E86" s="58">
        <v>120289</v>
      </c>
    </row>
    <row r="87" spans="1:5" x14ac:dyDescent="0.25">
      <c r="A87">
        <v>83</v>
      </c>
      <c r="B87" t="s">
        <v>1231</v>
      </c>
      <c r="C87" s="43" t="s">
        <v>23</v>
      </c>
      <c r="D87" s="43">
        <v>2</v>
      </c>
      <c r="E87" s="58">
        <v>118910</v>
      </c>
    </row>
    <row r="88" spans="1:5" x14ac:dyDescent="0.25">
      <c r="A88">
        <v>84</v>
      </c>
      <c r="B88" t="s">
        <v>1253</v>
      </c>
      <c r="C88" s="43" t="s">
        <v>1295</v>
      </c>
      <c r="D88" s="43">
        <v>1</v>
      </c>
      <c r="E88" s="58">
        <v>117734</v>
      </c>
    </row>
    <row r="89" spans="1:5" x14ac:dyDescent="0.25">
      <c r="A89">
        <v>85</v>
      </c>
      <c r="B89" t="s">
        <v>1190</v>
      </c>
      <c r="C89" s="43" t="s">
        <v>26</v>
      </c>
      <c r="D89" s="43">
        <v>1</v>
      </c>
      <c r="E89" s="58">
        <v>117551</v>
      </c>
    </row>
    <row r="90" spans="1:5" x14ac:dyDescent="0.25">
      <c r="A90">
        <v>86</v>
      </c>
      <c r="B90" t="s">
        <v>1271</v>
      </c>
      <c r="C90" s="43" t="s">
        <v>1284</v>
      </c>
      <c r="D90" s="43">
        <v>2</v>
      </c>
      <c r="E90" s="58">
        <v>116119</v>
      </c>
    </row>
    <row r="91" spans="1:5" x14ac:dyDescent="0.25">
      <c r="A91">
        <v>87</v>
      </c>
      <c r="B91" t="s">
        <v>1240</v>
      </c>
      <c r="C91" s="43" t="s">
        <v>23</v>
      </c>
      <c r="D91" s="43">
        <v>2</v>
      </c>
      <c r="E91" s="58">
        <v>114374</v>
      </c>
    </row>
    <row r="92" spans="1:5" x14ac:dyDescent="0.25">
      <c r="A92">
        <v>88</v>
      </c>
      <c r="B92" t="s">
        <v>1212</v>
      </c>
      <c r="C92" s="43" t="s">
        <v>1285</v>
      </c>
      <c r="D92" s="43">
        <v>1</v>
      </c>
      <c r="E92" s="58">
        <v>113686</v>
      </c>
    </row>
    <row r="93" spans="1:5" x14ac:dyDescent="0.25">
      <c r="A93">
        <v>89</v>
      </c>
      <c r="B93" t="s">
        <v>1227</v>
      </c>
      <c r="C93" s="43" t="s">
        <v>23</v>
      </c>
      <c r="D93" s="43">
        <v>1</v>
      </c>
      <c r="E93" s="58">
        <v>112254</v>
      </c>
    </row>
    <row r="94" spans="1:5" x14ac:dyDescent="0.25">
      <c r="A94">
        <v>90</v>
      </c>
      <c r="B94" t="s">
        <v>1180</v>
      </c>
      <c r="C94" s="43" t="s">
        <v>23</v>
      </c>
      <c r="D94" s="43">
        <v>1</v>
      </c>
      <c r="E94" s="58">
        <v>111745</v>
      </c>
    </row>
    <row r="95" spans="1:5" x14ac:dyDescent="0.25">
      <c r="A95">
        <v>91</v>
      </c>
      <c r="B95" t="s">
        <v>1209</v>
      </c>
      <c r="C95" s="43" t="s">
        <v>23</v>
      </c>
      <c r="D95" s="43">
        <v>1</v>
      </c>
      <c r="E95" s="58">
        <v>109245</v>
      </c>
    </row>
    <row r="96" spans="1:5" x14ac:dyDescent="0.25">
      <c r="A96">
        <v>92</v>
      </c>
      <c r="B96" t="s">
        <v>1241</v>
      </c>
      <c r="C96" s="43" t="s">
        <v>28</v>
      </c>
      <c r="D96" s="43">
        <v>1</v>
      </c>
      <c r="E96" s="58">
        <v>109199</v>
      </c>
    </row>
    <row r="97" spans="1:5" x14ac:dyDescent="0.25">
      <c r="A97">
        <v>93</v>
      </c>
      <c r="B97" t="s">
        <v>1280</v>
      </c>
      <c r="C97" s="43" t="s">
        <v>1286</v>
      </c>
      <c r="D97" s="43">
        <v>1</v>
      </c>
      <c r="E97" s="58">
        <v>108383</v>
      </c>
    </row>
    <row r="98" spans="1:5" x14ac:dyDescent="0.25">
      <c r="A98">
        <v>94</v>
      </c>
      <c r="B98" t="s">
        <v>1188</v>
      </c>
      <c r="C98" s="43" t="s">
        <v>1287</v>
      </c>
      <c r="D98" s="43">
        <v>1</v>
      </c>
      <c r="E98" s="58">
        <v>108356</v>
      </c>
    </row>
    <row r="99" spans="1:5" x14ac:dyDescent="0.25">
      <c r="A99">
        <v>95</v>
      </c>
      <c r="B99" t="s">
        <v>1236</v>
      </c>
      <c r="C99" s="43" t="s">
        <v>1293</v>
      </c>
      <c r="D99" s="43">
        <v>1</v>
      </c>
      <c r="E99" s="58">
        <v>108101</v>
      </c>
    </row>
    <row r="100" spans="1:5" x14ac:dyDescent="0.25">
      <c r="A100">
        <v>96</v>
      </c>
      <c r="B100" t="s">
        <v>1186</v>
      </c>
      <c r="C100" s="43" t="s">
        <v>24</v>
      </c>
      <c r="D100" s="43">
        <v>1</v>
      </c>
      <c r="E100" s="58">
        <v>108039</v>
      </c>
    </row>
    <row r="101" spans="1:5" x14ac:dyDescent="0.25">
      <c r="A101">
        <v>97</v>
      </c>
      <c r="B101" t="s">
        <v>1228</v>
      </c>
      <c r="C101" s="43" t="s">
        <v>1285</v>
      </c>
      <c r="D101" s="43">
        <v>1</v>
      </c>
      <c r="E101" s="58">
        <v>107968</v>
      </c>
    </row>
    <row r="102" spans="1:5" x14ac:dyDescent="0.25">
      <c r="A102">
        <v>98</v>
      </c>
      <c r="B102" t="s">
        <v>1182</v>
      </c>
      <c r="C102" s="43" t="s">
        <v>1286</v>
      </c>
      <c r="D102" s="43">
        <v>1</v>
      </c>
      <c r="E102" s="58">
        <v>107227</v>
      </c>
    </row>
    <row r="103" spans="1:5" x14ac:dyDescent="0.25">
      <c r="A103">
        <v>99</v>
      </c>
      <c r="B103" t="s">
        <v>1262</v>
      </c>
      <c r="C103" s="43" t="s">
        <v>28</v>
      </c>
      <c r="D103" s="43">
        <v>2</v>
      </c>
      <c r="E103" s="58">
        <v>105687</v>
      </c>
    </row>
    <row r="104" spans="1:5" x14ac:dyDescent="0.25">
      <c r="A104">
        <v>100</v>
      </c>
      <c r="B104" t="s">
        <v>1276</v>
      </c>
      <c r="C104" s="43" t="s">
        <v>1284</v>
      </c>
      <c r="D104" s="43">
        <v>2</v>
      </c>
      <c r="E104" s="58">
        <v>105458</v>
      </c>
    </row>
    <row r="105" spans="1:5" x14ac:dyDescent="0.25">
      <c r="A105">
        <v>101</v>
      </c>
      <c r="B105" t="s">
        <v>1217</v>
      </c>
      <c r="C105" s="43" t="s">
        <v>28</v>
      </c>
      <c r="D105" s="43">
        <v>2</v>
      </c>
      <c r="E105" s="58">
        <v>104967</v>
      </c>
    </row>
    <row r="106" spans="1:5" x14ac:dyDescent="0.25">
      <c r="A106">
        <v>102</v>
      </c>
      <c r="B106" t="s">
        <v>1278</v>
      </c>
      <c r="C106" s="43" t="s">
        <v>1295</v>
      </c>
      <c r="D106" s="43">
        <v>1</v>
      </c>
      <c r="E106" s="58">
        <v>104783</v>
      </c>
    </row>
    <row r="107" spans="1:5" x14ac:dyDescent="0.25">
      <c r="A107">
        <v>103</v>
      </c>
      <c r="B107" t="s">
        <v>1255</v>
      </c>
      <c r="C107" s="43" t="s">
        <v>1285</v>
      </c>
      <c r="D107" s="43">
        <v>1</v>
      </c>
      <c r="E107" s="58">
        <v>104051</v>
      </c>
    </row>
    <row r="108" spans="1:5" x14ac:dyDescent="0.25">
      <c r="A108">
        <v>104</v>
      </c>
      <c r="B108" t="s">
        <v>1254</v>
      </c>
      <c r="C108" s="43" t="s">
        <v>1286</v>
      </c>
      <c r="D108" s="43">
        <v>1</v>
      </c>
      <c r="E108" s="58">
        <v>103612</v>
      </c>
    </row>
    <row r="109" spans="1:5" x14ac:dyDescent="0.25">
      <c r="A109">
        <v>105</v>
      </c>
      <c r="B109" t="s">
        <v>1233</v>
      </c>
      <c r="C109" s="43" t="s">
        <v>1287</v>
      </c>
      <c r="D109" s="43">
        <v>1</v>
      </c>
      <c r="E109" s="58">
        <v>103065</v>
      </c>
    </row>
    <row r="110" spans="1:5" x14ac:dyDescent="0.25">
      <c r="A110">
        <v>106</v>
      </c>
      <c r="B110" t="s">
        <v>1201</v>
      </c>
      <c r="C110" s="43" t="s">
        <v>21</v>
      </c>
      <c r="D110" s="43">
        <v>1</v>
      </c>
      <c r="E110" s="58">
        <v>102628</v>
      </c>
    </row>
    <row r="111" spans="1:5" x14ac:dyDescent="0.25">
      <c r="A111">
        <v>107</v>
      </c>
      <c r="B111" t="s">
        <v>1175</v>
      </c>
      <c r="C111" s="43" t="s">
        <v>22</v>
      </c>
      <c r="D111" s="43">
        <v>2</v>
      </c>
      <c r="E111" s="58">
        <v>101773</v>
      </c>
    </row>
    <row r="112" spans="1:5" x14ac:dyDescent="0.25">
      <c r="A112">
        <v>108</v>
      </c>
      <c r="B112" t="s">
        <v>1215</v>
      </c>
      <c r="C112" s="43" t="s">
        <v>1290</v>
      </c>
      <c r="D112" s="43">
        <v>1</v>
      </c>
      <c r="E112" s="58">
        <v>101320</v>
      </c>
    </row>
    <row r="113" spans="1:5" x14ac:dyDescent="0.25">
      <c r="A113">
        <v>109</v>
      </c>
      <c r="B113" t="s">
        <v>1264</v>
      </c>
      <c r="C113" s="43" t="s">
        <v>20</v>
      </c>
      <c r="D113" s="43">
        <v>4</v>
      </c>
      <c r="E113" s="58">
        <v>100955</v>
      </c>
    </row>
    <row r="114" spans="1:5" x14ac:dyDescent="0.25">
      <c r="A114">
        <v>110</v>
      </c>
      <c r="B114" t="s">
        <v>1185</v>
      </c>
      <c r="C114" s="43" t="s">
        <v>26</v>
      </c>
      <c r="D114" s="43">
        <v>2</v>
      </c>
      <c r="E114" s="58">
        <v>100951</v>
      </c>
    </row>
    <row r="115" spans="1:5" x14ac:dyDescent="0.25">
      <c r="A115">
        <v>111</v>
      </c>
      <c r="B115" t="s">
        <v>1274</v>
      </c>
      <c r="C115" s="43" t="s">
        <v>1285</v>
      </c>
      <c r="D115" s="43">
        <v>1</v>
      </c>
      <c r="E115" s="58">
        <v>100125</v>
      </c>
    </row>
  </sheetData>
  <sortState ref="B5:E115">
    <sortCondition descending="1" ref="E5:E115"/>
  </sortState>
  <mergeCells count="1">
    <mergeCell ref="A1:E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E1"/>
    </sheetView>
  </sheetViews>
  <sheetFormatPr defaultRowHeight="15" x14ac:dyDescent="0.25"/>
  <cols>
    <col min="1" max="1" width="21.85546875" customWidth="1"/>
    <col min="2" max="2" width="14" customWidth="1"/>
    <col min="4" max="4" width="12.28515625" customWidth="1"/>
    <col min="5" max="5" width="43.42578125" customWidth="1"/>
    <col min="6" max="6" width="13.28515625" customWidth="1"/>
    <col min="7" max="7" width="53.42578125" customWidth="1"/>
    <col min="8" max="8" width="3.28515625" customWidth="1"/>
    <col min="9" max="9" width="66" customWidth="1"/>
  </cols>
  <sheetData>
    <row r="1" spans="1:7" x14ac:dyDescent="0.25">
      <c r="A1" s="66" t="s">
        <v>1632</v>
      </c>
      <c r="B1" s="66"/>
      <c r="C1" s="66"/>
      <c r="D1" s="66"/>
      <c r="E1" s="66"/>
      <c r="G1" t="s">
        <v>2221</v>
      </c>
    </row>
    <row r="2" spans="1:7" x14ac:dyDescent="0.25">
      <c r="A2" s="66" t="s">
        <v>1633</v>
      </c>
      <c r="B2" s="66"/>
      <c r="C2" s="66"/>
      <c r="D2" s="66"/>
      <c r="E2" s="66"/>
      <c r="G2" t="s">
        <v>2222</v>
      </c>
    </row>
    <row r="3" spans="1:7" x14ac:dyDescent="0.25">
      <c r="A3" s="66" t="s">
        <v>1634</v>
      </c>
      <c r="B3" s="66"/>
      <c r="C3" s="66"/>
      <c r="D3" s="66"/>
      <c r="E3" s="66"/>
      <c r="G3" t="s">
        <v>2223</v>
      </c>
    </row>
    <row r="6" spans="1:7" x14ac:dyDescent="0.25">
      <c r="B6" t="s">
        <v>1628</v>
      </c>
    </row>
    <row r="7" spans="1:7" x14ac:dyDescent="0.25">
      <c r="A7" t="s">
        <v>1629</v>
      </c>
      <c r="B7" s="28">
        <f>SUM(F18:F59)</f>
        <v>10223558</v>
      </c>
    </row>
    <row r="8" spans="1:7" x14ac:dyDescent="0.25">
      <c r="A8" t="s">
        <v>1630</v>
      </c>
      <c r="B8" s="28">
        <f>SUM(D18:D59)</f>
        <v>10809310</v>
      </c>
    </row>
    <row r="9" spans="1:7" x14ac:dyDescent="0.25">
      <c r="A9" t="s">
        <v>1631</v>
      </c>
      <c r="B9" s="3">
        <f>B8/B7-1</f>
        <v>5.7294339211456435E-2</v>
      </c>
    </row>
    <row r="10" spans="1:7" x14ac:dyDescent="0.25">
      <c r="B10" s="28"/>
    </row>
    <row r="12" spans="1:7" x14ac:dyDescent="0.25">
      <c r="A12" t="s">
        <v>1624</v>
      </c>
    </row>
    <row r="14" spans="1:7" x14ac:dyDescent="0.25">
      <c r="A14" t="s">
        <v>1316</v>
      </c>
    </row>
    <row r="15" spans="1:7" x14ac:dyDescent="0.25">
      <c r="A15" t="s">
        <v>1517</v>
      </c>
    </row>
    <row r="16" spans="1:7" x14ac:dyDescent="0.25">
      <c r="A16" t="s">
        <v>1579</v>
      </c>
      <c r="D16" s="28" t="s">
        <v>1625</v>
      </c>
      <c r="F16" t="s">
        <v>1626</v>
      </c>
    </row>
    <row r="17" spans="1:9" x14ac:dyDescent="0.25">
      <c r="A17" t="s">
        <v>1318</v>
      </c>
      <c r="D17" s="23" t="s">
        <v>1627</v>
      </c>
      <c r="E17" t="s">
        <v>1166</v>
      </c>
      <c r="F17" s="23" t="s">
        <v>1627</v>
      </c>
      <c r="G17" t="s">
        <v>1166</v>
      </c>
      <c r="I17" t="s">
        <v>1426</v>
      </c>
    </row>
    <row r="18" spans="1:9" x14ac:dyDescent="0.25">
      <c r="A18" t="s">
        <v>1580</v>
      </c>
      <c r="C18" t="s">
        <v>1522</v>
      </c>
      <c r="D18" s="28">
        <v>9355</v>
      </c>
      <c r="E18" t="s">
        <v>1535</v>
      </c>
      <c r="F18" s="23">
        <v>8667</v>
      </c>
      <c r="G18" t="s">
        <v>1128</v>
      </c>
      <c r="I18" t="s">
        <v>1427</v>
      </c>
    </row>
    <row r="19" spans="1:9" x14ac:dyDescent="0.25">
      <c r="A19" t="s">
        <v>1581</v>
      </c>
      <c r="F19" s="23"/>
      <c r="I19" t="s">
        <v>1428</v>
      </c>
    </row>
    <row r="20" spans="1:9" x14ac:dyDescent="0.25">
      <c r="A20" t="s">
        <v>1582</v>
      </c>
      <c r="C20">
        <v>2</v>
      </c>
      <c r="D20" s="28">
        <v>17154</v>
      </c>
      <c r="E20" t="s">
        <v>1537</v>
      </c>
      <c r="F20" s="23">
        <v>15586</v>
      </c>
      <c r="G20" t="s">
        <v>1129</v>
      </c>
      <c r="I20" t="s">
        <v>1429</v>
      </c>
    </row>
    <row r="21" spans="1:9" x14ac:dyDescent="0.25">
      <c r="A21" t="s">
        <v>1583</v>
      </c>
      <c r="C21">
        <v>3</v>
      </c>
      <c r="D21" s="28">
        <v>92261</v>
      </c>
      <c r="E21" t="s">
        <v>1538</v>
      </c>
      <c r="F21" s="23">
        <v>87771</v>
      </c>
      <c r="G21" t="s">
        <v>1130</v>
      </c>
      <c r="I21" t="s">
        <v>1430</v>
      </c>
    </row>
    <row r="22" spans="1:9" x14ac:dyDescent="0.25">
      <c r="A22" t="s">
        <v>1584</v>
      </c>
      <c r="C22">
        <v>4</v>
      </c>
      <c r="D22" s="28">
        <v>337844</v>
      </c>
      <c r="E22" t="s">
        <v>1539</v>
      </c>
      <c r="F22" s="23">
        <v>318340</v>
      </c>
      <c r="G22" t="s">
        <v>1131</v>
      </c>
      <c r="I22" t="s">
        <v>1431</v>
      </c>
    </row>
    <row r="23" spans="1:9" x14ac:dyDescent="0.25">
      <c r="A23" t="s">
        <v>1585</v>
      </c>
      <c r="C23">
        <v>5</v>
      </c>
      <c r="D23" s="28">
        <v>240783</v>
      </c>
      <c r="E23" t="s">
        <v>1540</v>
      </c>
      <c r="F23" s="23">
        <v>226325</v>
      </c>
      <c r="G23" t="s">
        <v>1133</v>
      </c>
    </row>
    <row r="24" spans="1:9" x14ac:dyDescent="0.25">
      <c r="A24" t="s">
        <v>1586</v>
      </c>
      <c r="C24">
        <v>6</v>
      </c>
      <c r="D24" s="28">
        <v>1053806</v>
      </c>
      <c r="E24" t="s">
        <v>1541</v>
      </c>
      <c r="F24" s="23">
        <v>1002466</v>
      </c>
      <c r="G24" t="s">
        <v>1134</v>
      </c>
    </row>
    <row r="25" spans="1:9" x14ac:dyDescent="0.25">
      <c r="A25" t="s">
        <v>1587</v>
      </c>
      <c r="C25">
        <v>7</v>
      </c>
      <c r="D25" s="28">
        <v>58606</v>
      </c>
      <c r="E25" t="s">
        <v>1542</v>
      </c>
      <c r="F25" s="23">
        <v>55426</v>
      </c>
      <c r="G25" t="s">
        <v>1135</v>
      </c>
    </row>
    <row r="26" spans="1:9" x14ac:dyDescent="0.25">
      <c r="A26" t="s">
        <v>1588</v>
      </c>
      <c r="C26">
        <v>8</v>
      </c>
      <c r="D26" s="28">
        <v>1062948</v>
      </c>
      <c r="E26" t="s">
        <v>1543</v>
      </c>
      <c r="F26" s="23">
        <v>1008509</v>
      </c>
      <c r="G26" t="s">
        <v>1132</v>
      </c>
    </row>
    <row r="27" spans="1:9" x14ac:dyDescent="0.25">
      <c r="A27" t="s">
        <v>1589</v>
      </c>
      <c r="C27">
        <v>9</v>
      </c>
      <c r="D27" s="28">
        <v>9356</v>
      </c>
      <c r="E27" t="s">
        <v>1544</v>
      </c>
      <c r="F27" s="23">
        <v>8806</v>
      </c>
      <c r="G27" t="s">
        <v>1136</v>
      </c>
    </row>
    <row r="28" spans="1:9" x14ac:dyDescent="0.25">
      <c r="A28" t="s">
        <v>1590</v>
      </c>
      <c r="C28">
        <v>10</v>
      </c>
      <c r="D28" s="28">
        <v>63951</v>
      </c>
      <c r="E28" t="s">
        <v>1545</v>
      </c>
      <c r="F28" s="23">
        <v>60841</v>
      </c>
      <c r="G28" t="s">
        <v>1137</v>
      </c>
    </row>
    <row r="29" spans="1:9" x14ac:dyDescent="0.25">
      <c r="A29" t="s">
        <v>1591</v>
      </c>
      <c r="C29">
        <v>11</v>
      </c>
      <c r="D29" s="28">
        <v>155262</v>
      </c>
      <c r="E29" t="s">
        <v>1546</v>
      </c>
      <c r="F29" s="23">
        <v>144956</v>
      </c>
      <c r="G29" t="s">
        <v>1138</v>
      </c>
    </row>
    <row r="30" spans="1:9" x14ac:dyDescent="0.25">
      <c r="A30" t="s">
        <v>1592</v>
      </c>
      <c r="C30">
        <v>12</v>
      </c>
      <c r="D30" s="28">
        <v>13610</v>
      </c>
      <c r="E30" t="s">
        <v>1547</v>
      </c>
      <c r="F30" s="23">
        <v>13020</v>
      </c>
      <c r="G30" t="s">
        <v>1139</v>
      </c>
    </row>
    <row r="31" spans="1:9" x14ac:dyDescent="0.25">
      <c r="A31" t="s">
        <v>1593</v>
      </c>
      <c r="C31">
        <v>13</v>
      </c>
      <c r="D31" s="28">
        <v>81021</v>
      </c>
      <c r="E31" t="s">
        <v>1548</v>
      </c>
      <c r="F31" s="23">
        <v>74313</v>
      </c>
      <c r="G31" t="s">
        <v>1140</v>
      </c>
    </row>
    <row r="32" spans="1:9" x14ac:dyDescent="0.25">
      <c r="A32" t="s">
        <v>1594</v>
      </c>
      <c r="C32">
        <v>14</v>
      </c>
      <c r="D32" s="28">
        <v>207759</v>
      </c>
      <c r="E32" t="s">
        <v>1549</v>
      </c>
      <c r="F32" s="23">
        <v>197850</v>
      </c>
      <c r="G32" t="s">
        <v>1141</v>
      </c>
    </row>
    <row r="33" spans="1:7" x14ac:dyDescent="0.25">
      <c r="A33" t="s">
        <v>1595</v>
      </c>
      <c r="C33">
        <v>15</v>
      </c>
      <c r="D33" s="28">
        <v>129685</v>
      </c>
      <c r="E33" t="s">
        <v>1550</v>
      </c>
      <c r="F33" s="23">
        <v>123719</v>
      </c>
      <c r="G33" t="s">
        <v>1142</v>
      </c>
    </row>
    <row r="34" spans="1:7" x14ac:dyDescent="0.25">
      <c r="A34" t="s">
        <v>1596</v>
      </c>
      <c r="C34">
        <v>16</v>
      </c>
      <c r="D34" s="28">
        <v>50226</v>
      </c>
      <c r="E34" t="s">
        <v>1551</v>
      </c>
      <c r="F34" s="23">
        <v>48281</v>
      </c>
      <c r="G34" t="s">
        <v>1143</v>
      </c>
    </row>
    <row r="35" spans="1:7" x14ac:dyDescent="0.25">
      <c r="A35" t="s">
        <v>1597</v>
      </c>
      <c r="C35">
        <v>17</v>
      </c>
      <c r="D35" s="28">
        <v>59441</v>
      </c>
      <c r="E35" t="s">
        <v>1552</v>
      </c>
      <c r="F35" s="23">
        <v>56332</v>
      </c>
      <c r="G35" t="s">
        <v>1144</v>
      </c>
    </row>
    <row r="36" spans="1:7" x14ac:dyDescent="0.25">
      <c r="A36" t="s">
        <v>1598</v>
      </c>
      <c r="C36">
        <v>18</v>
      </c>
      <c r="D36" s="28">
        <v>1339464</v>
      </c>
      <c r="E36" t="s">
        <v>1553</v>
      </c>
      <c r="F36" s="23">
        <v>1273963</v>
      </c>
      <c r="G36" t="s">
        <v>1145</v>
      </c>
    </row>
    <row r="37" spans="1:7" x14ac:dyDescent="0.25">
      <c r="A37" t="s">
        <v>1599</v>
      </c>
      <c r="F37" s="23"/>
    </row>
    <row r="38" spans="1:7" x14ac:dyDescent="0.25">
      <c r="A38" t="s">
        <v>1600</v>
      </c>
      <c r="F38" s="23"/>
    </row>
    <row r="39" spans="1:7" x14ac:dyDescent="0.25">
      <c r="A39" t="s">
        <v>1601</v>
      </c>
      <c r="F39" s="23"/>
    </row>
    <row r="40" spans="1:7" x14ac:dyDescent="0.25">
      <c r="A40" t="s">
        <v>1602</v>
      </c>
      <c r="F40" s="23"/>
    </row>
    <row r="41" spans="1:7" x14ac:dyDescent="0.25">
      <c r="A41" t="s">
        <v>1603</v>
      </c>
      <c r="F41" s="23"/>
    </row>
    <row r="42" spans="1:7" x14ac:dyDescent="0.25">
      <c r="A42" t="s">
        <v>1604</v>
      </c>
      <c r="F42" s="23"/>
    </row>
    <row r="43" spans="1:7" x14ac:dyDescent="0.25">
      <c r="A43" t="s">
        <v>1605</v>
      </c>
      <c r="F43" s="23"/>
    </row>
    <row r="44" spans="1:7" x14ac:dyDescent="0.25">
      <c r="A44" t="s">
        <v>1606</v>
      </c>
      <c r="F44" s="23"/>
    </row>
    <row r="45" spans="1:7" x14ac:dyDescent="0.25">
      <c r="A45" t="s">
        <v>1607</v>
      </c>
      <c r="F45" s="23"/>
    </row>
    <row r="46" spans="1:7" x14ac:dyDescent="0.25">
      <c r="A46" t="s">
        <v>1608</v>
      </c>
      <c r="F46" s="23"/>
    </row>
    <row r="47" spans="1:7" x14ac:dyDescent="0.25">
      <c r="A47" t="s">
        <v>1609</v>
      </c>
      <c r="C47">
        <v>19</v>
      </c>
      <c r="D47" s="28">
        <v>7893</v>
      </c>
      <c r="E47" t="s">
        <v>1564</v>
      </c>
      <c r="F47" s="23">
        <v>7533</v>
      </c>
      <c r="G47" t="s">
        <v>1146</v>
      </c>
    </row>
    <row r="48" spans="1:7" x14ac:dyDescent="0.25">
      <c r="A48" t="s">
        <v>1610</v>
      </c>
      <c r="F48" s="23"/>
    </row>
    <row r="49" spans="1:7" x14ac:dyDescent="0.25">
      <c r="A49" t="s">
        <v>1611</v>
      </c>
      <c r="F49" s="23"/>
    </row>
    <row r="50" spans="1:7" x14ac:dyDescent="0.25">
      <c r="A50" t="s">
        <v>1612</v>
      </c>
      <c r="F50" s="23"/>
    </row>
    <row r="51" spans="1:7" x14ac:dyDescent="0.25">
      <c r="A51" t="s">
        <v>1613</v>
      </c>
      <c r="C51">
        <v>20</v>
      </c>
      <c r="D51" s="28">
        <v>91129</v>
      </c>
      <c r="E51" t="s">
        <v>1568</v>
      </c>
      <c r="F51" s="23">
        <v>85213</v>
      </c>
      <c r="G51" t="s">
        <v>1147</v>
      </c>
    </row>
    <row r="52" spans="1:7" x14ac:dyDescent="0.25">
      <c r="A52" t="s">
        <v>1614</v>
      </c>
      <c r="C52">
        <v>21</v>
      </c>
      <c r="D52" s="28">
        <v>1139486</v>
      </c>
      <c r="E52" t="s">
        <v>1569</v>
      </c>
      <c r="F52" s="23">
        <v>1087987</v>
      </c>
      <c r="G52" t="s">
        <v>1148</v>
      </c>
    </row>
    <row r="53" spans="1:7" x14ac:dyDescent="0.25">
      <c r="A53" t="s">
        <v>1615</v>
      </c>
      <c r="C53">
        <v>22</v>
      </c>
      <c r="D53" s="28">
        <v>423643</v>
      </c>
      <c r="E53" t="s">
        <v>1570</v>
      </c>
      <c r="F53" s="23">
        <v>400608</v>
      </c>
      <c r="G53" t="s">
        <v>1149</v>
      </c>
    </row>
    <row r="54" spans="1:7" x14ac:dyDescent="0.25">
      <c r="A54" t="s">
        <v>1616</v>
      </c>
      <c r="C54">
        <v>23</v>
      </c>
      <c r="D54" s="28">
        <v>460918</v>
      </c>
      <c r="E54" t="s">
        <v>1571</v>
      </c>
      <c r="F54" s="23">
        <v>442392</v>
      </c>
      <c r="G54" t="s">
        <v>1150</v>
      </c>
    </row>
    <row r="55" spans="1:7" x14ac:dyDescent="0.25">
      <c r="A55" t="s">
        <v>1617</v>
      </c>
      <c r="C55">
        <v>24</v>
      </c>
      <c r="D55" s="28">
        <v>516060</v>
      </c>
      <c r="E55" t="s">
        <v>1572</v>
      </c>
      <c r="F55" s="23">
        <v>482991</v>
      </c>
      <c r="G55" t="s">
        <v>1154</v>
      </c>
    </row>
    <row r="56" spans="1:7" x14ac:dyDescent="0.25">
      <c r="A56" t="s">
        <v>1618</v>
      </c>
      <c r="C56">
        <v>25</v>
      </c>
      <c r="D56" s="28">
        <v>25662</v>
      </c>
      <c r="E56" t="s">
        <v>1573</v>
      </c>
      <c r="F56" s="23">
        <v>24839</v>
      </c>
      <c r="G56" t="s">
        <v>1151</v>
      </c>
    </row>
    <row r="57" spans="1:7" x14ac:dyDescent="0.25">
      <c r="A57" t="s">
        <v>1619</v>
      </c>
      <c r="C57">
        <v>26</v>
      </c>
      <c r="D57" s="28">
        <v>3084387</v>
      </c>
      <c r="E57" t="s">
        <v>1574</v>
      </c>
      <c r="F57" s="23">
        <v>2892023</v>
      </c>
      <c r="G57" t="s">
        <v>1155</v>
      </c>
    </row>
    <row r="58" spans="1:7" x14ac:dyDescent="0.25">
      <c r="A58" t="s">
        <v>1620</v>
      </c>
      <c r="C58">
        <v>27</v>
      </c>
      <c r="D58" s="28">
        <v>1453</v>
      </c>
      <c r="E58" t="s">
        <v>1575</v>
      </c>
      <c r="F58" s="23">
        <v>904</v>
      </c>
      <c r="G58" t="s">
        <v>1152</v>
      </c>
    </row>
    <row r="59" spans="1:7" x14ac:dyDescent="0.25">
      <c r="A59" t="s">
        <v>1621</v>
      </c>
      <c r="C59">
        <v>28</v>
      </c>
      <c r="D59" s="28">
        <v>76147</v>
      </c>
      <c r="E59" t="s">
        <v>1576</v>
      </c>
      <c r="F59" s="23">
        <v>73897</v>
      </c>
      <c r="G59" t="s">
        <v>1153</v>
      </c>
    </row>
    <row r="60" spans="1:7" x14ac:dyDescent="0.25">
      <c r="A60" t="s">
        <v>1622</v>
      </c>
      <c r="F60" s="23"/>
    </row>
    <row r="61" spans="1:7" x14ac:dyDescent="0.25">
      <c r="A61" t="s">
        <v>1623</v>
      </c>
      <c r="F61" s="23"/>
    </row>
    <row r="62" spans="1:7" x14ac:dyDescent="0.25">
      <c r="A62" t="s">
        <v>1316</v>
      </c>
    </row>
    <row r="63" spans="1:7" x14ac:dyDescent="0.25">
      <c r="D63" s="28"/>
      <c r="F63" s="23"/>
    </row>
    <row r="64" spans="1:7" x14ac:dyDescent="0.25">
      <c r="C64" t="s">
        <v>1703</v>
      </c>
      <c r="D64" s="28"/>
      <c r="F64" s="23"/>
    </row>
    <row r="65" spans="3:6" x14ac:dyDescent="0.25">
      <c r="C65" t="s">
        <v>1523</v>
      </c>
      <c r="D65" s="28">
        <v>915</v>
      </c>
      <c r="E65" t="s">
        <v>1536</v>
      </c>
      <c r="F65" s="23"/>
    </row>
    <row r="66" spans="3:6" x14ac:dyDescent="0.25">
      <c r="C66">
        <v>180</v>
      </c>
      <c r="D66" s="28">
        <v>235513</v>
      </c>
      <c r="E66" t="s">
        <v>1554</v>
      </c>
      <c r="F66" s="23"/>
    </row>
    <row r="67" spans="3:6" x14ac:dyDescent="0.25">
      <c r="C67">
        <v>185</v>
      </c>
      <c r="D67" s="28">
        <v>1051732</v>
      </c>
      <c r="E67" t="s">
        <v>1555</v>
      </c>
      <c r="F67" s="23"/>
    </row>
    <row r="68" spans="3:6" x14ac:dyDescent="0.25">
      <c r="C68" t="s">
        <v>1524</v>
      </c>
      <c r="D68" s="28">
        <v>81119</v>
      </c>
      <c r="E68" t="s">
        <v>1556</v>
      </c>
      <c r="F68" s="23">
        <v>10223558</v>
      </c>
    </row>
    <row r="69" spans="3:6" x14ac:dyDescent="0.25">
      <c r="C69" t="s">
        <v>1525</v>
      </c>
      <c r="D69" s="28">
        <v>81829</v>
      </c>
      <c r="E69" t="s">
        <v>1557</v>
      </c>
      <c r="F69" s="23"/>
    </row>
    <row r="70" spans="3:6" x14ac:dyDescent="0.25">
      <c r="C70" t="s">
        <v>1526</v>
      </c>
      <c r="D70" s="28">
        <v>23892</v>
      </c>
      <c r="E70" t="s">
        <v>1558</v>
      </c>
      <c r="F70" s="23"/>
    </row>
    <row r="71" spans="3:6" x14ac:dyDescent="0.25">
      <c r="C71" t="s">
        <v>1527</v>
      </c>
      <c r="D71" s="28">
        <v>48676</v>
      </c>
      <c r="E71" t="s">
        <v>1559</v>
      </c>
      <c r="F71" s="23"/>
    </row>
    <row r="72" spans="3:6" x14ac:dyDescent="0.25">
      <c r="C72" t="s">
        <v>1528</v>
      </c>
      <c r="D72" s="28">
        <v>208756</v>
      </c>
      <c r="E72" t="s">
        <v>1560</v>
      </c>
      <c r="F72" s="23"/>
    </row>
    <row r="73" spans="3:6" x14ac:dyDescent="0.25">
      <c r="C73" t="s">
        <v>1529</v>
      </c>
      <c r="D73" s="28">
        <v>589421</v>
      </c>
      <c r="E73" t="s">
        <v>1561</v>
      </c>
      <c r="F73" s="23"/>
    </row>
    <row r="74" spans="3:6" x14ac:dyDescent="0.25">
      <c r="C74" t="s">
        <v>1530</v>
      </c>
      <c r="D74" s="28">
        <v>53017</v>
      </c>
      <c r="E74" t="s">
        <v>1562</v>
      </c>
      <c r="F74" s="23"/>
    </row>
    <row r="75" spans="3:6" x14ac:dyDescent="0.25">
      <c r="C75" t="s">
        <v>1531</v>
      </c>
      <c r="D75" s="28">
        <v>200539</v>
      </c>
      <c r="E75" t="s">
        <v>1563</v>
      </c>
      <c r="F75" s="23"/>
    </row>
    <row r="76" spans="3:6" x14ac:dyDescent="0.25">
      <c r="C76" t="s">
        <v>1532</v>
      </c>
      <c r="D76" s="28">
        <v>598</v>
      </c>
      <c r="E76" t="s">
        <v>1565</v>
      </c>
      <c r="F76" s="23"/>
    </row>
    <row r="77" spans="3:6" x14ac:dyDescent="0.25">
      <c r="C77" t="s">
        <v>1533</v>
      </c>
      <c r="D77" s="28">
        <v>158</v>
      </c>
      <c r="E77" t="s">
        <v>1566</v>
      </c>
      <c r="F77" s="23"/>
    </row>
    <row r="78" spans="3:6" x14ac:dyDescent="0.25">
      <c r="C78" t="s">
        <v>1534</v>
      </c>
      <c r="D78" s="28">
        <v>2758</v>
      </c>
      <c r="E78" t="s">
        <v>1567</v>
      </c>
      <c r="F78" s="23"/>
    </row>
    <row r="79" spans="3:6" x14ac:dyDescent="0.25">
      <c r="C79">
        <v>29</v>
      </c>
      <c r="D79" s="28">
        <v>70842</v>
      </c>
      <c r="E79" t="s">
        <v>1577</v>
      </c>
    </row>
    <row r="80" spans="3:6" x14ac:dyDescent="0.25">
      <c r="C80">
        <v>998</v>
      </c>
      <c r="D80" s="28">
        <v>0</v>
      </c>
      <c r="E80" t="s">
        <v>1578</v>
      </c>
    </row>
  </sheetData>
  <mergeCells count="3">
    <mergeCell ref="A1:E1"/>
    <mergeCell ref="A2:E2"/>
    <mergeCell ref="A3:E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workbookViewId="0">
      <selection sqref="A1:D1"/>
    </sheetView>
  </sheetViews>
  <sheetFormatPr defaultRowHeight="15" x14ac:dyDescent="0.25"/>
  <cols>
    <col min="1" max="1" width="28.140625" customWidth="1"/>
    <col min="2" max="3" width="12.85546875" customWidth="1"/>
    <col min="4" max="4" width="15" customWidth="1"/>
    <col min="5" max="5" width="3" customWidth="1"/>
    <col min="6" max="6" width="74.28515625" customWidth="1"/>
  </cols>
  <sheetData>
    <row r="1" spans="1:6" x14ac:dyDescent="0.25">
      <c r="A1" s="66" t="s">
        <v>1381</v>
      </c>
      <c r="B1" s="66"/>
      <c r="C1" s="66"/>
      <c r="D1" s="66"/>
      <c r="F1" t="s">
        <v>2221</v>
      </c>
    </row>
    <row r="2" spans="1:6" x14ac:dyDescent="0.25">
      <c r="F2" t="s">
        <v>2222</v>
      </c>
    </row>
    <row r="3" spans="1:6" x14ac:dyDescent="0.25">
      <c r="F3" t="s">
        <v>2223</v>
      </c>
    </row>
    <row r="4" spans="1:6" x14ac:dyDescent="0.25">
      <c r="A4" t="s">
        <v>1382</v>
      </c>
      <c r="B4" t="s">
        <v>1072</v>
      </c>
      <c r="C4" t="s">
        <v>1446</v>
      </c>
      <c r="D4" t="s">
        <v>1383</v>
      </c>
      <c r="F4" t="s">
        <v>1426</v>
      </c>
    </row>
    <row r="5" spans="1:6" x14ac:dyDescent="0.25">
      <c r="A5" t="s">
        <v>1407</v>
      </c>
      <c r="B5" s="27">
        <f t="shared" ref="B5:B23" si="0">D36</f>
        <v>792570</v>
      </c>
      <c r="C5" s="27">
        <f t="shared" ref="C5:C23" si="1">D66</f>
        <v>186724</v>
      </c>
      <c r="D5" s="25">
        <f t="shared" ref="D5:D23" si="2">C5/B5</f>
        <v>0.23559307064360246</v>
      </c>
      <c r="F5" t="s">
        <v>1427</v>
      </c>
    </row>
    <row r="6" spans="1:6" x14ac:dyDescent="0.25">
      <c r="A6" t="s">
        <v>1408</v>
      </c>
      <c r="B6" s="27">
        <f t="shared" si="0"/>
        <v>725997</v>
      </c>
      <c r="C6" s="27">
        <f t="shared" si="1"/>
        <v>227438</v>
      </c>
      <c r="D6" s="25">
        <f t="shared" si="2"/>
        <v>0.31327677662579873</v>
      </c>
      <c r="F6" t="s">
        <v>1428</v>
      </c>
    </row>
    <row r="7" spans="1:6" x14ac:dyDescent="0.25">
      <c r="A7" t="s">
        <v>1409</v>
      </c>
      <c r="B7" s="27">
        <f t="shared" si="0"/>
        <v>622765</v>
      </c>
      <c r="C7" s="27">
        <f t="shared" si="1"/>
        <v>162449</v>
      </c>
      <c r="D7" s="25">
        <f t="shared" si="2"/>
        <v>0.26085120390516486</v>
      </c>
      <c r="F7" t="s">
        <v>1429</v>
      </c>
    </row>
    <row r="8" spans="1:6" x14ac:dyDescent="0.25">
      <c r="A8" t="s">
        <v>1410</v>
      </c>
      <c r="B8" s="27">
        <f t="shared" si="0"/>
        <v>1119567</v>
      </c>
      <c r="C8" s="27">
        <f t="shared" si="1"/>
        <v>293064</v>
      </c>
      <c r="D8" s="25">
        <f t="shared" si="2"/>
        <v>0.26176548612097356</v>
      </c>
      <c r="F8" t="s">
        <v>1430</v>
      </c>
    </row>
    <row r="9" spans="1:6" x14ac:dyDescent="0.25">
      <c r="A9" t="s">
        <v>1411</v>
      </c>
      <c r="B9" s="27">
        <f t="shared" si="0"/>
        <v>1257651</v>
      </c>
      <c r="C9" s="27">
        <f t="shared" si="1"/>
        <v>326837</v>
      </c>
      <c r="D9" s="25">
        <f t="shared" si="2"/>
        <v>0.25987893302672999</v>
      </c>
      <c r="F9" t="s">
        <v>1431</v>
      </c>
    </row>
    <row r="10" spans="1:6" x14ac:dyDescent="0.25">
      <c r="A10" t="s">
        <v>1412</v>
      </c>
      <c r="B10" s="27">
        <f t="shared" si="0"/>
        <v>1101473</v>
      </c>
      <c r="C10" s="27">
        <f t="shared" si="1"/>
        <v>297806</v>
      </c>
      <c r="D10" s="25">
        <f t="shared" si="2"/>
        <v>0.27037067635793161</v>
      </c>
    </row>
    <row r="11" spans="1:6" x14ac:dyDescent="0.25">
      <c r="A11" t="s">
        <v>1413</v>
      </c>
      <c r="B11" s="27">
        <f t="shared" si="0"/>
        <v>1161880</v>
      </c>
      <c r="C11" s="27">
        <f t="shared" si="1"/>
        <v>328014</v>
      </c>
      <c r="D11" s="25">
        <f t="shared" si="2"/>
        <v>0.28231314765724513</v>
      </c>
      <c r="F11" t="s">
        <v>1432</v>
      </c>
    </row>
    <row r="12" spans="1:6" x14ac:dyDescent="0.25">
      <c r="A12" t="s">
        <v>1414</v>
      </c>
      <c r="B12" s="27">
        <f t="shared" si="0"/>
        <v>836480</v>
      </c>
      <c r="C12" s="27">
        <f t="shared" si="1"/>
        <v>226222</v>
      </c>
      <c r="D12" s="25">
        <f t="shared" si="2"/>
        <v>0.27044519892884467</v>
      </c>
      <c r="F12" t="s">
        <v>1433</v>
      </c>
    </row>
    <row r="13" spans="1:6" x14ac:dyDescent="0.25">
      <c r="A13" t="s">
        <v>1415</v>
      </c>
      <c r="B13" s="27">
        <f t="shared" si="0"/>
        <v>376732</v>
      </c>
      <c r="C13" s="27">
        <f t="shared" si="1"/>
        <v>122005</v>
      </c>
      <c r="D13" s="25">
        <f t="shared" si="2"/>
        <v>0.32385090727626004</v>
      </c>
      <c r="F13" t="s">
        <v>1434</v>
      </c>
    </row>
    <row r="14" spans="1:6" x14ac:dyDescent="0.25">
      <c r="A14" t="s">
        <v>1416</v>
      </c>
      <c r="B14" s="27">
        <f t="shared" si="0"/>
        <v>51446</v>
      </c>
      <c r="C14" s="27">
        <f t="shared" si="1"/>
        <v>15880</v>
      </c>
      <c r="D14" s="25">
        <f t="shared" si="2"/>
        <v>0.30867317186953308</v>
      </c>
      <c r="F14" t="s">
        <v>1435</v>
      </c>
    </row>
    <row r="15" spans="1:6" x14ac:dyDescent="0.25">
      <c r="A15" t="s">
        <v>1417</v>
      </c>
      <c r="B15" s="27">
        <f t="shared" si="0"/>
        <v>290400</v>
      </c>
      <c r="C15" s="27">
        <f t="shared" si="1"/>
        <v>100692</v>
      </c>
      <c r="D15" s="25">
        <f t="shared" si="2"/>
        <v>0.34673553719008265</v>
      </c>
      <c r="F15" t="s">
        <v>1436</v>
      </c>
    </row>
    <row r="16" spans="1:6" x14ac:dyDescent="0.25">
      <c r="A16" t="s">
        <v>1418</v>
      </c>
      <c r="B16" s="27">
        <f t="shared" si="0"/>
        <v>249994</v>
      </c>
      <c r="C16" s="27">
        <f t="shared" si="1"/>
        <v>96215</v>
      </c>
      <c r="D16" s="25">
        <f t="shared" si="2"/>
        <v>0.38486923686168467</v>
      </c>
      <c r="F16" t="s">
        <v>1437</v>
      </c>
    </row>
    <row r="17" spans="1:6" x14ac:dyDescent="0.25">
      <c r="A17" t="s">
        <v>1419</v>
      </c>
      <c r="B17" s="27">
        <f t="shared" si="0"/>
        <v>289908</v>
      </c>
      <c r="C17" s="27">
        <f t="shared" si="1"/>
        <v>61790</v>
      </c>
      <c r="D17" s="25">
        <f t="shared" si="2"/>
        <v>0.21313658126026189</v>
      </c>
      <c r="F17" t="s">
        <v>1438</v>
      </c>
    </row>
    <row r="18" spans="1:6" x14ac:dyDescent="0.25">
      <c r="A18" t="s">
        <v>1420</v>
      </c>
      <c r="B18" s="27">
        <f t="shared" si="0"/>
        <v>34349</v>
      </c>
      <c r="C18" s="27">
        <f t="shared" si="1"/>
        <v>6460</v>
      </c>
      <c r="D18" s="25">
        <f t="shared" si="2"/>
        <v>0.18806952167457569</v>
      </c>
      <c r="F18" t="s">
        <v>947</v>
      </c>
    </row>
    <row r="19" spans="1:6" x14ac:dyDescent="0.25">
      <c r="A19" t="s">
        <v>1421</v>
      </c>
      <c r="B19" s="27">
        <f t="shared" si="0"/>
        <v>824464</v>
      </c>
      <c r="C19" s="27">
        <f t="shared" si="1"/>
        <v>237707</v>
      </c>
      <c r="D19" s="25">
        <f t="shared" si="2"/>
        <v>0.28831701566108403</v>
      </c>
      <c r="F19" t="s">
        <v>1439</v>
      </c>
    </row>
    <row r="20" spans="1:6" x14ac:dyDescent="0.25">
      <c r="A20" t="s">
        <v>1422</v>
      </c>
      <c r="B20" s="27">
        <f t="shared" si="0"/>
        <v>680507</v>
      </c>
      <c r="C20" s="27">
        <f t="shared" si="1"/>
        <v>253612</v>
      </c>
      <c r="D20" s="25">
        <f t="shared" si="2"/>
        <v>0.37268095699236009</v>
      </c>
    </row>
    <row r="21" spans="1:6" x14ac:dyDescent="0.25">
      <c r="A21" t="s">
        <v>1423</v>
      </c>
      <c r="B21" s="27">
        <f t="shared" si="0"/>
        <v>133900</v>
      </c>
      <c r="C21" s="27">
        <f t="shared" si="1"/>
        <v>57038</v>
      </c>
      <c r="D21" s="25">
        <f t="shared" si="2"/>
        <v>0.4259746079163555</v>
      </c>
      <c r="F21" t="s">
        <v>1440</v>
      </c>
    </row>
    <row r="22" spans="1:6" x14ac:dyDescent="0.25">
      <c r="A22" t="s">
        <v>1424</v>
      </c>
      <c r="B22" s="27">
        <f t="shared" si="0"/>
        <v>329108</v>
      </c>
      <c r="C22" s="27">
        <f t="shared" si="1"/>
        <v>83750</v>
      </c>
      <c r="D22" s="25">
        <f t="shared" si="2"/>
        <v>0.25447573440937321</v>
      </c>
      <c r="F22" t="s">
        <v>1441</v>
      </c>
    </row>
    <row r="23" spans="1:6" x14ac:dyDescent="0.25">
      <c r="A23" t="s">
        <v>1425</v>
      </c>
      <c r="B23" s="27">
        <f t="shared" si="0"/>
        <v>1876</v>
      </c>
      <c r="C23" s="27">
        <f t="shared" si="1"/>
        <v>684</v>
      </c>
      <c r="D23" s="25">
        <f t="shared" si="2"/>
        <v>0.3646055437100213</v>
      </c>
      <c r="F23" t="s">
        <v>1442</v>
      </c>
    </row>
    <row r="24" spans="1:6" x14ac:dyDescent="0.25">
      <c r="F24" t="s">
        <v>1443</v>
      </c>
    </row>
    <row r="25" spans="1:6" x14ac:dyDescent="0.25">
      <c r="A25" t="s">
        <v>1384</v>
      </c>
      <c r="B25" s="26">
        <f>SUM(B5:B23)</f>
        <v>10881067</v>
      </c>
      <c r="C25" s="26">
        <f>SUM(C5:C23)</f>
        <v>3084387</v>
      </c>
      <c r="D25" s="25">
        <f>C25/B25</f>
        <v>0.28346365296712167</v>
      </c>
    </row>
    <row r="26" spans="1:6" x14ac:dyDescent="0.25">
      <c r="F26" t="s">
        <v>1444</v>
      </c>
    </row>
    <row r="30" spans="1:6" x14ac:dyDescent="0.25">
      <c r="A30" t="s">
        <v>1315</v>
      </c>
    </row>
    <row r="32" spans="1:6" x14ac:dyDescent="0.25">
      <c r="A32" t="s">
        <v>1316</v>
      </c>
    </row>
    <row r="33" spans="1:6" x14ac:dyDescent="0.25">
      <c r="A33" t="s">
        <v>1317</v>
      </c>
      <c r="C33" t="s">
        <v>1339</v>
      </c>
      <c r="D33" t="s">
        <v>1340</v>
      </c>
      <c r="F33" t="s">
        <v>1445</v>
      </c>
    </row>
    <row r="34" spans="1:6" x14ac:dyDescent="0.25">
      <c r="A34" t="s">
        <v>1318</v>
      </c>
    </row>
    <row r="35" spans="1:6" x14ac:dyDescent="0.25">
      <c r="A35" t="s">
        <v>1319</v>
      </c>
      <c r="C35" t="s">
        <v>1382</v>
      </c>
      <c r="D35" t="s">
        <v>1072</v>
      </c>
      <c r="F35" t="s">
        <v>1385</v>
      </c>
    </row>
    <row r="36" spans="1:6" x14ac:dyDescent="0.25">
      <c r="A36" t="s">
        <v>1320</v>
      </c>
      <c r="C36" t="s">
        <v>1341</v>
      </c>
      <c r="D36" s="26">
        <v>792570</v>
      </c>
      <c r="F36" t="s">
        <v>1386</v>
      </c>
    </row>
    <row r="37" spans="1:6" x14ac:dyDescent="0.25">
      <c r="A37" t="s">
        <v>1321</v>
      </c>
      <c r="C37" t="s">
        <v>1342</v>
      </c>
      <c r="D37" s="26">
        <v>725997</v>
      </c>
      <c r="F37" t="s">
        <v>1387</v>
      </c>
    </row>
    <row r="38" spans="1:6" x14ac:dyDescent="0.25">
      <c r="A38" t="s">
        <v>1322</v>
      </c>
      <c r="C38" t="s">
        <v>1343</v>
      </c>
      <c r="D38" s="26">
        <v>622765</v>
      </c>
      <c r="F38" t="s">
        <v>1388</v>
      </c>
    </row>
    <row r="39" spans="1:6" x14ac:dyDescent="0.25">
      <c r="A39" t="s">
        <v>1323</v>
      </c>
      <c r="C39">
        <v>2</v>
      </c>
      <c r="D39" s="26">
        <v>1119567</v>
      </c>
      <c r="F39" t="s">
        <v>1389</v>
      </c>
    </row>
    <row r="40" spans="1:6" x14ac:dyDescent="0.25">
      <c r="A40" t="s">
        <v>1324</v>
      </c>
      <c r="C40">
        <v>3</v>
      </c>
      <c r="D40" s="26">
        <v>1257651</v>
      </c>
      <c r="F40" t="s">
        <v>1390</v>
      </c>
    </row>
    <row r="41" spans="1:6" x14ac:dyDescent="0.25">
      <c r="A41" t="s">
        <v>1325</v>
      </c>
      <c r="C41">
        <v>4</v>
      </c>
      <c r="D41" s="26">
        <v>1101473</v>
      </c>
      <c r="F41" t="s">
        <v>1391</v>
      </c>
    </row>
    <row r="42" spans="1:6" x14ac:dyDescent="0.25">
      <c r="A42" t="s">
        <v>1326</v>
      </c>
      <c r="C42">
        <v>5</v>
      </c>
      <c r="D42" s="26">
        <v>1161880</v>
      </c>
      <c r="F42" t="s">
        <v>1392</v>
      </c>
    </row>
    <row r="43" spans="1:6" x14ac:dyDescent="0.25">
      <c r="A43" t="s">
        <v>1327</v>
      </c>
      <c r="C43">
        <v>6</v>
      </c>
      <c r="D43" s="26">
        <v>836480</v>
      </c>
      <c r="F43" t="s">
        <v>1393</v>
      </c>
    </row>
    <row r="44" spans="1:6" x14ac:dyDescent="0.25">
      <c r="A44" t="s">
        <v>1328</v>
      </c>
      <c r="C44">
        <v>7</v>
      </c>
      <c r="D44" s="26">
        <v>376732</v>
      </c>
      <c r="F44" t="s">
        <v>1394</v>
      </c>
    </row>
    <row r="45" spans="1:6" x14ac:dyDescent="0.25">
      <c r="A45" t="s">
        <v>1329</v>
      </c>
      <c r="C45" t="s">
        <v>1344</v>
      </c>
      <c r="D45" s="26">
        <v>51446</v>
      </c>
      <c r="F45" t="s">
        <v>1395</v>
      </c>
    </row>
    <row r="46" spans="1:6" x14ac:dyDescent="0.25">
      <c r="A46" t="s">
        <v>1330</v>
      </c>
      <c r="C46" t="s">
        <v>1345</v>
      </c>
      <c r="D46" s="26">
        <v>290400</v>
      </c>
      <c r="F46" t="s">
        <v>1396</v>
      </c>
    </row>
    <row r="47" spans="1:6" x14ac:dyDescent="0.25">
      <c r="A47" t="s">
        <v>1331</v>
      </c>
      <c r="C47" t="s">
        <v>1346</v>
      </c>
      <c r="D47" s="26">
        <v>249994</v>
      </c>
      <c r="F47" t="s">
        <v>1397</v>
      </c>
    </row>
    <row r="48" spans="1:6" x14ac:dyDescent="0.25">
      <c r="A48" t="s">
        <v>1332</v>
      </c>
      <c r="C48" t="s">
        <v>1347</v>
      </c>
      <c r="D48" s="26">
        <v>289908</v>
      </c>
      <c r="F48" t="s">
        <v>1398</v>
      </c>
    </row>
    <row r="49" spans="1:6" x14ac:dyDescent="0.25">
      <c r="A49" t="s">
        <v>1333</v>
      </c>
      <c r="C49" t="s">
        <v>1348</v>
      </c>
      <c r="D49" s="26">
        <v>34349</v>
      </c>
      <c r="F49" t="s">
        <v>1399</v>
      </c>
    </row>
    <row r="50" spans="1:6" x14ac:dyDescent="0.25">
      <c r="A50" t="s">
        <v>1334</v>
      </c>
      <c r="C50" t="s">
        <v>1349</v>
      </c>
      <c r="D50" s="26">
        <v>824464</v>
      </c>
      <c r="F50" t="s">
        <v>1400</v>
      </c>
    </row>
    <row r="51" spans="1:6" x14ac:dyDescent="0.25">
      <c r="A51" t="s">
        <v>1335</v>
      </c>
      <c r="C51" t="s">
        <v>1350</v>
      </c>
      <c r="D51" s="26">
        <v>680507</v>
      </c>
      <c r="F51" t="s">
        <v>1401</v>
      </c>
    </row>
    <row r="52" spans="1:6" x14ac:dyDescent="0.25">
      <c r="A52" t="s">
        <v>1336</v>
      </c>
      <c r="C52" t="s">
        <v>1351</v>
      </c>
      <c r="D52" s="26">
        <v>133900</v>
      </c>
      <c r="F52" t="s">
        <v>1402</v>
      </c>
    </row>
    <row r="53" spans="1:6" x14ac:dyDescent="0.25">
      <c r="A53" t="s">
        <v>1337</v>
      </c>
      <c r="C53" t="s">
        <v>1352</v>
      </c>
      <c r="D53" s="26">
        <v>329108</v>
      </c>
      <c r="F53" t="s">
        <v>1403</v>
      </c>
    </row>
    <row r="54" spans="1:6" x14ac:dyDescent="0.25">
      <c r="A54" t="s">
        <v>1338</v>
      </c>
      <c r="C54" t="s">
        <v>1353</v>
      </c>
      <c r="D54" s="26">
        <v>1876</v>
      </c>
      <c r="F54" t="s">
        <v>1404</v>
      </c>
    </row>
    <row r="55" spans="1:6" x14ac:dyDescent="0.25">
      <c r="A55" t="s">
        <v>1316</v>
      </c>
      <c r="D55" s="26"/>
      <c r="F55" t="s">
        <v>1405</v>
      </c>
    </row>
    <row r="56" spans="1:6" x14ac:dyDescent="0.25">
      <c r="C56" t="s">
        <v>1384</v>
      </c>
      <c r="D56" s="26">
        <f>SUM(D36:D54)</f>
        <v>10881067</v>
      </c>
      <c r="F56" t="s">
        <v>1406</v>
      </c>
    </row>
    <row r="57" spans="1:6" x14ac:dyDescent="0.25">
      <c r="D57" s="26"/>
    </row>
    <row r="58" spans="1:6" x14ac:dyDescent="0.25">
      <c r="D58" s="26"/>
    </row>
    <row r="59" spans="1:6" x14ac:dyDescent="0.25">
      <c r="D59" s="26"/>
    </row>
    <row r="60" spans="1:6" x14ac:dyDescent="0.25">
      <c r="D60" s="26"/>
    </row>
    <row r="61" spans="1:6" x14ac:dyDescent="0.25">
      <c r="A61" t="s">
        <v>1354</v>
      </c>
      <c r="D61" s="26"/>
    </row>
    <row r="62" spans="1:6" x14ac:dyDescent="0.25">
      <c r="D62" s="26"/>
    </row>
    <row r="63" spans="1:6" x14ac:dyDescent="0.25">
      <c r="A63" t="s">
        <v>1316</v>
      </c>
      <c r="D63" s="26"/>
    </row>
    <row r="64" spans="1:6" x14ac:dyDescent="0.25">
      <c r="A64" t="s">
        <v>1317</v>
      </c>
      <c r="C64" t="s">
        <v>1339</v>
      </c>
      <c r="D64" s="26" t="s">
        <v>1340</v>
      </c>
    </row>
    <row r="65" spans="1:4" x14ac:dyDescent="0.25">
      <c r="A65" t="s">
        <v>1318</v>
      </c>
      <c r="D65" s="26"/>
    </row>
    <row r="66" spans="1:4" x14ac:dyDescent="0.25">
      <c r="A66" t="s">
        <v>1355</v>
      </c>
      <c r="C66" t="s">
        <v>1341</v>
      </c>
      <c r="D66" s="26">
        <v>186724</v>
      </c>
    </row>
    <row r="67" spans="1:4" x14ac:dyDescent="0.25">
      <c r="A67" t="s">
        <v>1356</v>
      </c>
      <c r="C67" t="s">
        <v>1342</v>
      </c>
      <c r="D67" s="26">
        <v>227438</v>
      </c>
    </row>
    <row r="68" spans="1:4" x14ac:dyDescent="0.25">
      <c r="A68" t="s">
        <v>1357</v>
      </c>
      <c r="C68" t="s">
        <v>1343</v>
      </c>
      <c r="D68" s="26">
        <v>162449</v>
      </c>
    </row>
    <row r="69" spans="1:4" x14ac:dyDescent="0.25">
      <c r="A69" t="s">
        <v>1358</v>
      </c>
      <c r="C69">
        <v>2</v>
      </c>
      <c r="D69" s="26">
        <v>293064</v>
      </c>
    </row>
    <row r="70" spans="1:4" x14ac:dyDescent="0.25">
      <c r="A70" t="s">
        <v>1359</v>
      </c>
      <c r="C70">
        <v>3</v>
      </c>
      <c r="D70" s="26">
        <v>326837</v>
      </c>
    </row>
    <row r="71" spans="1:4" x14ac:dyDescent="0.25">
      <c r="A71" t="s">
        <v>1360</v>
      </c>
      <c r="C71">
        <v>4</v>
      </c>
      <c r="D71" s="26">
        <v>297806</v>
      </c>
    </row>
    <row r="72" spans="1:4" x14ac:dyDescent="0.25">
      <c r="A72" t="s">
        <v>1361</v>
      </c>
      <c r="C72">
        <v>5</v>
      </c>
      <c r="D72" s="26">
        <v>328014</v>
      </c>
    </row>
    <row r="73" spans="1:4" x14ac:dyDescent="0.25">
      <c r="A73" t="s">
        <v>1362</v>
      </c>
      <c r="C73">
        <v>6</v>
      </c>
      <c r="D73" s="26">
        <v>226222</v>
      </c>
    </row>
    <row r="74" spans="1:4" x14ac:dyDescent="0.25">
      <c r="A74" t="s">
        <v>1363</v>
      </c>
      <c r="C74">
        <v>7</v>
      </c>
      <c r="D74" s="26">
        <v>122005</v>
      </c>
    </row>
    <row r="75" spans="1:4" x14ac:dyDescent="0.25">
      <c r="A75" t="s">
        <v>1364</v>
      </c>
      <c r="C75" t="s">
        <v>1344</v>
      </c>
      <c r="D75" s="26">
        <v>15880</v>
      </c>
    </row>
    <row r="76" spans="1:4" x14ac:dyDescent="0.25">
      <c r="A76" t="s">
        <v>1365</v>
      </c>
      <c r="C76" t="s">
        <v>1345</v>
      </c>
      <c r="D76" s="26">
        <v>100692</v>
      </c>
    </row>
    <row r="77" spans="1:4" x14ac:dyDescent="0.25">
      <c r="A77" t="s">
        <v>1366</v>
      </c>
      <c r="C77" t="s">
        <v>1346</v>
      </c>
      <c r="D77" s="26">
        <v>96215</v>
      </c>
    </row>
    <row r="78" spans="1:4" x14ac:dyDescent="0.25">
      <c r="A78" t="s">
        <v>1367</v>
      </c>
      <c r="C78" t="s">
        <v>1347</v>
      </c>
      <c r="D78" s="26">
        <v>61790</v>
      </c>
    </row>
    <row r="79" spans="1:4" x14ac:dyDescent="0.25">
      <c r="A79" t="s">
        <v>1368</v>
      </c>
      <c r="C79" t="s">
        <v>1348</v>
      </c>
      <c r="D79" s="26">
        <v>6460</v>
      </c>
    </row>
    <row r="80" spans="1:4" x14ac:dyDescent="0.25">
      <c r="A80" t="s">
        <v>1369</v>
      </c>
      <c r="C80" t="s">
        <v>1349</v>
      </c>
      <c r="D80" s="26">
        <v>237707</v>
      </c>
    </row>
    <row r="81" spans="1:4" x14ac:dyDescent="0.25">
      <c r="A81" t="s">
        <v>1370</v>
      </c>
      <c r="C81" t="s">
        <v>1350</v>
      </c>
      <c r="D81" s="26">
        <v>253612</v>
      </c>
    </row>
    <row r="82" spans="1:4" x14ac:dyDescent="0.25">
      <c r="A82" t="s">
        <v>1371</v>
      </c>
      <c r="C82" t="s">
        <v>1351</v>
      </c>
      <c r="D82" s="26">
        <v>57038</v>
      </c>
    </row>
    <row r="83" spans="1:4" x14ac:dyDescent="0.25">
      <c r="A83" t="s">
        <v>1372</v>
      </c>
      <c r="C83" t="s">
        <v>1352</v>
      </c>
      <c r="D83" s="26">
        <v>83750</v>
      </c>
    </row>
    <row r="84" spans="1:4" x14ac:dyDescent="0.25">
      <c r="A84" t="s">
        <v>1373</v>
      </c>
      <c r="C84" t="s">
        <v>1353</v>
      </c>
      <c r="D84" s="26">
        <v>684</v>
      </c>
    </row>
    <row r="85" spans="1:4" x14ac:dyDescent="0.25">
      <c r="A85" t="s">
        <v>1316</v>
      </c>
    </row>
    <row r="90" spans="1:4" x14ac:dyDescent="0.25">
      <c r="A90" t="s">
        <v>1492</v>
      </c>
    </row>
    <row r="92" spans="1:4" x14ac:dyDescent="0.25">
      <c r="A92" t="s">
        <v>1493</v>
      </c>
    </row>
    <row r="93" spans="1:4" x14ac:dyDescent="0.25">
      <c r="A93" t="s">
        <v>1494</v>
      </c>
      <c r="C93" t="s">
        <v>1339</v>
      </c>
      <c r="D93" t="s">
        <v>1516</v>
      </c>
    </row>
    <row r="94" spans="1:4" x14ac:dyDescent="0.25">
      <c r="A94" t="s">
        <v>1495</v>
      </c>
    </row>
    <row r="95" spans="1:4" x14ac:dyDescent="0.25">
      <c r="A95" t="s">
        <v>1496</v>
      </c>
      <c r="C95">
        <v>0</v>
      </c>
      <c r="D95">
        <v>0</v>
      </c>
    </row>
    <row r="96" spans="1:4" x14ac:dyDescent="0.25">
      <c r="A96" t="s">
        <v>1497</v>
      </c>
      <c r="C96" t="s">
        <v>1341</v>
      </c>
      <c r="D96">
        <v>682706</v>
      </c>
    </row>
    <row r="97" spans="1:4" x14ac:dyDescent="0.25">
      <c r="A97" t="s">
        <v>1498</v>
      </c>
      <c r="C97" t="s">
        <v>1342</v>
      </c>
      <c r="D97">
        <v>622266</v>
      </c>
    </row>
    <row r="98" spans="1:4" x14ac:dyDescent="0.25">
      <c r="A98" t="s">
        <v>1499</v>
      </c>
      <c r="C98" t="s">
        <v>1343</v>
      </c>
      <c r="D98">
        <v>541641</v>
      </c>
    </row>
    <row r="99" spans="1:4" x14ac:dyDescent="0.25">
      <c r="A99" t="s">
        <v>1500</v>
      </c>
      <c r="C99">
        <v>2</v>
      </c>
      <c r="D99">
        <v>955545</v>
      </c>
    </row>
    <row r="100" spans="1:4" x14ac:dyDescent="0.25">
      <c r="A100" t="s">
        <v>1501</v>
      </c>
      <c r="C100">
        <v>3</v>
      </c>
      <c r="D100">
        <v>1059155</v>
      </c>
    </row>
    <row r="101" spans="1:4" x14ac:dyDescent="0.25">
      <c r="A101" t="s">
        <v>1502</v>
      </c>
      <c r="C101">
        <v>4</v>
      </c>
      <c r="D101">
        <v>936679</v>
      </c>
    </row>
    <row r="102" spans="1:4" x14ac:dyDescent="0.25">
      <c r="A102" t="s">
        <v>1503</v>
      </c>
      <c r="C102">
        <v>5</v>
      </c>
      <c r="D102">
        <v>997918</v>
      </c>
    </row>
    <row r="103" spans="1:4" x14ac:dyDescent="0.25">
      <c r="A103" t="s">
        <v>1504</v>
      </c>
      <c r="C103">
        <v>6</v>
      </c>
      <c r="D103">
        <v>723897</v>
      </c>
    </row>
    <row r="104" spans="1:4" x14ac:dyDescent="0.25">
      <c r="A104" t="s">
        <v>1505</v>
      </c>
      <c r="C104">
        <v>7</v>
      </c>
      <c r="D104">
        <v>317738</v>
      </c>
    </row>
    <row r="105" spans="1:4" x14ac:dyDescent="0.25">
      <c r="A105" t="s">
        <v>1506</v>
      </c>
      <c r="C105" t="s">
        <v>1344</v>
      </c>
      <c r="D105">
        <v>45155</v>
      </c>
    </row>
    <row r="106" spans="1:4" x14ac:dyDescent="0.25">
      <c r="A106" t="s">
        <v>1507</v>
      </c>
      <c r="C106" t="s">
        <v>1345</v>
      </c>
      <c r="D106">
        <v>266699</v>
      </c>
    </row>
    <row r="107" spans="1:4" x14ac:dyDescent="0.25">
      <c r="A107" t="s">
        <v>1508</v>
      </c>
      <c r="C107" t="s">
        <v>1346</v>
      </c>
      <c r="D107">
        <v>233681</v>
      </c>
    </row>
    <row r="108" spans="1:4" x14ac:dyDescent="0.25">
      <c r="A108" t="s">
        <v>1509</v>
      </c>
      <c r="C108" t="s">
        <v>1347</v>
      </c>
      <c r="D108">
        <v>275888</v>
      </c>
    </row>
    <row r="109" spans="1:4" x14ac:dyDescent="0.25">
      <c r="A109" t="s">
        <v>1510</v>
      </c>
      <c r="C109" t="s">
        <v>1348</v>
      </c>
      <c r="D109">
        <v>33692</v>
      </c>
    </row>
    <row r="110" spans="1:4" x14ac:dyDescent="0.25">
      <c r="A110" t="s">
        <v>1511</v>
      </c>
      <c r="C110" t="s">
        <v>1349</v>
      </c>
      <c r="D110">
        <v>714003</v>
      </c>
    </row>
    <row r="111" spans="1:4" x14ac:dyDescent="0.25">
      <c r="A111" t="s">
        <v>1512</v>
      </c>
      <c r="C111" t="s">
        <v>1350</v>
      </c>
      <c r="D111">
        <v>612444</v>
      </c>
    </row>
    <row r="112" spans="1:4" x14ac:dyDescent="0.25">
      <c r="A112" t="s">
        <v>1513</v>
      </c>
      <c r="C112" t="s">
        <v>1351</v>
      </c>
      <c r="D112">
        <v>124738</v>
      </c>
    </row>
    <row r="113" spans="1:4" x14ac:dyDescent="0.25">
      <c r="A113" t="s">
        <v>1514</v>
      </c>
      <c r="C113" t="s">
        <v>1352</v>
      </c>
      <c r="D113">
        <v>310523</v>
      </c>
    </row>
    <row r="114" spans="1:4" x14ac:dyDescent="0.25">
      <c r="A114" t="s">
        <v>1515</v>
      </c>
      <c r="C114" t="s">
        <v>1353</v>
      </c>
      <c r="D114">
        <v>1775</v>
      </c>
    </row>
    <row r="115" spans="1:4" x14ac:dyDescent="0.25">
      <c r="A115" t="s">
        <v>1493</v>
      </c>
    </row>
  </sheetData>
  <mergeCells count="1">
    <mergeCell ref="A1:D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0"/>
  <sheetViews>
    <sheetView workbookViewId="0">
      <selection sqref="A1:C1"/>
    </sheetView>
  </sheetViews>
  <sheetFormatPr defaultRowHeight="12.75" x14ac:dyDescent="0.2"/>
  <cols>
    <col min="1" max="1" width="5.42578125" style="5" customWidth="1"/>
    <col min="2" max="2" width="25.7109375" style="5" customWidth="1"/>
    <col min="3" max="3" width="14.42578125" style="5" customWidth="1"/>
    <col min="4" max="7" width="17.85546875" style="5" customWidth="1"/>
    <col min="8" max="256" width="9.140625" style="5"/>
    <col min="257" max="257" width="5.42578125" style="5" customWidth="1"/>
    <col min="258" max="258" width="25.7109375" style="5" customWidth="1"/>
    <col min="259" max="259" width="14.42578125" style="5" customWidth="1"/>
    <col min="260" max="263" width="17.85546875" style="5" customWidth="1"/>
    <col min="264" max="512" width="9.140625" style="5"/>
    <col min="513" max="513" width="5.42578125" style="5" customWidth="1"/>
    <col min="514" max="514" width="25.7109375" style="5" customWidth="1"/>
    <col min="515" max="515" width="14.42578125" style="5" customWidth="1"/>
    <col min="516" max="519" width="17.85546875" style="5" customWidth="1"/>
    <col min="520" max="768" width="9.140625" style="5"/>
    <col min="769" max="769" width="5.42578125" style="5" customWidth="1"/>
    <col min="770" max="770" width="25.7109375" style="5" customWidth="1"/>
    <col min="771" max="771" width="14.42578125" style="5" customWidth="1"/>
    <col min="772" max="775" width="17.85546875" style="5" customWidth="1"/>
    <col min="776" max="1024" width="9.140625" style="5"/>
    <col min="1025" max="1025" width="5.42578125" style="5" customWidth="1"/>
    <col min="1026" max="1026" width="25.7109375" style="5" customWidth="1"/>
    <col min="1027" max="1027" width="14.42578125" style="5" customWidth="1"/>
    <col min="1028" max="1031" width="17.85546875" style="5" customWidth="1"/>
    <col min="1032" max="1280" width="9.140625" style="5"/>
    <col min="1281" max="1281" width="5.42578125" style="5" customWidth="1"/>
    <col min="1282" max="1282" width="25.7109375" style="5" customWidth="1"/>
    <col min="1283" max="1283" width="14.42578125" style="5" customWidth="1"/>
    <col min="1284" max="1287" width="17.85546875" style="5" customWidth="1"/>
    <col min="1288" max="1536" width="9.140625" style="5"/>
    <col min="1537" max="1537" width="5.42578125" style="5" customWidth="1"/>
    <col min="1538" max="1538" width="25.7109375" style="5" customWidth="1"/>
    <col min="1539" max="1539" width="14.42578125" style="5" customWidth="1"/>
    <col min="1540" max="1543" width="17.85546875" style="5" customWidth="1"/>
    <col min="1544" max="1792" width="9.140625" style="5"/>
    <col min="1793" max="1793" width="5.42578125" style="5" customWidth="1"/>
    <col min="1794" max="1794" width="25.7109375" style="5" customWidth="1"/>
    <col min="1795" max="1795" width="14.42578125" style="5" customWidth="1"/>
    <col min="1796" max="1799" width="17.85546875" style="5" customWidth="1"/>
    <col min="1800" max="2048" width="9.140625" style="5"/>
    <col min="2049" max="2049" width="5.42578125" style="5" customWidth="1"/>
    <col min="2050" max="2050" width="25.7109375" style="5" customWidth="1"/>
    <col min="2051" max="2051" width="14.42578125" style="5" customWidth="1"/>
    <col min="2052" max="2055" width="17.85546875" style="5" customWidth="1"/>
    <col min="2056" max="2304" width="9.140625" style="5"/>
    <col min="2305" max="2305" width="5.42578125" style="5" customWidth="1"/>
    <col min="2306" max="2306" width="25.7109375" style="5" customWidth="1"/>
    <col min="2307" max="2307" width="14.42578125" style="5" customWidth="1"/>
    <col min="2308" max="2311" width="17.85546875" style="5" customWidth="1"/>
    <col min="2312" max="2560" width="9.140625" style="5"/>
    <col min="2561" max="2561" width="5.42578125" style="5" customWidth="1"/>
    <col min="2562" max="2562" width="25.7109375" style="5" customWidth="1"/>
    <col min="2563" max="2563" width="14.42578125" style="5" customWidth="1"/>
    <col min="2564" max="2567" width="17.85546875" style="5" customWidth="1"/>
    <col min="2568" max="2816" width="9.140625" style="5"/>
    <col min="2817" max="2817" width="5.42578125" style="5" customWidth="1"/>
    <col min="2818" max="2818" width="25.7109375" style="5" customWidth="1"/>
    <col min="2819" max="2819" width="14.42578125" style="5" customWidth="1"/>
    <col min="2820" max="2823" width="17.85546875" style="5" customWidth="1"/>
    <col min="2824" max="3072" width="9.140625" style="5"/>
    <col min="3073" max="3073" width="5.42578125" style="5" customWidth="1"/>
    <col min="3074" max="3074" width="25.7109375" style="5" customWidth="1"/>
    <col min="3075" max="3075" width="14.42578125" style="5" customWidth="1"/>
    <col min="3076" max="3079" width="17.85546875" style="5" customWidth="1"/>
    <col min="3080" max="3328" width="9.140625" style="5"/>
    <col min="3329" max="3329" width="5.42578125" style="5" customWidth="1"/>
    <col min="3330" max="3330" width="25.7109375" style="5" customWidth="1"/>
    <col min="3331" max="3331" width="14.42578125" style="5" customWidth="1"/>
    <col min="3332" max="3335" width="17.85546875" style="5" customWidth="1"/>
    <col min="3336" max="3584" width="9.140625" style="5"/>
    <col min="3585" max="3585" width="5.42578125" style="5" customWidth="1"/>
    <col min="3586" max="3586" width="25.7109375" style="5" customWidth="1"/>
    <col min="3587" max="3587" width="14.42578125" style="5" customWidth="1"/>
    <col min="3588" max="3591" width="17.85546875" style="5" customWidth="1"/>
    <col min="3592" max="3840" width="9.140625" style="5"/>
    <col min="3841" max="3841" width="5.42578125" style="5" customWidth="1"/>
    <col min="3842" max="3842" width="25.7109375" style="5" customWidth="1"/>
    <col min="3843" max="3843" width="14.42578125" style="5" customWidth="1"/>
    <col min="3844" max="3847" width="17.85546875" style="5" customWidth="1"/>
    <col min="3848" max="4096" width="9.140625" style="5"/>
    <col min="4097" max="4097" width="5.42578125" style="5" customWidth="1"/>
    <col min="4098" max="4098" width="25.7109375" style="5" customWidth="1"/>
    <col min="4099" max="4099" width="14.42578125" style="5" customWidth="1"/>
    <col min="4100" max="4103" width="17.85546875" style="5" customWidth="1"/>
    <col min="4104" max="4352" width="9.140625" style="5"/>
    <col min="4353" max="4353" width="5.42578125" style="5" customWidth="1"/>
    <col min="4354" max="4354" width="25.7109375" style="5" customWidth="1"/>
    <col min="4355" max="4355" width="14.42578125" style="5" customWidth="1"/>
    <col min="4356" max="4359" width="17.85546875" style="5" customWidth="1"/>
    <col min="4360" max="4608" width="9.140625" style="5"/>
    <col min="4609" max="4609" width="5.42578125" style="5" customWidth="1"/>
    <col min="4610" max="4610" width="25.7109375" style="5" customWidth="1"/>
    <col min="4611" max="4611" width="14.42578125" style="5" customWidth="1"/>
    <col min="4612" max="4615" width="17.85546875" style="5" customWidth="1"/>
    <col min="4616" max="4864" width="9.140625" style="5"/>
    <col min="4865" max="4865" width="5.42578125" style="5" customWidth="1"/>
    <col min="4866" max="4866" width="25.7109375" style="5" customWidth="1"/>
    <col min="4867" max="4867" width="14.42578125" style="5" customWidth="1"/>
    <col min="4868" max="4871" width="17.85546875" style="5" customWidth="1"/>
    <col min="4872" max="5120" width="9.140625" style="5"/>
    <col min="5121" max="5121" width="5.42578125" style="5" customWidth="1"/>
    <col min="5122" max="5122" width="25.7109375" style="5" customWidth="1"/>
    <col min="5123" max="5123" width="14.42578125" style="5" customWidth="1"/>
    <col min="5124" max="5127" width="17.85546875" style="5" customWidth="1"/>
    <col min="5128" max="5376" width="9.140625" style="5"/>
    <col min="5377" max="5377" width="5.42578125" style="5" customWidth="1"/>
    <col min="5378" max="5378" width="25.7109375" style="5" customWidth="1"/>
    <col min="5379" max="5379" width="14.42578125" style="5" customWidth="1"/>
    <col min="5380" max="5383" width="17.85546875" style="5" customWidth="1"/>
    <col min="5384" max="5632" width="9.140625" style="5"/>
    <col min="5633" max="5633" width="5.42578125" style="5" customWidth="1"/>
    <col min="5634" max="5634" width="25.7109375" style="5" customWidth="1"/>
    <col min="5635" max="5635" width="14.42578125" style="5" customWidth="1"/>
    <col min="5636" max="5639" width="17.85546875" style="5" customWidth="1"/>
    <col min="5640" max="5888" width="9.140625" style="5"/>
    <col min="5889" max="5889" width="5.42578125" style="5" customWidth="1"/>
    <col min="5890" max="5890" width="25.7109375" style="5" customWidth="1"/>
    <col min="5891" max="5891" width="14.42578125" style="5" customWidth="1"/>
    <col min="5892" max="5895" width="17.85546875" style="5" customWidth="1"/>
    <col min="5896" max="6144" width="9.140625" style="5"/>
    <col min="6145" max="6145" width="5.42578125" style="5" customWidth="1"/>
    <col min="6146" max="6146" width="25.7109375" style="5" customWidth="1"/>
    <col min="6147" max="6147" width="14.42578125" style="5" customWidth="1"/>
    <col min="6148" max="6151" width="17.85546875" style="5" customWidth="1"/>
    <col min="6152" max="6400" width="9.140625" style="5"/>
    <col min="6401" max="6401" width="5.42578125" style="5" customWidth="1"/>
    <col min="6402" max="6402" width="25.7109375" style="5" customWidth="1"/>
    <col min="6403" max="6403" width="14.42578125" style="5" customWidth="1"/>
    <col min="6404" max="6407" width="17.85546875" style="5" customWidth="1"/>
    <col min="6408" max="6656" width="9.140625" style="5"/>
    <col min="6657" max="6657" width="5.42578125" style="5" customWidth="1"/>
    <col min="6658" max="6658" width="25.7109375" style="5" customWidth="1"/>
    <col min="6659" max="6659" width="14.42578125" style="5" customWidth="1"/>
    <col min="6660" max="6663" width="17.85546875" style="5" customWidth="1"/>
    <col min="6664" max="6912" width="9.140625" style="5"/>
    <col min="6913" max="6913" width="5.42578125" style="5" customWidth="1"/>
    <col min="6914" max="6914" width="25.7109375" style="5" customWidth="1"/>
    <col min="6915" max="6915" width="14.42578125" style="5" customWidth="1"/>
    <col min="6916" max="6919" width="17.85546875" style="5" customWidth="1"/>
    <col min="6920" max="7168" width="9.140625" style="5"/>
    <col min="7169" max="7169" width="5.42578125" style="5" customWidth="1"/>
    <col min="7170" max="7170" width="25.7109375" style="5" customWidth="1"/>
    <col min="7171" max="7171" width="14.42578125" style="5" customWidth="1"/>
    <col min="7172" max="7175" width="17.85546875" style="5" customWidth="1"/>
    <col min="7176" max="7424" width="9.140625" style="5"/>
    <col min="7425" max="7425" width="5.42578125" style="5" customWidth="1"/>
    <col min="7426" max="7426" width="25.7109375" style="5" customWidth="1"/>
    <col min="7427" max="7427" width="14.42578125" style="5" customWidth="1"/>
    <col min="7428" max="7431" width="17.85546875" style="5" customWidth="1"/>
    <col min="7432" max="7680" width="9.140625" style="5"/>
    <col min="7681" max="7681" width="5.42578125" style="5" customWidth="1"/>
    <col min="7682" max="7682" width="25.7109375" style="5" customWidth="1"/>
    <col min="7683" max="7683" width="14.42578125" style="5" customWidth="1"/>
    <col min="7684" max="7687" width="17.85546875" style="5" customWidth="1"/>
    <col min="7688" max="7936" width="9.140625" style="5"/>
    <col min="7937" max="7937" width="5.42578125" style="5" customWidth="1"/>
    <col min="7938" max="7938" width="25.7109375" style="5" customWidth="1"/>
    <col min="7939" max="7939" width="14.42578125" style="5" customWidth="1"/>
    <col min="7940" max="7943" width="17.85546875" style="5" customWidth="1"/>
    <col min="7944" max="8192" width="9.140625" style="5"/>
    <col min="8193" max="8193" width="5.42578125" style="5" customWidth="1"/>
    <col min="8194" max="8194" width="25.7109375" style="5" customWidth="1"/>
    <col min="8195" max="8195" width="14.42578125" style="5" customWidth="1"/>
    <col min="8196" max="8199" width="17.85546875" style="5" customWidth="1"/>
    <col min="8200" max="8448" width="9.140625" style="5"/>
    <col min="8449" max="8449" width="5.42578125" style="5" customWidth="1"/>
    <col min="8450" max="8450" width="25.7109375" style="5" customWidth="1"/>
    <col min="8451" max="8451" width="14.42578125" style="5" customWidth="1"/>
    <col min="8452" max="8455" width="17.85546875" style="5" customWidth="1"/>
    <col min="8456" max="8704" width="9.140625" style="5"/>
    <col min="8705" max="8705" width="5.42578125" style="5" customWidth="1"/>
    <col min="8706" max="8706" width="25.7109375" style="5" customWidth="1"/>
    <col min="8707" max="8707" width="14.42578125" style="5" customWidth="1"/>
    <col min="8708" max="8711" width="17.85546875" style="5" customWidth="1"/>
    <col min="8712" max="8960" width="9.140625" style="5"/>
    <col min="8961" max="8961" width="5.42578125" style="5" customWidth="1"/>
    <col min="8962" max="8962" width="25.7109375" style="5" customWidth="1"/>
    <col min="8963" max="8963" width="14.42578125" style="5" customWidth="1"/>
    <col min="8964" max="8967" width="17.85546875" style="5" customWidth="1"/>
    <col min="8968" max="9216" width="9.140625" style="5"/>
    <col min="9217" max="9217" width="5.42578125" style="5" customWidth="1"/>
    <col min="9218" max="9218" width="25.7109375" style="5" customWidth="1"/>
    <col min="9219" max="9219" width="14.42578125" style="5" customWidth="1"/>
    <col min="9220" max="9223" width="17.85546875" style="5" customWidth="1"/>
    <col min="9224" max="9472" width="9.140625" style="5"/>
    <col min="9473" max="9473" width="5.42578125" style="5" customWidth="1"/>
    <col min="9474" max="9474" width="25.7109375" style="5" customWidth="1"/>
    <col min="9475" max="9475" width="14.42578125" style="5" customWidth="1"/>
    <col min="9476" max="9479" width="17.85546875" style="5" customWidth="1"/>
    <col min="9480" max="9728" width="9.140625" style="5"/>
    <col min="9729" max="9729" width="5.42578125" style="5" customWidth="1"/>
    <col min="9730" max="9730" width="25.7109375" style="5" customWidth="1"/>
    <col min="9731" max="9731" width="14.42578125" style="5" customWidth="1"/>
    <col min="9732" max="9735" width="17.85546875" style="5" customWidth="1"/>
    <col min="9736" max="9984" width="9.140625" style="5"/>
    <col min="9985" max="9985" width="5.42578125" style="5" customWidth="1"/>
    <col min="9986" max="9986" width="25.7109375" style="5" customWidth="1"/>
    <col min="9987" max="9987" width="14.42578125" style="5" customWidth="1"/>
    <col min="9988" max="9991" width="17.85546875" style="5" customWidth="1"/>
    <col min="9992" max="10240" width="9.140625" style="5"/>
    <col min="10241" max="10241" width="5.42578125" style="5" customWidth="1"/>
    <col min="10242" max="10242" width="25.7109375" style="5" customWidth="1"/>
    <col min="10243" max="10243" width="14.42578125" style="5" customWidth="1"/>
    <col min="10244" max="10247" width="17.85546875" style="5" customWidth="1"/>
    <col min="10248" max="10496" width="9.140625" style="5"/>
    <col min="10497" max="10497" width="5.42578125" style="5" customWidth="1"/>
    <col min="10498" max="10498" width="25.7109375" style="5" customWidth="1"/>
    <col min="10499" max="10499" width="14.42578125" style="5" customWidth="1"/>
    <col min="10500" max="10503" width="17.85546875" style="5" customWidth="1"/>
    <col min="10504" max="10752" width="9.140625" style="5"/>
    <col min="10753" max="10753" width="5.42578125" style="5" customWidth="1"/>
    <col min="10754" max="10754" width="25.7109375" style="5" customWidth="1"/>
    <col min="10755" max="10755" width="14.42578125" style="5" customWidth="1"/>
    <col min="10756" max="10759" width="17.85546875" style="5" customWidth="1"/>
    <col min="10760" max="11008" width="9.140625" style="5"/>
    <col min="11009" max="11009" width="5.42578125" style="5" customWidth="1"/>
    <col min="11010" max="11010" width="25.7109375" style="5" customWidth="1"/>
    <col min="11011" max="11011" width="14.42578125" style="5" customWidth="1"/>
    <col min="11012" max="11015" width="17.85546875" style="5" customWidth="1"/>
    <col min="11016" max="11264" width="9.140625" style="5"/>
    <col min="11265" max="11265" width="5.42578125" style="5" customWidth="1"/>
    <col min="11266" max="11266" width="25.7109375" style="5" customWidth="1"/>
    <col min="11267" max="11267" width="14.42578125" style="5" customWidth="1"/>
    <col min="11268" max="11271" width="17.85546875" style="5" customWidth="1"/>
    <col min="11272" max="11520" width="9.140625" style="5"/>
    <col min="11521" max="11521" width="5.42578125" style="5" customWidth="1"/>
    <col min="11522" max="11522" width="25.7109375" style="5" customWidth="1"/>
    <col min="11523" max="11523" width="14.42578125" style="5" customWidth="1"/>
    <col min="11524" max="11527" width="17.85546875" style="5" customWidth="1"/>
    <col min="11528" max="11776" width="9.140625" style="5"/>
    <col min="11777" max="11777" width="5.42578125" style="5" customWidth="1"/>
    <col min="11778" max="11778" width="25.7109375" style="5" customWidth="1"/>
    <col min="11779" max="11779" width="14.42578125" style="5" customWidth="1"/>
    <col min="11780" max="11783" width="17.85546875" style="5" customWidth="1"/>
    <col min="11784" max="12032" width="9.140625" style="5"/>
    <col min="12033" max="12033" width="5.42578125" style="5" customWidth="1"/>
    <col min="12034" max="12034" width="25.7109375" style="5" customWidth="1"/>
    <col min="12035" max="12035" width="14.42578125" style="5" customWidth="1"/>
    <col min="12036" max="12039" width="17.85546875" style="5" customWidth="1"/>
    <col min="12040" max="12288" width="9.140625" style="5"/>
    <col min="12289" max="12289" width="5.42578125" style="5" customWidth="1"/>
    <col min="12290" max="12290" width="25.7109375" style="5" customWidth="1"/>
    <col min="12291" max="12291" width="14.42578125" style="5" customWidth="1"/>
    <col min="12292" max="12295" width="17.85546875" style="5" customWidth="1"/>
    <col min="12296" max="12544" width="9.140625" style="5"/>
    <col min="12545" max="12545" width="5.42578125" style="5" customWidth="1"/>
    <col min="12546" max="12546" width="25.7109375" style="5" customWidth="1"/>
    <col min="12547" max="12547" width="14.42578125" style="5" customWidth="1"/>
    <col min="12548" max="12551" width="17.85546875" style="5" customWidth="1"/>
    <col min="12552" max="12800" width="9.140625" style="5"/>
    <col min="12801" max="12801" width="5.42578125" style="5" customWidth="1"/>
    <col min="12802" max="12802" width="25.7109375" style="5" customWidth="1"/>
    <col min="12803" max="12803" width="14.42578125" style="5" customWidth="1"/>
    <col min="12804" max="12807" width="17.85546875" style="5" customWidth="1"/>
    <col min="12808" max="13056" width="9.140625" style="5"/>
    <col min="13057" max="13057" width="5.42578125" style="5" customWidth="1"/>
    <col min="13058" max="13058" width="25.7109375" style="5" customWidth="1"/>
    <col min="13059" max="13059" width="14.42578125" style="5" customWidth="1"/>
    <col min="13060" max="13063" width="17.85546875" style="5" customWidth="1"/>
    <col min="13064" max="13312" width="9.140625" style="5"/>
    <col min="13313" max="13313" width="5.42578125" style="5" customWidth="1"/>
    <col min="13314" max="13314" width="25.7109375" style="5" customWidth="1"/>
    <col min="13315" max="13315" width="14.42578125" style="5" customWidth="1"/>
    <col min="13316" max="13319" width="17.85546875" style="5" customWidth="1"/>
    <col min="13320" max="13568" width="9.140625" style="5"/>
    <col min="13569" max="13569" width="5.42578125" style="5" customWidth="1"/>
    <col min="13570" max="13570" width="25.7109375" style="5" customWidth="1"/>
    <col min="13571" max="13571" width="14.42578125" style="5" customWidth="1"/>
    <col min="13572" max="13575" width="17.85546875" style="5" customWidth="1"/>
    <col min="13576" max="13824" width="9.140625" style="5"/>
    <col min="13825" max="13825" width="5.42578125" style="5" customWidth="1"/>
    <col min="13826" max="13826" width="25.7109375" style="5" customWidth="1"/>
    <col min="13827" max="13827" width="14.42578125" style="5" customWidth="1"/>
    <col min="13828" max="13831" width="17.85546875" style="5" customWidth="1"/>
    <col min="13832" max="14080" width="9.140625" style="5"/>
    <col min="14081" max="14081" width="5.42578125" style="5" customWidth="1"/>
    <col min="14082" max="14082" width="25.7109375" style="5" customWidth="1"/>
    <col min="14083" max="14083" width="14.42578125" style="5" customWidth="1"/>
    <col min="14084" max="14087" width="17.85546875" style="5" customWidth="1"/>
    <col min="14088" max="14336" width="9.140625" style="5"/>
    <col min="14337" max="14337" width="5.42578125" style="5" customWidth="1"/>
    <col min="14338" max="14338" width="25.7109375" style="5" customWidth="1"/>
    <col min="14339" max="14339" width="14.42578125" style="5" customWidth="1"/>
    <col min="14340" max="14343" width="17.85546875" style="5" customWidth="1"/>
    <col min="14344" max="14592" width="9.140625" style="5"/>
    <col min="14593" max="14593" width="5.42578125" style="5" customWidth="1"/>
    <col min="14594" max="14594" width="25.7109375" style="5" customWidth="1"/>
    <col min="14595" max="14595" width="14.42578125" style="5" customWidth="1"/>
    <col min="14596" max="14599" width="17.85546875" style="5" customWidth="1"/>
    <col min="14600" max="14848" width="9.140625" style="5"/>
    <col min="14849" max="14849" width="5.42578125" style="5" customWidth="1"/>
    <col min="14850" max="14850" width="25.7109375" style="5" customWidth="1"/>
    <col min="14851" max="14851" width="14.42578125" style="5" customWidth="1"/>
    <col min="14852" max="14855" width="17.85546875" style="5" customWidth="1"/>
    <col min="14856" max="15104" width="9.140625" style="5"/>
    <col min="15105" max="15105" width="5.42578125" style="5" customWidth="1"/>
    <col min="15106" max="15106" width="25.7109375" style="5" customWidth="1"/>
    <col min="15107" max="15107" width="14.42578125" style="5" customWidth="1"/>
    <col min="15108" max="15111" width="17.85546875" style="5" customWidth="1"/>
    <col min="15112" max="15360" width="9.140625" style="5"/>
    <col min="15361" max="15361" width="5.42578125" style="5" customWidth="1"/>
    <col min="15362" max="15362" width="25.7109375" style="5" customWidth="1"/>
    <col min="15363" max="15363" width="14.42578125" style="5" customWidth="1"/>
    <col min="15364" max="15367" width="17.85546875" style="5" customWidth="1"/>
    <col min="15368" max="15616" width="9.140625" style="5"/>
    <col min="15617" max="15617" width="5.42578125" style="5" customWidth="1"/>
    <col min="15618" max="15618" width="25.7109375" style="5" customWidth="1"/>
    <col min="15619" max="15619" width="14.42578125" style="5" customWidth="1"/>
    <col min="15620" max="15623" width="17.85546875" style="5" customWidth="1"/>
    <col min="15624" max="15872" width="9.140625" style="5"/>
    <col min="15873" max="15873" width="5.42578125" style="5" customWidth="1"/>
    <col min="15874" max="15874" width="25.7109375" style="5" customWidth="1"/>
    <col min="15875" max="15875" width="14.42578125" style="5" customWidth="1"/>
    <col min="15876" max="15879" width="17.85546875" style="5" customWidth="1"/>
    <col min="15880" max="16128" width="9.140625" style="5"/>
    <col min="16129" max="16129" width="5.42578125" style="5" customWidth="1"/>
    <col min="16130" max="16130" width="25.7109375" style="5" customWidth="1"/>
    <col min="16131" max="16131" width="14.42578125" style="5" customWidth="1"/>
    <col min="16132" max="16135" width="17.85546875" style="5" customWidth="1"/>
    <col min="16136" max="16384" width="9.140625" style="5"/>
  </cols>
  <sheetData>
    <row r="1" spans="1:7" x14ac:dyDescent="0.2">
      <c r="A1" s="73" t="s">
        <v>1060</v>
      </c>
      <c r="B1" s="73"/>
      <c r="C1" s="73"/>
    </row>
    <row r="5" spans="1:7" x14ac:dyDescent="0.2">
      <c r="A5" s="4" t="s">
        <v>854</v>
      </c>
      <c r="B5" s="4"/>
      <c r="C5" s="4"/>
      <c r="D5" s="18">
        <f>SUM(D11:D84)</f>
        <v>53965640</v>
      </c>
      <c r="E5" s="4">
        <f>D5/D6</f>
        <v>0.17479002400999882</v>
      </c>
    </row>
    <row r="6" spans="1:7" ht="15" x14ac:dyDescent="0.25">
      <c r="A6" s="5" t="s">
        <v>855</v>
      </c>
      <c r="D6" s="1">
        <v>308745538</v>
      </c>
    </row>
    <row r="8" spans="1:7" x14ac:dyDescent="0.2">
      <c r="A8" s="86" t="s">
        <v>114</v>
      </c>
      <c r="B8" s="87"/>
      <c r="C8" s="87"/>
      <c r="D8" s="87"/>
      <c r="E8" s="87"/>
      <c r="F8" s="87"/>
      <c r="G8" s="87"/>
    </row>
    <row r="9" spans="1:7" s="10" customFormat="1" x14ac:dyDescent="0.2">
      <c r="A9" s="88" t="s">
        <v>115</v>
      </c>
      <c r="B9" s="86" t="s">
        <v>116</v>
      </c>
      <c r="C9" s="87"/>
      <c r="D9" s="90">
        <v>40269</v>
      </c>
      <c r="E9" s="91"/>
      <c r="F9" s="86" t="s">
        <v>117</v>
      </c>
      <c r="G9" s="91"/>
    </row>
    <row r="10" spans="1:7" s="12" customFormat="1" x14ac:dyDescent="0.25">
      <c r="A10" s="89"/>
      <c r="B10" s="11" t="s">
        <v>118</v>
      </c>
      <c r="C10" s="11" t="s">
        <v>119</v>
      </c>
      <c r="D10" s="11" t="s">
        <v>120</v>
      </c>
      <c r="E10" s="11" t="s">
        <v>121</v>
      </c>
      <c r="F10" s="11">
        <v>2010</v>
      </c>
      <c r="G10" s="11">
        <v>2011</v>
      </c>
    </row>
    <row r="11" spans="1:7" x14ac:dyDescent="0.2">
      <c r="A11" s="13">
        <v>1</v>
      </c>
      <c r="B11" s="6" t="s">
        <v>122</v>
      </c>
      <c r="C11" s="7" t="s">
        <v>123</v>
      </c>
      <c r="D11" s="7">
        <v>8175133</v>
      </c>
      <c r="E11" s="7">
        <v>8175133</v>
      </c>
      <c r="F11" s="7">
        <v>8186443</v>
      </c>
      <c r="G11" s="7">
        <v>8244910</v>
      </c>
    </row>
    <row r="12" spans="1:7" x14ac:dyDescent="0.2">
      <c r="A12" s="13">
        <v>2</v>
      </c>
      <c r="B12" s="6" t="s">
        <v>124</v>
      </c>
      <c r="C12" s="7" t="s">
        <v>125</v>
      </c>
      <c r="D12" s="7">
        <v>3792621</v>
      </c>
      <c r="E12" s="7">
        <v>3792625</v>
      </c>
      <c r="F12" s="7">
        <v>3795761</v>
      </c>
      <c r="G12" s="7">
        <v>3819702</v>
      </c>
    </row>
    <row r="13" spans="1:7" x14ac:dyDescent="0.2">
      <c r="A13" s="13">
        <v>3</v>
      </c>
      <c r="B13" s="6" t="s">
        <v>126</v>
      </c>
      <c r="C13" s="7" t="s">
        <v>127</v>
      </c>
      <c r="D13" s="7">
        <v>2695598</v>
      </c>
      <c r="E13" s="7">
        <v>2695598</v>
      </c>
      <c r="F13" s="7">
        <v>2698283</v>
      </c>
      <c r="G13" s="7">
        <v>2707120</v>
      </c>
    </row>
    <row r="14" spans="1:7" x14ac:dyDescent="0.2">
      <c r="A14" s="13">
        <v>4</v>
      </c>
      <c r="B14" s="6" t="s">
        <v>128</v>
      </c>
      <c r="C14" s="7" t="s">
        <v>129</v>
      </c>
      <c r="D14" s="7">
        <v>2099451</v>
      </c>
      <c r="E14" s="7">
        <v>2099430</v>
      </c>
      <c r="F14" s="7">
        <v>2108278</v>
      </c>
      <c r="G14" s="7">
        <v>2145146</v>
      </c>
    </row>
    <row r="15" spans="1:7" x14ac:dyDescent="0.2">
      <c r="A15" s="13">
        <v>5</v>
      </c>
      <c r="B15" s="6" t="s">
        <v>130</v>
      </c>
      <c r="C15" s="7" t="s">
        <v>131</v>
      </c>
      <c r="D15" s="7">
        <v>1526006</v>
      </c>
      <c r="E15" s="7">
        <v>1526006</v>
      </c>
      <c r="F15" s="7">
        <v>1528074</v>
      </c>
      <c r="G15" s="7">
        <v>1536471</v>
      </c>
    </row>
    <row r="16" spans="1:7" x14ac:dyDescent="0.2">
      <c r="A16" s="13">
        <v>6</v>
      </c>
      <c r="B16" s="6" t="s">
        <v>132</v>
      </c>
      <c r="C16" s="7" t="s">
        <v>133</v>
      </c>
      <c r="D16" s="7">
        <v>1445632</v>
      </c>
      <c r="E16" s="7">
        <v>1445656</v>
      </c>
      <c r="F16" s="7">
        <v>1448531</v>
      </c>
      <c r="G16" s="7">
        <v>1469471</v>
      </c>
    </row>
    <row r="17" spans="1:7" x14ac:dyDescent="0.2">
      <c r="A17" s="13">
        <v>7</v>
      </c>
      <c r="B17" s="6" t="s">
        <v>134</v>
      </c>
      <c r="C17" s="7" t="s">
        <v>129</v>
      </c>
      <c r="D17" s="7">
        <v>1327407</v>
      </c>
      <c r="E17" s="7">
        <v>1327606</v>
      </c>
      <c r="F17" s="7">
        <v>1334431</v>
      </c>
      <c r="G17" s="7">
        <v>1359758</v>
      </c>
    </row>
    <row r="18" spans="1:7" x14ac:dyDescent="0.2">
      <c r="A18" s="13">
        <v>8</v>
      </c>
      <c r="B18" s="6" t="s">
        <v>135</v>
      </c>
      <c r="C18" s="7" t="s">
        <v>125</v>
      </c>
      <c r="D18" s="7">
        <v>1307402</v>
      </c>
      <c r="E18" s="7">
        <v>1307406</v>
      </c>
      <c r="F18" s="7">
        <v>1311516</v>
      </c>
      <c r="G18" s="7">
        <v>1326179</v>
      </c>
    </row>
    <row r="19" spans="1:7" x14ac:dyDescent="0.2">
      <c r="A19" s="13">
        <v>9</v>
      </c>
      <c r="B19" s="6" t="s">
        <v>136</v>
      </c>
      <c r="C19" s="7" t="s">
        <v>129</v>
      </c>
      <c r="D19" s="7">
        <v>1197816</v>
      </c>
      <c r="E19" s="7">
        <v>1197816</v>
      </c>
      <c r="F19" s="7">
        <v>1201715</v>
      </c>
      <c r="G19" s="7">
        <v>1223229</v>
      </c>
    </row>
    <row r="20" spans="1:7" x14ac:dyDescent="0.2">
      <c r="A20" s="13">
        <v>10</v>
      </c>
      <c r="B20" s="6" t="s">
        <v>137</v>
      </c>
      <c r="C20" s="7" t="s">
        <v>125</v>
      </c>
      <c r="D20" s="7">
        <v>945942</v>
      </c>
      <c r="E20" s="7">
        <v>952612</v>
      </c>
      <c r="F20" s="7">
        <v>955091</v>
      </c>
      <c r="G20" s="7">
        <v>967487</v>
      </c>
    </row>
    <row r="21" spans="1:7" x14ac:dyDescent="0.2">
      <c r="A21" s="13">
        <v>11</v>
      </c>
      <c r="B21" s="6" t="s">
        <v>138</v>
      </c>
      <c r="C21" s="7" t="s">
        <v>139</v>
      </c>
      <c r="D21" s="7">
        <v>821784</v>
      </c>
      <c r="E21" s="7">
        <v>821784</v>
      </c>
      <c r="F21" s="7">
        <v>822883</v>
      </c>
      <c r="G21" s="7">
        <v>827908</v>
      </c>
    </row>
    <row r="22" spans="1:7" x14ac:dyDescent="0.2">
      <c r="A22" s="13">
        <v>12</v>
      </c>
      <c r="B22" s="6" t="s">
        <v>140</v>
      </c>
      <c r="C22" s="7" t="s">
        <v>141</v>
      </c>
      <c r="D22" s="7">
        <v>820445</v>
      </c>
      <c r="E22" s="7">
        <v>820442</v>
      </c>
      <c r="F22" s="7">
        <v>821708</v>
      </c>
      <c r="G22" s="7">
        <v>827609</v>
      </c>
    </row>
    <row r="23" spans="1:7" x14ac:dyDescent="0.2">
      <c r="A23" s="13">
        <v>13</v>
      </c>
      <c r="B23" s="6" t="s">
        <v>142</v>
      </c>
      <c r="C23" s="7" t="s">
        <v>129</v>
      </c>
      <c r="D23" s="7">
        <v>790390</v>
      </c>
      <c r="E23" s="7">
        <v>790390</v>
      </c>
      <c r="F23" s="7">
        <v>795378</v>
      </c>
      <c r="G23" s="7">
        <v>820611</v>
      </c>
    </row>
    <row r="24" spans="1:7" x14ac:dyDescent="0.2">
      <c r="A24" s="13">
        <v>14</v>
      </c>
      <c r="B24" s="6" t="s">
        <v>143</v>
      </c>
      <c r="C24" s="7" t="s">
        <v>125</v>
      </c>
      <c r="D24" s="7">
        <v>805235</v>
      </c>
      <c r="E24" s="7">
        <v>805235</v>
      </c>
      <c r="F24" s="7">
        <v>805340</v>
      </c>
      <c r="G24" s="7">
        <v>812826</v>
      </c>
    </row>
    <row r="25" spans="1:7" x14ac:dyDescent="0.2">
      <c r="A25" s="13">
        <v>15</v>
      </c>
      <c r="B25" s="6" t="s">
        <v>144</v>
      </c>
      <c r="C25" s="7" t="s">
        <v>145</v>
      </c>
      <c r="D25" s="7">
        <v>787033</v>
      </c>
      <c r="E25" s="7">
        <v>787073</v>
      </c>
      <c r="F25" s="7">
        <v>788696</v>
      </c>
      <c r="G25" s="7">
        <v>797434</v>
      </c>
    </row>
    <row r="26" spans="1:7" x14ac:dyDescent="0.2">
      <c r="A26" s="13">
        <v>16</v>
      </c>
      <c r="B26" s="6" t="s">
        <v>146</v>
      </c>
      <c r="C26" s="7" t="s">
        <v>129</v>
      </c>
      <c r="D26" s="7">
        <v>741206</v>
      </c>
      <c r="E26" s="7">
        <v>742030</v>
      </c>
      <c r="F26" s="7">
        <v>745231</v>
      </c>
      <c r="G26" s="7">
        <v>758738</v>
      </c>
    </row>
    <row r="27" spans="1:7" x14ac:dyDescent="0.2">
      <c r="A27" s="13">
        <v>17</v>
      </c>
      <c r="B27" s="6" t="s">
        <v>147</v>
      </c>
      <c r="C27" s="7" t="s">
        <v>148</v>
      </c>
      <c r="D27" s="7">
        <v>731424</v>
      </c>
      <c r="E27" s="7">
        <v>731424</v>
      </c>
      <c r="F27" s="7">
        <v>734216</v>
      </c>
      <c r="G27" s="7">
        <v>751087</v>
      </c>
    </row>
    <row r="28" spans="1:7" x14ac:dyDescent="0.2">
      <c r="A28" s="13">
        <v>18</v>
      </c>
      <c r="B28" s="6" t="s">
        <v>149</v>
      </c>
      <c r="C28" s="7" t="s">
        <v>150</v>
      </c>
      <c r="D28" s="7">
        <v>713777</v>
      </c>
      <c r="E28" s="7">
        <v>713777</v>
      </c>
      <c r="F28" s="7">
        <v>711700</v>
      </c>
      <c r="G28" s="7">
        <v>706585</v>
      </c>
    </row>
    <row r="29" spans="1:7" x14ac:dyDescent="0.2">
      <c r="A29" s="13">
        <v>19</v>
      </c>
      <c r="B29" s="6" t="s">
        <v>151</v>
      </c>
      <c r="C29" s="7" t="s">
        <v>129</v>
      </c>
      <c r="D29" s="7">
        <v>649121</v>
      </c>
      <c r="E29" s="7">
        <v>649152</v>
      </c>
      <c r="F29" s="7">
        <v>651881</v>
      </c>
      <c r="G29" s="7">
        <v>665568</v>
      </c>
    </row>
    <row r="30" spans="1:7" x14ac:dyDescent="0.2">
      <c r="A30" s="13">
        <v>20</v>
      </c>
      <c r="B30" s="6" t="s">
        <v>152</v>
      </c>
      <c r="C30" s="7" t="s">
        <v>153</v>
      </c>
      <c r="D30" s="7">
        <v>646889</v>
      </c>
      <c r="E30" s="7">
        <v>646889</v>
      </c>
      <c r="F30" s="7">
        <v>647780</v>
      </c>
      <c r="G30" s="7">
        <v>652050</v>
      </c>
    </row>
    <row r="31" spans="1:7" x14ac:dyDescent="0.2">
      <c r="A31" s="13">
        <v>21</v>
      </c>
      <c r="B31" s="6" t="s">
        <v>154</v>
      </c>
      <c r="C31" s="7" t="s">
        <v>155</v>
      </c>
      <c r="D31" s="7">
        <v>617594</v>
      </c>
      <c r="E31" s="7">
        <v>617594</v>
      </c>
      <c r="F31" s="7">
        <v>618147</v>
      </c>
      <c r="G31" s="7">
        <v>625087</v>
      </c>
    </row>
    <row r="32" spans="1:7" x14ac:dyDescent="0.2">
      <c r="A32" s="13">
        <v>22</v>
      </c>
      <c r="B32" s="6" t="s">
        <v>156</v>
      </c>
      <c r="C32" s="7" t="s">
        <v>157</v>
      </c>
      <c r="D32" s="7">
        <v>608660</v>
      </c>
      <c r="E32" s="7">
        <v>608660</v>
      </c>
      <c r="F32" s="7">
        <v>610480</v>
      </c>
      <c r="G32" s="7">
        <v>620778</v>
      </c>
    </row>
    <row r="33" spans="1:7" x14ac:dyDescent="0.2">
      <c r="A33" s="13">
        <v>23</v>
      </c>
      <c r="B33" s="6" t="s">
        <v>158</v>
      </c>
      <c r="C33" s="7" t="s">
        <v>159</v>
      </c>
      <c r="D33" s="7">
        <v>600158</v>
      </c>
      <c r="E33" s="7">
        <v>600008</v>
      </c>
      <c r="F33" s="7">
        <v>603440</v>
      </c>
      <c r="G33" s="7">
        <v>619968</v>
      </c>
    </row>
    <row r="34" spans="1:7" x14ac:dyDescent="0.2">
      <c r="A34" s="13">
        <v>24</v>
      </c>
      <c r="B34" s="6" t="s">
        <v>160</v>
      </c>
      <c r="C34" s="7" t="s">
        <v>161</v>
      </c>
      <c r="D34" s="7">
        <v>620961</v>
      </c>
      <c r="E34" s="7">
        <v>620961</v>
      </c>
      <c r="F34" s="7">
        <v>620560</v>
      </c>
      <c r="G34" s="7">
        <v>619493</v>
      </c>
    </row>
    <row r="35" spans="1:7" x14ac:dyDescent="0.2">
      <c r="A35" s="13">
        <v>25</v>
      </c>
      <c r="B35" s="6" t="s">
        <v>162</v>
      </c>
      <c r="C35" s="7" t="s">
        <v>163</v>
      </c>
      <c r="D35" s="7">
        <v>601723</v>
      </c>
      <c r="E35" s="7">
        <v>601723</v>
      </c>
      <c r="F35" s="7">
        <v>604912</v>
      </c>
      <c r="G35" s="7">
        <v>617996</v>
      </c>
    </row>
    <row r="36" spans="1:7" x14ac:dyDescent="0.2">
      <c r="A36" s="13">
        <v>26</v>
      </c>
      <c r="B36" s="6" t="s">
        <v>164</v>
      </c>
      <c r="C36" s="7" t="s">
        <v>153</v>
      </c>
      <c r="D36" s="7">
        <v>601222</v>
      </c>
      <c r="E36" s="7">
        <v>601222</v>
      </c>
      <c r="F36" s="7">
        <v>602537</v>
      </c>
      <c r="G36" s="7">
        <v>609644</v>
      </c>
    </row>
    <row r="37" spans="1:7" x14ac:dyDescent="0.2">
      <c r="A37" s="13">
        <v>27</v>
      </c>
      <c r="B37" s="6" t="s">
        <v>165</v>
      </c>
      <c r="C37" s="7" t="s">
        <v>166</v>
      </c>
      <c r="D37" s="7">
        <v>597337</v>
      </c>
      <c r="E37" s="7">
        <v>597337</v>
      </c>
      <c r="F37" s="7">
        <v>598207</v>
      </c>
      <c r="G37" s="7">
        <v>602011</v>
      </c>
    </row>
    <row r="38" spans="1:7" x14ac:dyDescent="0.2">
      <c r="A38" s="13">
        <v>28</v>
      </c>
      <c r="B38" s="6" t="s">
        <v>167</v>
      </c>
      <c r="C38" s="7" t="s">
        <v>168</v>
      </c>
      <c r="D38" s="7">
        <v>594833</v>
      </c>
      <c r="E38" s="7">
        <v>594832</v>
      </c>
      <c r="F38" s="7">
        <v>595407</v>
      </c>
      <c r="G38" s="7">
        <v>597867</v>
      </c>
    </row>
    <row r="39" spans="1:7" x14ac:dyDescent="0.2">
      <c r="A39" s="13">
        <v>29</v>
      </c>
      <c r="B39" s="6" t="s">
        <v>169</v>
      </c>
      <c r="C39" s="7" t="s">
        <v>170</v>
      </c>
      <c r="D39" s="7">
        <v>583776</v>
      </c>
      <c r="E39" s="7">
        <v>583776</v>
      </c>
      <c r="F39" s="7">
        <v>585474</v>
      </c>
      <c r="G39" s="7">
        <v>593820</v>
      </c>
    </row>
    <row r="40" spans="1:7" x14ac:dyDescent="0.2">
      <c r="A40" s="13">
        <v>30</v>
      </c>
      <c r="B40" s="6" t="s">
        <v>171</v>
      </c>
      <c r="C40" s="7" t="s">
        <v>172</v>
      </c>
      <c r="D40" s="7">
        <v>579999</v>
      </c>
      <c r="E40" s="7">
        <v>580001</v>
      </c>
      <c r="F40" s="7">
        <v>582352</v>
      </c>
      <c r="G40" s="7">
        <v>591967</v>
      </c>
    </row>
    <row r="41" spans="1:7" x14ac:dyDescent="0.2">
      <c r="A41" s="13">
        <v>31</v>
      </c>
      <c r="B41" s="6" t="s">
        <v>173</v>
      </c>
      <c r="C41" s="7" t="s">
        <v>174</v>
      </c>
      <c r="D41" s="7">
        <v>583756</v>
      </c>
      <c r="E41" s="7">
        <v>583748</v>
      </c>
      <c r="F41" s="7">
        <v>584539</v>
      </c>
      <c r="G41" s="7">
        <v>589317</v>
      </c>
    </row>
    <row r="42" spans="1:7" x14ac:dyDescent="0.2">
      <c r="A42" s="13">
        <v>32</v>
      </c>
      <c r="B42" s="6" t="s">
        <v>175</v>
      </c>
      <c r="C42" s="7" t="s">
        <v>176</v>
      </c>
      <c r="D42" s="7">
        <v>545852</v>
      </c>
      <c r="E42" s="7">
        <v>545852</v>
      </c>
      <c r="F42" s="7">
        <v>547392</v>
      </c>
      <c r="G42" s="7">
        <v>552804</v>
      </c>
    </row>
    <row r="43" spans="1:7" x14ac:dyDescent="0.2">
      <c r="A43" s="13">
        <v>33</v>
      </c>
      <c r="B43" s="6" t="s">
        <v>177</v>
      </c>
      <c r="C43" s="7" t="s">
        <v>133</v>
      </c>
      <c r="D43" s="7">
        <v>520116</v>
      </c>
      <c r="E43" s="7">
        <v>520097</v>
      </c>
      <c r="F43" s="7">
        <v>521180</v>
      </c>
      <c r="G43" s="7">
        <v>525796</v>
      </c>
    </row>
    <row r="44" spans="1:7" x14ac:dyDescent="0.2">
      <c r="A44" s="13">
        <v>34</v>
      </c>
      <c r="B44" s="6" t="s">
        <v>178</v>
      </c>
      <c r="C44" s="7" t="s">
        <v>125</v>
      </c>
      <c r="D44" s="7">
        <v>494665</v>
      </c>
      <c r="E44" s="7">
        <v>494735</v>
      </c>
      <c r="F44" s="7">
        <v>496181</v>
      </c>
      <c r="G44" s="7">
        <v>501362</v>
      </c>
    </row>
    <row r="45" spans="1:7" x14ac:dyDescent="0.2">
      <c r="A45" s="13">
        <v>35</v>
      </c>
      <c r="B45" s="6" t="s">
        <v>179</v>
      </c>
      <c r="C45" s="7" t="s">
        <v>125</v>
      </c>
      <c r="D45" s="7">
        <v>466488</v>
      </c>
      <c r="E45" s="7">
        <v>466488</v>
      </c>
      <c r="F45" s="7">
        <v>467575</v>
      </c>
      <c r="G45" s="7">
        <v>472178</v>
      </c>
    </row>
    <row r="46" spans="1:7" x14ac:dyDescent="0.2">
      <c r="A46" s="13">
        <v>36</v>
      </c>
      <c r="B46" s="6" t="s">
        <v>180</v>
      </c>
      <c r="C46" s="7" t="s">
        <v>125</v>
      </c>
      <c r="D46" s="7">
        <v>462257</v>
      </c>
      <c r="E46" s="7">
        <v>462257</v>
      </c>
      <c r="F46" s="7">
        <v>462645</v>
      </c>
      <c r="G46" s="7">
        <v>465576</v>
      </c>
    </row>
    <row r="47" spans="1:7" x14ac:dyDescent="0.2">
      <c r="A47" s="13">
        <v>37</v>
      </c>
      <c r="B47" s="6" t="s">
        <v>181</v>
      </c>
      <c r="C47" s="7" t="s">
        <v>182</v>
      </c>
      <c r="D47" s="7">
        <v>459787</v>
      </c>
      <c r="E47" s="7">
        <v>459787</v>
      </c>
      <c r="F47" s="7">
        <v>460724</v>
      </c>
      <c r="G47" s="7">
        <v>463202</v>
      </c>
    </row>
    <row r="48" spans="1:7" x14ac:dyDescent="0.2">
      <c r="A48" s="13">
        <v>38</v>
      </c>
      <c r="B48" s="6" t="s">
        <v>183</v>
      </c>
      <c r="C48" s="7" t="s">
        <v>133</v>
      </c>
      <c r="D48" s="7">
        <v>439041</v>
      </c>
      <c r="E48" s="7">
        <v>439193</v>
      </c>
      <c r="F48" s="7">
        <v>440079</v>
      </c>
      <c r="G48" s="7">
        <v>446518</v>
      </c>
    </row>
    <row r="49" spans="1:7" x14ac:dyDescent="0.2">
      <c r="A49" s="13">
        <v>39</v>
      </c>
      <c r="B49" s="6" t="s">
        <v>184</v>
      </c>
      <c r="C49" s="7" t="s">
        <v>185</v>
      </c>
      <c r="D49" s="7">
        <v>437994</v>
      </c>
      <c r="E49" s="7">
        <v>437994</v>
      </c>
      <c r="F49" s="7">
        <v>439122</v>
      </c>
      <c r="G49" s="7">
        <v>442707</v>
      </c>
    </row>
    <row r="50" spans="1:7" x14ac:dyDescent="0.2">
      <c r="A50" s="13">
        <v>40</v>
      </c>
      <c r="B50" s="6" t="s">
        <v>186</v>
      </c>
      <c r="C50" s="7" t="s">
        <v>187</v>
      </c>
      <c r="D50" s="7">
        <v>420003</v>
      </c>
      <c r="E50" s="7">
        <v>420005</v>
      </c>
      <c r="F50" s="7">
        <v>422387</v>
      </c>
      <c r="G50" s="7">
        <v>432427</v>
      </c>
    </row>
    <row r="51" spans="1:7" x14ac:dyDescent="0.2">
      <c r="A51" s="13">
        <v>41</v>
      </c>
      <c r="B51" s="6" t="s">
        <v>188</v>
      </c>
      <c r="C51" s="7" t="s">
        <v>159</v>
      </c>
      <c r="D51" s="7">
        <v>416427</v>
      </c>
      <c r="E51" s="7">
        <v>416427</v>
      </c>
      <c r="F51" s="7">
        <v>419745</v>
      </c>
      <c r="G51" s="7">
        <v>426388</v>
      </c>
    </row>
    <row r="52" spans="1:7" x14ac:dyDescent="0.2">
      <c r="A52" s="13">
        <v>42</v>
      </c>
      <c r="B52" s="6" t="s">
        <v>189</v>
      </c>
      <c r="C52" s="7" t="s">
        <v>148</v>
      </c>
      <c r="D52" s="7">
        <v>403892</v>
      </c>
      <c r="E52" s="7">
        <v>403903</v>
      </c>
      <c r="F52" s="7">
        <v>406432</v>
      </c>
      <c r="G52" s="7">
        <v>416468</v>
      </c>
    </row>
    <row r="53" spans="1:7" x14ac:dyDescent="0.2">
      <c r="A53" s="13">
        <v>43</v>
      </c>
      <c r="B53" s="6" t="s">
        <v>190</v>
      </c>
      <c r="C53" s="7" t="s">
        <v>191</v>
      </c>
      <c r="D53" s="7">
        <v>408958</v>
      </c>
      <c r="E53" s="7">
        <v>408962</v>
      </c>
      <c r="F53" s="7">
        <v>410170</v>
      </c>
      <c r="G53" s="7">
        <v>415068</v>
      </c>
    </row>
    <row r="54" spans="1:7" x14ac:dyDescent="0.2">
      <c r="A54" s="13">
        <v>44</v>
      </c>
      <c r="B54" s="6" t="s">
        <v>192</v>
      </c>
      <c r="C54" s="7" t="s">
        <v>139</v>
      </c>
      <c r="D54" s="7">
        <v>399457</v>
      </c>
      <c r="E54" s="7">
        <v>399457</v>
      </c>
      <c r="F54" s="7">
        <v>400509</v>
      </c>
      <c r="G54" s="7">
        <v>408750</v>
      </c>
    </row>
    <row r="55" spans="1:7" x14ac:dyDescent="0.2">
      <c r="A55" s="13">
        <v>45</v>
      </c>
      <c r="B55" s="6" t="s">
        <v>193</v>
      </c>
      <c r="C55" s="7" t="s">
        <v>172</v>
      </c>
      <c r="D55" s="7">
        <v>391906</v>
      </c>
      <c r="E55" s="7">
        <v>391901</v>
      </c>
      <c r="F55" s="7">
        <v>393166</v>
      </c>
      <c r="G55" s="7">
        <v>396466</v>
      </c>
    </row>
    <row r="56" spans="1:7" x14ac:dyDescent="0.2">
      <c r="A56" s="13">
        <v>46</v>
      </c>
      <c r="B56" s="6" t="s">
        <v>194</v>
      </c>
      <c r="C56" s="7" t="s">
        <v>125</v>
      </c>
      <c r="D56" s="7">
        <v>390724</v>
      </c>
      <c r="E56" s="7">
        <v>390724</v>
      </c>
      <c r="F56" s="7">
        <v>391445</v>
      </c>
      <c r="G56" s="7">
        <v>395817</v>
      </c>
    </row>
    <row r="57" spans="1:7" x14ac:dyDescent="0.2">
      <c r="A57" s="13">
        <v>47</v>
      </c>
      <c r="B57" s="6" t="s">
        <v>195</v>
      </c>
      <c r="C57" s="7" t="s">
        <v>145</v>
      </c>
      <c r="D57" s="7">
        <v>396815</v>
      </c>
      <c r="E57" s="7">
        <v>396815</v>
      </c>
      <c r="F57" s="7">
        <v>396166</v>
      </c>
      <c r="G57" s="7">
        <v>393806</v>
      </c>
    </row>
    <row r="58" spans="1:7" x14ac:dyDescent="0.2">
      <c r="A58" s="13">
        <v>48</v>
      </c>
      <c r="B58" s="6" t="s">
        <v>196</v>
      </c>
      <c r="C58" s="7" t="s">
        <v>197</v>
      </c>
      <c r="D58" s="7">
        <v>382578</v>
      </c>
      <c r="E58" s="7">
        <v>382578</v>
      </c>
      <c r="F58" s="7">
        <v>383108</v>
      </c>
      <c r="G58" s="7">
        <v>387753</v>
      </c>
    </row>
    <row r="59" spans="1:7" x14ac:dyDescent="0.2">
      <c r="A59" s="13">
        <v>49</v>
      </c>
      <c r="B59" s="6" t="s">
        <v>198</v>
      </c>
      <c r="C59" s="7" t="s">
        <v>199</v>
      </c>
      <c r="D59" s="7">
        <v>382368</v>
      </c>
      <c r="E59" s="7">
        <v>382368</v>
      </c>
      <c r="F59" s="7">
        <v>383085</v>
      </c>
      <c r="G59" s="7">
        <v>384445</v>
      </c>
    </row>
    <row r="60" spans="1:7" x14ac:dyDescent="0.2">
      <c r="A60" s="13">
        <v>50</v>
      </c>
      <c r="B60" s="6" t="s">
        <v>200</v>
      </c>
      <c r="C60" s="7" t="s">
        <v>129</v>
      </c>
      <c r="D60" s="7">
        <v>365438</v>
      </c>
      <c r="E60" s="7">
        <v>365438</v>
      </c>
      <c r="F60" s="7">
        <v>367021</v>
      </c>
      <c r="G60" s="7">
        <v>373698</v>
      </c>
    </row>
    <row r="61" spans="1:7" x14ac:dyDescent="0.2">
      <c r="A61" s="13">
        <v>51</v>
      </c>
      <c r="B61" s="6" t="s">
        <v>201</v>
      </c>
      <c r="C61" s="7" t="s">
        <v>202</v>
      </c>
      <c r="D61" s="7">
        <v>343829</v>
      </c>
      <c r="E61" s="7">
        <v>343829</v>
      </c>
      <c r="F61" s="7">
        <v>347907</v>
      </c>
      <c r="G61" s="7">
        <v>360740</v>
      </c>
    </row>
    <row r="62" spans="1:7" x14ac:dyDescent="0.2">
      <c r="A62" s="13">
        <v>52</v>
      </c>
      <c r="B62" s="6" t="s">
        <v>203</v>
      </c>
      <c r="C62" s="7" t="s">
        <v>125</v>
      </c>
      <c r="D62" s="7">
        <v>347483</v>
      </c>
      <c r="E62" s="7">
        <v>347462</v>
      </c>
      <c r="F62" s="7">
        <v>348541</v>
      </c>
      <c r="G62" s="7">
        <v>352428</v>
      </c>
    </row>
    <row r="63" spans="1:7" x14ac:dyDescent="0.2">
      <c r="A63" s="13">
        <v>53</v>
      </c>
      <c r="B63" s="6" t="s">
        <v>204</v>
      </c>
      <c r="C63" s="7" t="s">
        <v>139</v>
      </c>
      <c r="D63" s="7">
        <v>335709</v>
      </c>
      <c r="E63" s="7">
        <v>335709</v>
      </c>
      <c r="F63" s="7">
        <v>336820</v>
      </c>
      <c r="G63" s="7">
        <v>346037</v>
      </c>
    </row>
    <row r="64" spans="1:7" x14ac:dyDescent="0.2">
      <c r="A64" s="13">
        <v>54</v>
      </c>
      <c r="B64" s="6" t="s">
        <v>205</v>
      </c>
      <c r="C64" s="7" t="s">
        <v>125</v>
      </c>
      <c r="D64" s="7">
        <v>336265</v>
      </c>
      <c r="E64" s="7">
        <v>336265</v>
      </c>
      <c r="F64" s="7">
        <v>337089</v>
      </c>
      <c r="G64" s="7">
        <v>341361</v>
      </c>
    </row>
    <row r="65" spans="1:7" x14ac:dyDescent="0.2">
      <c r="A65" s="13">
        <v>55</v>
      </c>
      <c r="B65" s="6" t="s">
        <v>206</v>
      </c>
      <c r="C65" s="7" t="s">
        <v>207</v>
      </c>
      <c r="D65" s="7">
        <v>337256</v>
      </c>
      <c r="E65" s="7">
        <v>337256</v>
      </c>
      <c r="F65" s="7">
        <v>338119</v>
      </c>
      <c r="G65" s="7">
        <v>340936</v>
      </c>
    </row>
    <row r="66" spans="1:7" x14ac:dyDescent="0.2">
      <c r="A66" s="13">
        <v>56</v>
      </c>
      <c r="B66" s="6" t="s">
        <v>208</v>
      </c>
      <c r="C66" s="7" t="s">
        <v>159</v>
      </c>
      <c r="D66" s="7">
        <v>325078</v>
      </c>
      <c r="E66" s="7">
        <v>325078</v>
      </c>
      <c r="F66" s="7">
        <v>326650</v>
      </c>
      <c r="G66" s="7">
        <v>332354</v>
      </c>
    </row>
    <row r="67" spans="1:7" x14ac:dyDescent="0.2">
      <c r="A67" s="13">
        <v>57</v>
      </c>
      <c r="B67" s="6" t="s">
        <v>209</v>
      </c>
      <c r="C67" s="7" t="s">
        <v>125</v>
      </c>
      <c r="D67" s="7">
        <v>324528</v>
      </c>
      <c r="E67" s="7">
        <v>324528</v>
      </c>
      <c r="F67" s="7">
        <v>325321</v>
      </c>
      <c r="G67" s="7">
        <v>329427</v>
      </c>
    </row>
    <row r="68" spans="1:7" x14ac:dyDescent="0.2">
      <c r="A68" s="13">
        <v>58</v>
      </c>
      <c r="B68" s="6" t="s">
        <v>210</v>
      </c>
      <c r="C68" s="7" t="s">
        <v>182</v>
      </c>
      <c r="D68" s="7">
        <v>319294</v>
      </c>
      <c r="E68" s="7">
        <v>319294</v>
      </c>
      <c r="F68" s="7">
        <v>319008</v>
      </c>
      <c r="G68" s="7">
        <v>318069</v>
      </c>
    </row>
    <row r="69" spans="1:7" x14ac:dyDescent="0.2">
      <c r="A69" s="13">
        <v>59</v>
      </c>
      <c r="B69" s="6" t="s">
        <v>211</v>
      </c>
      <c r="C69" s="7" t="s">
        <v>125</v>
      </c>
      <c r="D69" s="7">
        <v>303871</v>
      </c>
      <c r="E69" s="7">
        <v>303871</v>
      </c>
      <c r="F69" s="7">
        <v>305679</v>
      </c>
      <c r="G69" s="7">
        <v>310651</v>
      </c>
    </row>
    <row r="70" spans="1:7" x14ac:dyDescent="0.2">
      <c r="A70" s="13">
        <v>60</v>
      </c>
      <c r="B70" s="6" t="s">
        <v>212</v>
      </c>
      <c r="C70" s="7" t="s">
        <v>129</v>
      </c>
      <c r="D70" s="7">
        <v>305215</v>
      </c>
      <c r="E70" s="7">
        <v>305215</v>
      </c>
      <c r="F70" s="7">
        <v>305349</v>
      </c>
      <c r="G70" s="7">
        <v>307953</v>
      </c>
    </row>
    <row r="71" spans="1:7" x14ac:dyDescent="0.2">
      <c r="A71" s="13">
        <v>61</v>
      </c>
      <c r="B71" s="6" t="s">
        <v>213</v>
      </c>
      <c r="C71" s="7" t="s">
        <v>131</v>
      </c>
      <c r="D71" s="7">
        <v>305704</v>
      </c>
      <c r="E71" s="7">
        <v>305704</v>
      </c>
      <c r="F71" s="7">
        <v>306956</v>
      </c>
      <c r="G71" s="7">
        <v>307484</v>
      </c>
    </row>
    <row r="72" spans="1:7" x14ac:dyDescent="0.2">
      <c r="A72" s="13">
        <v>62</v>
      </c>
      <c r="B72" s="6" t="s">
        <v>214</v>
      </c>
      <c r="C72" s="7" t="s">
        <v>166</v>
      </c>
      <c r="D72" s="7">
        <v>295803</v>
      </c>
      <c r="E72" s="7">
        <v>295803</v>
      </c>
      <c r="F72" s="7">
        <v>296792</v>
      </c>
      <c r="G72" s="7">
        <v>301569</v>
      </c>
    </row>
    <row r="73" spans="1:7" x14ac:dyDescent="0.2">
      <c r="A73" s="13">
        <v>63</v>
      </c>
      <c r="B73" s="6" t="s">
        <v>215</v>
      </c>
      <c r="C73" s="7" t="s">
        <v>125</v>
      </c>
      <c r="D73" s="7">
        <v>291707</v>
      </c>
      <c r="E73" s="7">
        <v>291707</v>
      </c>
      <c r="F73" s="7">
        <v>292711</v>
      </c>
      <c r="G73" s="7">
        <v>296357</v>
      </c>
    </row>
    <row r="74" spans="1:7" x14ac:dyDescent="0.2">
      <c r="A74" s="13">
        <v>64</v>
      </c>
      <c r="B74" s="6" t="s">
        <v>216</v>
      </c>
      <c r="C74" s="7" t="s">
        <v>145</v>
      </c>
      <c r="D74" s="7">
        <v>296943</v>
      </c>
      <c r="E74" s="7">
        <v>296950</v>
      </c>
      <c r="F74" s="7">
        <v>296797</v>
      </c>
      <c r="G74" s="7">
        <v>296223</v>
      </c>
    </row>
    <row r="75" spans="1:7" x14ac:dyDescent="0.2">
      <c r="A75" s="13">
        <v>65</v>
      </c>
      <c r="B75" s="6" t="s">
        <v>217</v>
      </c>
      <c r="C75" s="7" t="s">
        <v>218</v>
      </c>
      <c r="D75" s="7">
        <v>291826</v>
      </c>
      <c r="E75" s="7">
        <v>291826</v>
      </c>
      <c r="F75" s="7">
        <v>293356</v>
      </c>
      <c r="G75" s="7">
        <v>295570</v>
      </c>
    </row>
    <row r="76" spans="1:7" x14ac:dyDescent="0.2">
      <c r="A76" s="13">
        <v>66</v>
      </c>
      <c r="B76" s="6" t="s">
        <v>219</v>
      </c>
      <c r="C76" s="7" t="s">
        <v>197</v>
      </c>
      <c r="D76" s="7">
        <v>285068</v>
      </c>
      <c r="E76" s="7">
        <v>285068</v>
      </c>
      <c r="F76" s="7">
        <v>285414</v>
      </c>
      <c r="G76" s="7">
        <v>288448</v>
      </c>
    </row>
    <row r="77" spans="1:7" x14ac:dyDescent="0.2">
      <c r="A77" s="13">
        <v>67</v>
      </c>
      <c r="B77" s="6" t="s">
        <v>220</v>
      </c>
      <c r="C77" s="7" t="s">
        <v>145</v>
      </c>
      <c r="D77" s="7">
        <v>287208</v>
      </c>
      <c r="E77" s="7">
        <v>287208</v>
      </c>
      <c r="F77" s="7">
        <v>287031</v>
      </c>
      <c r="G77" s="7">
        <v>286038</v>
      </c>
    </row>
    <row r="78" spans="1:7" x14ac:dyDescent="0.2">
      <c r="A78" s="13">
        <v>68</v>
      </c>
      <c r="B78" s="6" t="s">
        <v>221</v>
      </c>
      <c r="C78" s="7" t="s">
        <v>222</v>
      </c>
      <c r="D78" s="7">
        <v>277140</v>
      </c>
      <c r="E78" s="7">
        <v>277140</v>
      </c>
      <c r="F78" s="7">
        <v>277185</v>
      </c>
      <c r="G78" s="7">
        <v>277540</v>
      </c>
    </row>
    <row r="79" spans="1:7" x14ac:dyDescent="0.2">
      <c r="A79" s="13">
        <v>69</v>
      </c>
      <c r="B79" s="6" t="s">
        <v>223</v>
      </c>
      <c r="C79" s="7" t="s">
        <v>148</v>
      </c>
      <c r="D79" s="7">
        <v>269666</v>
      </c>
      <c r="E79" s="7">
        <v>269668</v>
      </c>
      <c r="F79" s="7">
        <v>270364</v>
      </c>
      <c r="G79" s="7">
        <v>273425</v>
      </c>
    </row>
    <row r="80" spans="1:7" x14ac:dyDescent="0.2">
      <c r="A80" s="13">
        <v>70</v>
      </c>
      <c r="B80" s="6" t="s">
        <v>224</v>
      </c>
      <c r="C80" s="7" t="s">
        <v>129</v>
      </c>
      <c r="D80" s="7">
        <v>259841</v>
      </c>
      <c r="E80" s="7">
        <v>259841</v>
      </c>
      <c r="F80" s="7">
        <v>261888</v>
      </c>
      <c r="G80" s="7">
        <v>269776</v>
      </c>
    </row>
    <row r="81" spans="1:7" x14ac:dyDescent="0.2">
      <c r="A81" s="13">
        <v>71</v>
      </c>
      <c r="B81" s="6" t="s">
        <v>225</v>
      </c>
      <c r="C81" s="7" t="s">
        <v>191</v>
      </c>
      <c r="D81" s="7">
        <v>258379</v>
      </c>
      <c r="E81" s="7">
        <v>258381</v>
      </c>
      <c r="F81" s="7">
        <v>259044</v>
      </c>
      <c r="G81" s="7">
        <v>262341</v>
      </c>
    </row>
    <row r="82" spans="1:7" x14ac:dyDescent="0.2">
      <c r="A82" s="13">
        <v>72</v>
      </c>
      <c r="B82" s="6" t="s">
        <v>226</v>
      </c>
      <c r="C82" s="7" t="s">
        <v>123</v>
      </c>
      <c r="D82" s="7">
        <v>261310</v>
      </c>
      <c r="E82" s="7">
        <v>261310</v>
      </c>
      <c r="F82" s="7">
        <v>261229</v>
      </c>
      <c r="G82" s="7">
        <v>261025</v>
      </c>
    </row>
    <row r="83" spans="1:7" x14ac:dyDescent="0.2">
      <c r="A83" s="13">
        <v>73</v>
      </c>
      <c r="B83" s="6" t="s">
        <v>227</v>
      </c>
      <c r="C83" s="7" t="s">
        <v>174</v>
      </c>
      <c r="D83" s="7">
        <v>257729</v>
      </c>
      <c r="E83" s="7">
        <v>257581</v>
      </c>
      <c r="F83" s="7">
        <v>257934</v>
      </c>
      <c r="G83" s="7">
        <v>260068</v>
      </c>
    </row>
    <row r="84" spans="1:7" x14ac:dyDescent="0.2">
      <c r="A84" s="13">
        <v>74</v>
      </c>
      <c r="B84" s="6" t="s">
        <v>228</v>
      </c>
      <c r="C84" s="7" t="s">
        <v>141</v>
      </c>
      <c r="D84" s="7">
        <v>253691</v>
      </c>
      <c r="E84" s="7">
        <v>253691</v>
      </c>
      <c r="F84" s="7">
        <v>254015</v>
      </c>
      <c r="G84" s="7">
        <v>255824</v>
      </c>
    </row>
    <row r="85" spans="1:7" x14ac:dyDescent="0.2">
      <c r="A85" s="13">
        <v>75</v>
      </c>
      <c r="B85" s="6" t="s">
        <v>229</v>
      </c>
      <c r="C85" s="7" t="s">
        <v>222</v>
      </c>
      <c r="D85" s="7">
        <v>247597</v>
      </c>
      <c r="E85" s="7">
        <v>247597</v>
      </c>
      <c r="F85" s="7">
        <v>247876</v>
      </c>
      <c r="G85" s="7">
        <v>250323</v>
      </c>
    </row>
    <row r="86" spans="1:7" x14ac:dyDescent="0.2">
      <c r="A86" s="13">
        <v>76</v>
      </c>
      <c r="B86" s="6" t="s">
        <v>230</v>
      </c>
      <c r="C86" s="7" t="s">
        <v>125</v>
      </c>
      <c r="D86" s="7">
        <v>243916</v>
      </c>
      <c r="E86" s="7">
        <v>243916</v>
      </c>
      <c r="F86" s="7">
        <v>244710</v>
      </c>
      <c r="G86" s="7">
        <v>247535</v>
      </c>
    </row>
    <row r="87" spans="1:7" x14ac:dyDescent="0.2">
      <c r="A87" s="13">
        <v>77</v>
      </c>
      <c r="B87" s="6" t="s">
        <v>231</v>
      </c>
      <c r="C87" s="7" t="s">
        <v>139</v>
      </c>
      <c r="D87" s="7">
        <v>244769</v>
      </c>
      <c r="E87" s="7">
        <v>244769</v>
      </c>
      <c r="F87" s="7">
        <v>244683</v>
      </c>
      <c r="G87" s="7">
        <v>244997</v>
      </c>
    </row>
    <row r="88" spans="1:7" x14ac:dyDescent="0.2">
      <c r="A88" s="13">
        <v>78</v>
      </c>
      <c r="B88" s="6" t="s">
        <v>232</v>
      </c>
      <c r="C88" s="7" t="s">
        <v>139</v>
      </c>
      <c r="D88" s="7">
        <v>238300</v>
      </c>
      <c r="E88" s="7">
        <v>238304</v>
      </c>
      <c r="F88" s="7">
        <v>238902</v>
      </c>
      <c r="G88" s="7">
        <v>243195</v>
      </c>
    </row>
    <row r="89" spans="1:7" x14ac:dyDescent="0.2">
      <c r="A89" s="13">
        <v>79</v>
      </c>
      <c r="B89" s="6" t="s">
        <v>233</v>
      </c>
      <c r="C89" s="7" t="s">
        <v>185</v>
      </c>
      <c r="D89" s="7">
        <v>242803</v>
      </c>
      <c r="E89" s="7">
        <v>242803</v>
      </c>
      <c r="F89" s="7">
        <v>242915</v>
      </c>
      <c r="G89" s="7">
        <v>242628</v>
      </c>
    </row>
    <row r="90" spans="1:7" x14ac:dyDescent="0.2">
      <c r="A90" s="13">
        <v>80</v>
      </c>
      <c r="B90" s="6" t="s">
        <v>234</v>
      </c>
      <c r="C90" s="7" t="s">
        <v>129</v>
      </c>
      <c r="D90" s="7">
        <v>236091</v>
      </c>
      <c r="E90" s="7">
        <v>236100</v>
      </c>
      <c r="F90" s="7">
        <v>237252</v>
      </c>
      <c r="G90" s="7">
        <v>241935</v>
      </c>
    </row>
    <row r="91" spans="1:7" x14ac:dyDescent="0.2">
      <c r="A91" s="13">
        <v>81</v>
      </c>
      <c r="B91" s="6" t="s">
        <v>235</v>
      </c>
      <c r="C91" s="7" t="s">
        <v>133</v>
      </c>
      <c r="D91" s="7">
        <v>236123</v>
      </c>
      <c r="E91" s="7">
        <v>236139</v>
      </c>
      <c r="F91" s="7">
        <v>236619</v>
      </c>
      <c r="G91" s="7">
        <v>240101</v>
      </c>
    </row>
    <row r="92" spans="1:7" x14ac:dyDescent="0.2">
      <c r="A92" s="13">
        <v>82</v>
      </c>
      <c r="B92" s="6" t="s">
        <v>236</v>
      </c>
      <c r="C92" s="7" t="s">
        <v>168</v>
      </c>
      <c r="D92" s="7">
        <v>233209</v>
      </c>
      <c r="E92" s="7">
        <v>233209</v>
      </c>
      <c r="F92" s="7">
        <v>233732</v>
      </c>
      <c r="G92" s="7">
        <v>236901</v>
      </c>
    </row>
    <row r="93" spans="1:7" x14ac:dyDescent="0.2">
      <c r="A93" s="13">
        <v>83</v>
      </c>
      <c r="B93" s="6" t="s">
        <v>237</v>
      </c>
      <c r="C93" s="7" t="s">
        <v>129</v>
      </c>
      <c r="D93" s="7">
        <v>229573</v>
      </c>
      <c r="E93" s="7">
        <v>229573</v>
      </c>
      <c r="F93" s="7">
        <v>230713</v>
      </c>
      <c r="G93" s="7">
        <v>233740</v>
      </c>
    </row>
    <row r="94" spans="1:7" x14ac:dyDescent="0.2">
      <c r="A94" s="13">
        <v>84</v>
      </c>
      <c r="B94" s="6" t="s">
        <v>238</v>
      </c>
      <c r="C94" s="7" t="s">
        <v>148</v>
      </c>
      <c r="D94" s="7">
        <v>228330</v>
      </c>
      <c r="E94" s="7">
        <v>228329</v>
      </c>
      <c r="F94" s="7">
        <v>229027</v>
      </c>
      <c r="G94" s="7">
        <v>233252</v>
      </c>
    </row>
    <row r="95" spans="1:7" x14ac:dyDescent="0.2">
      <c r="A95" s="13">
        <v>85</v>
      </c>
      <c r="B95" s="6" t="s">
        <v>239</v>
      </c>
      <c r="C95" s="7" t="s">
        <v>148</v>
      </c>
      <c r="D95" s="7">
        <v>229617</v>
      </c>
      <c r="E95" s="7">
        <v>229617</v>
      </c>
      <c r="F95" s="7">
        <v>230077</v>
      </c>
      <c r="G95" s="7">
        <v>232385</v>
      </c>
    </row>
    <row r="96" spans="1:7" x14ac:dyDescent="0.2">
      <c r="A96" s="13">
        <v>86</v>
      </c>
      <c r="B96" s="6" t="s">
        <v>240</v>
      </c>
      <c r="C96" s="7" t="s">
        <v>129</v>
      </c>
      <c r="D96" s="7">
        <v>226876</v>
      </c>
      <c r="E96" s="7">
        <v>226876</v>
      </c>
      <c r="F96" s="7">
        <v>227559</v>
      </c>
      <c r="G96" s="7">
        <v>231517</v>
      </c>
    </row>
    <row r="97" spans="1:7" x14ac:dyDescent="0.2">
      <c r="A97" s="13">
        <v>87</v>
      </c>
      <c r="B97" s="6" t="s">
        <v>241</v>
      </c>
      <c r="C97" s="7" t="s">
        <v>133</v>
      </c>
      <c r="D97" s="7">
        <v>226721</v>
      </c>
      <c r="E97" s="7">
        <v>226724</v>
      </c>
      <c r="F97" s="7">
        <v>227180</v>
      </c>
      <c r="G97" s="7">
        <v>230482</v>
      </c>
    </row>
    <row r="98" spans="1:7" x14ac:dyDescent="0.2">
      <c r="A98" s="13">
        <v>88</v>
      </c>
      <c r="B98" s="6" t="s">
        <v>242</v>
      </c>
      <c r="C98" s="7" t="s">
        <v>202</v>
      </c>
      <c r="D98" s="7">
        <v>229493</v>
      </c>
      <c r="E98" s="7">
        <v>229493</v>
      </c>
      <c r="F98" s="7">
        <v>229852</v>
      </c>
      <c r="G98" s="7">
        <v>230139</v>
      </c>
    </row>
    <row r="99" spans="1:7" x14ac:dyDescent="0.2">
      <c r="A99" s="13">
        <v>89</v>
      </c>
      <c r="B99" s="6" t="s">
        <v>243</v>
      </c>
      <c r="C99" s="7" t="s">
        <v>139</v>
      </c>
      <c r="D99" s="7">
        <v>224669</v>
      </c>
      <c r="E99" s="7">
        <v>224669</v>
      </c>
      <c r="F99" s="7">
        <v>225269</v>
      </c>
      <c r="G99" s="7">
        <v>229969</v>
      </c>
    </row>
    <row r="100" spans="1:7" x14ac:dyDescent="0.2">
      <c r="A100" s="13">
        <v>90</v>
      </c>
      <c r="B100" s="6" t="s">
        <v>244</v>
      </c>
      <c r="C100" s="7" t="s">
        <v>174</v>
      </c>
      <c r="D100" s="7">
        <v>225221</v>
      </c>
      <c r="E100" s="7">
        <v>225229</v>
      </c>
      <c r="F100" s="7">
        <v>225717</v>
      </c>
      <c r="G100" s="7">
        <v>227511</v>
      </c>
    </row>
    <row r="101" spans="1:7" x14ac:dyDescent="0.2">
      <c r="A101" s="13">
        <v>91</v>
      </c>
      <c r="B101" s="6" t="s">
        <v>245</v>
      </c>
      <c r="C101" s="7" t="s">
        <v>185</v>
      </c>
      <c r="D101" s="7">
        <v>222209</v>
      </c>
      <c r="E101" s="7">
        <v>222209</v>
      </c>
      <c r="F101" s="7">
        <v>223052</v>
      </c>
      <c r="G101" s="7">
        <v>225050</v>
      </c>
    </row>
    <row r="102" spans="1:7" x14ac:dyDescent="0.2">
      <c r="A102" s="13">
        <v>92</v>
      </c>
      <c r="B102" s="6" t="s">
        <v>246</v>
      </c>
      <c r="C102" s="7" t="s">
        <v>133</v>
      </c>
      <c r="D102" s="7">
        <v>217385</v>
      </c>
      <c r="E102" s="7">
        <v>217385</v>
      </c>
      <c r="F102" s="7">
        <v>217826</v>
      </c>
      <c r="G102" s="7">
        <v>221020</v>
      </c>
    </row>
    <row r="103" spans="1:7" x14ac:dyDescent="0.2">
      <c r="A103" s="13">
        <v>93</v>
      </c>
      <c r="B103" s="6" t="s">
        <v>247</v>
      </c>
      <c r="C103" s="7" t="s">
        <v>129</v>
      </c>
      <c r="D103" s="7">
        <v>216290</v>
      </c>
      <c r="E103" s="7">
        <v>216290</v>
      </c>
      <c r="F103" s="7">
        <v>216942</v>
      </c>
      <c r="G103" s="7">
        <v>220702</v>
      </c>
    </row>
    <row r="104" spans="1:7" x14ac:dyDescent="0.2">
      <c r="A104" s="13">
        <v>94</v>
      </c>
      <c r="B104" s="6" t="s">
        <v>248</v>
      </c>
      <c r="C104" s="7" t="s">
        <v>174</v>
      </c>
      <c r="D104" s="7">
        <v>216961</v>
      </c>
      <c r="E104" s="7">
        <v>216940</v>
      </c>
      <c r="F104" s="7">
        <v>217236</v>
      </c>
      <c r="G104" s="7">
        <v>219020</v>
      </c>
    </row>
    <row r="105" spans="1:7" x14ac:dyDescent="0.2">
      <c r="A105" s="13">
        <v>95</v>
      </c>
      <c r="B105" s="6" t="s">
        <v>249</v>
      </c>
      <c r="C105" s="7" t="s">
        <v>125</v>
      </c>
      <c r="D105" s="7">
        <v>214089</v>
      </c>
      <c r="E105" s="7">
        <v>214089</v>
      </c>
      <c r="F105" s="7">
        <v>214490</v>
      </c>
      <c r="G105" s="7">
        <v>216916</v>
      </c>
    </row>
    <row r="106" spans="1:7" x14ac:dyDescent="0.2">
      <c r="A106" s="13">
        <v>96</v>
      </c>
      <c r="B106" s="6" t="s">
        <v>250</v>
      </c>
      <c r="C106" s="7" t="s">
        <v>125</v>
      </c>
      <c r="D106" s="7">
        <v>212375</v>
      </c>
      <c r="E106" s="7">
        <v>212375</v>
      </c>
      <c r="F106" s="7">
        <v>212886</v>
      </c>
      <c r="G106" s="7">
        <v>215529</v>
      </c>
    </row>
    <row r="107" spans="1:7" x14ac:dyDescent="0.2">
      <c r="A107" s="13">
        <v>97</v>
      </c>
      <c r="B107" s="6" t="s">
        <v>251</v>
      </c>
      <c r="C107" s="7" t="s">
        <v>125</v>
      </c>
      <c r="D107" s="7">
        <v>209924</v>
      </c>
      <c r="E107" s="7">
        <v>209947</v>
      </c>
      <c r="F107" s="7">
        <v>210638</v>
      </c>
      <c r="G107" s="7">
        <v>213012</v>
      </c>
    </row>
    <row r="108" spans="1:7" x14ac:dyDescent="0.2">
      <c r="A108" s="13">
        <v>98</v>
      </c>
      <c r="B108" s="6" t="s">
        <v>252</v>
      </c>
      <c r="C108" s="7" t="s">
        <v>253</v>
      </c>
      <c r="D108" s="7">
        <v>212237</v>
      </c>
      <c r="E108" s="7">
        <v>212244</v>
      </c>
      <c r="F108" s="7">
        <v>212225</v>
      </c>
      <c r="G108" s="7">
        <v>212413</v>
      </c>
    </row>
    <row r="109" spans="1:7" x14ac:dyDescent="0.2">
      <c r="A109" s="13">
        <v>99</v>
      </c>
      <c r="B109" s="6" t="s">
        <v>254</v>
      </c>
      <c r="C109" s="7" t="s">
        <v>133</v>
      </c>
      <c r="D109" s="7">
        <v>208453</v>
      </c>
      <c r="E109" s="7">
        <v>208453</v>
      </c>
      <c r="F109" s="7">
        <v>208876</v>
      </c>
      <c r="G109" s="7">
        <v>211951</v>
      </c>
    </row>
    <row r="110" spans="1:7" x14ac:dyDescent="0.2">
      <c r="A110" s="13">
        <v>100</v>
      </c>
      <c r="B110" s="6" t="s">
        <v>255</v>
      </c>
      <c r="C110" s="7" t="s">
        <v>123</v>
      </c>
      <c r="D110" s="7">
        <v>210565</v>
      </c>
      <c r="E110" s="7">
        <v>210565</v>
      </c>
      <c r="F110" s="7">
        <v>210578</v>
      </c>
      <c r="G110" s="7">
        <v>210855</v>
      </c>
    </row>
    <row r="111" spans="1:7" x14ac:dyDescent="0.2">
      <c r="A111" s="13">
        <v>101</v>
      </c>
      <c r="B111" s="6" t="s">
        <v>256</v>
      </c>
      <c r="C111" s="7" t="s">
        <v>257</v>
      </c>
      <c r="D111" s="7">
        <v>205671</v>
      </c>
      <c r="E111" s="7">
        <v>205671</v>
      </c>
      <c r="F111" s="7">
        <v>206252</v>
      </c>
      <c r="G111" s="7">
        <v>210145</v>
      </c>
    </row>
    <row r="112" spans="1:7" x14ac:dyDescent="0.2">
      <c r="A112" s="13">
        <v>102</v>
      </c>
      <c r="B112" s="6" t="s">
        <v>258</v>
      </c>
      <c r="C112" s="7" t="s">
        <v>157</v>
      </c>
      <c r="D112" s="7">
        <v>208916</v>
      </c>
      <c r="E112" s="7">
        <v>208916</v>
      </c>
      <c r="F112" s="7">
        <v>209296</v>
      </c>
      <c r="G112" s="7">
        <v>210103</v>
      </c>
    </row>
    <row r="113" spans="1:7" x14ac:dyDescent="0.2">
      <c r="A113" s="13">
        <v>103</v>
      </c>
      <c r="B113" s="6" t="s">
        <v>259</v>
      </c>
      <c r="C113" s="7" t="s">
        <v>253</v>
      </c>
      <c r="D113" s="7">
        <v>205764</v>
      </c>
      <c r="E113" s="7">
        <v>205771</v>
      </c>
      <c r="F113" s="7">
        <v>206083</v>
      </c>
      <c r="G113" s="7">
        <v>208182</v>
      </c>
    </row>
    <row r="114" spans="1:7" x14ac:dyDescent="0.2">
      <c r="A114" s="13">
        <v>104</v>
      </c>
      <c r="B114" s="6" t="s">
        <v>260</v>
      </c>
      <c r="C114" s="7" t="s">
        <v>261</v>
      </c>
      <c r="D114" s="7">
        <v>203433</v>
      </c>
      <c r="E114" s="7">
        <v>203433</v>
      </c>
      <c r="F114" s="7">
        <v>204191</v>
      </c>
      <c r="G114" s="7">
        <v>206599</v>
      </c>
    </row>
    <row r="115" spans="1:7" x14ac:dyDescent="0.2">
      <c r="A115" s="13">
        <v>105</v>
      </c>
      <c r="B115" s="6" t="s">
        <v>262</v>
      </c>
      <c r="C115" s="7" t="s">
        <v>185</v>
      </c>
      <c r="D115" s="7">
        <v>204214</v>
      </c>
      <c r="E115" s="7">
        <v>204214</v>
      </c>
      <c r="F115" s="7">
        <v>204159</v>
      </c>
      <c r="G115" s="7">
        <v>205533</v>
      </c>
    </row>
    <row r="116" spans="1:7" x14ac:dyDescent="0.2">
      <c r="A116" s="13">
        <v>106</v>
      </c>
      <c r="B116" s="6" t="s">
        <v>263</v>
      </c>
      <c r="C116" s="7" t="s">
        <v>148</v>
      </c>
      <c r="D116" s="7">
        <v>200564</v>
      </c>
      <c r="E116" s="7">
        <v>200564</v>
      </c>
      <c r="F116" s="7">
        <v>201022</v>
      </c>
      <c r="G116" s="7">
        <v>203945</v>
      </c>
    </row>
    <row r="117" spans="1:7" x14ac:dyDescent="0.2">
      <c r="A117" s="13">
        <v>107</v>
      </c>
      <c r="B117" s="6" t="s">
        <v>264</v>
      </c>
      <c r="C117" s="7" t="s">
        <v>125</v>
      </c>
      <c r="D117" s="7">
        <v>201165</v>
      </c>
      <c r="E117" s="7">
        <v>201165</v>
      </c>
      <c r="F117" s="7">
        <v>201541</v>
      </c>
      <c r="G117" s="7">
        <v>202751</v>
      </c>
    </row>
    <row r="118" spans="1:7" x14ac:dyDescent="0.2">
      <c r="A118" s="13">
        <v>108</v>
      </c>
      <c r="B118" s="6" t="s">
        <v>265</v>
      </c>
      <c r="C118" s="7" t="s">
        <v>202</v>
      </c>
      <c r="D118" s="7">
        <v>199311</v>
      </c>
      <c r="E118" s="7">
        <v>199311</v>
      </c>
      <c r="F118" s="7">
        <v>199819</v>
      </c>
      <c r="G118" s="7">
        <v>200975</v>
      </c>
    </row>
    <row r="119" spans="1:7" x14ac:dyDescent="0.2">
      <c r="A119" s="13">
        <v>109</v>
      </c>
      <c r="B119" s="6" t="s">
        <v>266</v>
      </c>
      <c r="C119" s="7" t="s">
        <v>157</v>
      </c>
      <c r="D119" s="7">
        <v>198397</v>
      </c>
      <c r="E119" s="7">
        <v>198397</v>
      </c>
      <c r="F119" s="7">
        <v>198434</v>
      </c>
      <c r="G119" s="7">
        <v>200678</v>
      </c>
    </row>
    <row r="120" spans="1:7" x14ac:dyDescent="0.2">
      <c r="A120" s="13">
        <v>110</v>
      </c>
      <c r="B120" s="6" t="s">
        <v>267</v>
      </c>
      <c r="C120" s="7" t="s">
        <v>125</v>
      </c>
      <c r="D120" s="7">
        <v>197899</v>
      </c>
      <c r="E120" s="7">
        <v>197899</v>
      </c>
      <c r="F120" s="7">
        <v>198412</v>
      </c>
      <c r="G120" s="7">
        <v>199943</v>
      </c>
    </row>
    <row r="121" spans="1:7" x14ac:dyDescent="0.2">
      <c r="A121" s="13">
        <v>111</v>
      </c>
      <c r="B121" s="6" t="s">
        <v>208</v>
      </c>
      <c r="C121" s="7" t="s">
        <v>127</v>
      </c>
      <c r="D121" s="7">
        <v>197899</v>
      </c>
      <c r="E121" s="7">
        <v>197897</v>
      </c>
      <c r="F121" s="7">
        <v>198288</v>
      </c>
      <c r="G121" s="7">
        <v>199672</v>
      </c>
    </row>
    <row r="122" spans="1:7" x14ac:dyDescent="0.2">
      <c r="A122" s="13">
        <v>112</v>
      </c>
      <c r="B122" s="6" t="s">
        <v>268</v>
      </c>
      <c r="C122" s="7" t="s">
        <v>125</v>
      </c>
      <c r="D122" s="7">
        <v>196069</v>
      </c>
      <c r="E122" s="7">
        <v>196069</v>
      </c>
      <c r="F122" s="7">
        <v>196737</v>
      </c>
      <c r="G122" s="7">
        <v>199028</v>
      </c>
    </row>
    <row r="123" spans="1:7" x14ac:dyDescent="0.2">
      <c r="A123" s="13">
        <v>113</v>
      </c>
      <c r="B123" s="6" t="s">
        <v>269</v>
      </c>
      <c r="C123" s="7" t="s">
        <v>145</v>
      </c>
      <c r="D123" s="7">
        <v>199110</v>
      </c>
      <c r="E123" s="7">
        <v>199110</v>
      </c>
      <c r="F123" s="7">
        <v>199005</v>
      </c>
      <c r="G123" s="7">
        <v>198402</v>
      </c>
    </row>
    <row r="124" spans="1:7" x14ac:dyDescent="0.2">
      <c r="A124" s="13">
        <v>114</v>
      </c>
      <c r="B124" s="6" t="s">
        <v>270</v>
      </c>
      <c r="C124" s="7" t="s">
        <v>125</v>
      </c>
      <c r="D124" s="7">
        <v>193365</v>
      </c>
      <c r="E124" s="7">
        <v>193365</v>
      </c>
      <c r="F124" s="7">
        <v>194557</v>
      </c>
      <c r="G124" s="7">
        <v>197838</v>
      </c>
    </row>
    <row r="125" spans="1:7" x14ac:dyDescent="0.2">
      <c r="A125" s="13">
        <v>115</v>
      </c>
      <c r="B125" s="6" t="s">
        <v>271</v>
      </c>
      <c r="C125" s="7" t="s">
        <v>123</v>
      </c>
      <c r="D125" s="7">
        <v>195976</v>
      </c>
      <c r="E125" s="7">
        <v>195979</v>
      </c>
      <c r="F125" s="7">
        <v>196223</v>
      </c>
      <c r="G125" s="7">
        <v>197399</v>
      </c>
    </row>
    <row r="126" spans="1:7" x14ac:dyDescent="0.2">
      <c r="A126" s="13">
        <v>116</v>
      </c>
      <c r="B126" s="6" t="s">
        <v>272</v>
      </c>
      <c r="C126" s="7" t="s">
        <v>187</v>
      </c>
      <c r="D126" s="7">
        <v>195844</v>
      </c>
      <c r="E126" s="7">
        <v>195844</v>
      </c>
      <c r="F126" s="7">
        <v>196175</v>
      </c>
      <c r="G126" s="7">
        <v>196494</v>
      </c>
    </row>
    <row r="127" spans="1:7" x14ac:dyDescent="0.2">
      <c r="A127" s="13">
        <v>117</v>
      </c>
      <c r="B127" s="6" t="s">
        <v>273</v>
      </c>
      <c r="C127" s="7" t="s">
        <v>274</v>
      </c>
      <c r="D127" s="7">
        <v>193524</v>
      </c>
      <c r="E127" s="7">
        <v>193524</v>
      </c>
      <c r="F127" s="7">
        <v>193944</v>
      </c>
      <c r="G127" s="7">
        <v>195314</v>
      </c>
    </row>
    <row r="128" spans="1:7" x14ac:dyDescent="0.2">
      <c r="A128" s="13">
        <v>118</v>
      </c>
      <c r="B128" s="6" t="s">
        <v>275</v>
      </c>
      <c r="C128" s="7" t="s">
        <v>253</v>
      </c>
      <c r="D128" s="7">
        <v>195111</v>
      </c>
      <c r="E128" s="7">
        <v>195107</v>
      </c>
      <c r="F128" s="7">
        <v>195166</v>
      </c>
      <c r="G128" s="7">
        <v>194914</v>
      </c>
    </row>
    <row r="129" spans="1:7" x14ac:dyDescent="0.2">
      <c r="A129" s="13">
        <v>119</v>
      </c>
      <c r="B129" s="6" t="s">
        <v>144</v>
      </c>
      <c r="C129" s="7" t="s">
        <v>187</v>
      </c>
      <c r="D129" s="7">
        <v>189885</v>
      </c>
      <c r="E129" s="7">
        <v>189885</v>
      </c>
      <c r="F129" s="7">
        <v>190371</v>
      </c>
      <c r="G129" s="7">
        <v>194107</v>
      </c>
    </row>
    <row r="130" spans="1:7" x14ac:dyDescent="0.2">
      <c r="A130" s="13">
        <v>120</v>
      </c>
      <c r="B130" s="6" t="s">
        <v>276</v>
      </c>
      <c r="C130" s="7" t="s">
        <v>129</v>
      </c>
      <c r="D130" s="7">
        <v>190695</v>
      </c>
      <c r="E130" s="7">
        <v>190695</v>
      </c>
      <c r="F130" s="7">
        <v>191398</v>
      </c>
      <c r="G130" s="7">
        <v>193675</v>
      </c>
    </row>
    <row r="131" spans="1:7" x14ac:dyDescent="0.2">
      <c r="A131" s="13">
        <v>121</v>
      </c>
      <c r="B131" s="6" t="s">
        <v>241</v>
      </c>
      <c r="C131" s="7" t="s">
        <v>125</v>
      </c>
      <c r="D131" s="7">
        <v>191719</v>
      </c>
      <c r="E131" s="7">
        <v>191719</v>
      </c>
      <c r="F131" s="7">
        <v>191883</v>
      </c>
      <c r="G131" s="7">
        <v>193111</v>
      </c>
    </row>
    <row r="132" spans="1:7" x14ac:dyDescent="0.2">
      <c r="A132" s="13">
        <v>122</v>
      </c>
      <c r="B132" s="6" t="s">
        <v>277</v>
      </c>
      <c r="C132" s="7" t="s">
        <v>125</v>
      </c>
      <c r="D132" s="7">
        <v>189992</v>
      </c>
      <c r="E132" s="7">
        <v>189992</v>
      </c>
      <c r="F132" s="7">
        <v>190460</v>
      </c>
      <c r="G132" s="7">
        <v>192888</v>
      </c>
    </row>
    <row r="133" spans="1:7" x14ac:dyDescent="0.2">
      <c r="A133" s="13">
        <v>123</v>
      </c>
      <c r="B133" s="6" t="s">
        <v>278</v>
      </c>
      <c r="C133" s="7" t="s">
        <v>279</v>
      </c>
      <c r="D133" s="7">
        <v>186440</v>
      </c>
      <c r="E133" s="7">
        <v>186443</v>
      </c>
      <c r="F133" s="7">
        <v>187082</v>
      </c>
      <c r="G133" s="7">
        <v>189899</v>
      </c>
    </row>
    <row r="134" spans="1:7" x14ac:dyDescent="0.2">
      <c r="A134" s="13">
        <v>124</v>
      </c>
      <c r="B134" s="6" t="s">
        <v>280</v>
      </c>
      <c r="C134" s="7" t="s">
        <v>150</v>
      </c>
      <c r="D134" s="7">
        <v>188040</v>
      </c>
      <c r="E134" s="7">
        <v>188041</v>
      </c>
      <c r="F134" s="7">
        <v>188166</v>
      </c>
      <c r="G134" s="7">
        <v>189815</v>
      </c>
    </row>
    <row r="135" spans="1:7" x14ac:dyDescent="0.2">
      <c r="A135" s="13">
        <v>125</v>
      </c>
      <c r="B135" s="6" t="s">
        <v>281</v>
      </c>
      <c r="C135" s="7" t="s">
        <v>139</v>
      </c>
      <c r="D135" s="7">
        <v>181376</v>
      </c>
      <c r="E135" s="7">
        <v>181376</v>
      </c>
      <c r="F135" s="7">
        <v>181626</v>
      </c>
      <c r="G135" s="7">
        <v>182965</v>
      </c>
    </row>
    <row r="136" spans="1:7" x14ac:dyDescent="0.2">
      <c r="A136" s="13">
        <v>126</v>
      </c>
      <c r="B136" s="6" t="s">
        <v>282</v>
      </c>
      <c r="C136" s="7" t="s">
        <v>253</v>
      </c>
      <c r="D136" s="7">
        <v>180105</v>
      </c>
      <c r="E136" s="7">
        <v>180120</v>
      </c>
      <c r="F136" s="7">
        <v>180829</v>
      </c>
      <c r="G136" s="7">
        <v>182956</v>
      </c>
    </row>
    <row r="137" spans="1:7" x14ac:dyDescent="0.2">
      <c r="A137" s="13">
        <v>127</v>
      </c>
      <c r="B137" s="6" t="s">
        <v>283</v>
      </c>
      <c r="C137" s="7" t="s">
        <v>155</v>
      </c>
      <c r="D137" s="7">
        <v>181045</v>
      </c>
      <c r="E137" s="7">
        <v>181045</v>
      </c>
      <c r="F137" s="7">
        <v>181208</v>
      </c>
      <c r="G137" s="7">
        <v>181631</v>
      </c>
    </row>
    <row r="138" spans="1:7" x14ac:dyDescent="0.2">
      <c r="A138" s="13">
        <v>128</v>
      </c>
      <c r="B138" s="6" t="s">
        <v>284</v>
      </c>
      <c r="C138" s="7" t="s">
        <v>153</v>
      </c>
      <c r="D138" s="7">
        <v>178874</v>
      </c>
      <c r="E138" s="7">
        <v>178874</v>
      </c>
      <c r="F138" s="7">
        <v>179225</v>
      </c>
      <c r="G138" s="7">
        <v>180761</v>
      </c>
    </row>
    <row r="139" spans="1:7" x14ac:dyDescent="0.2">
      <c r="A139" s="13">
        <v>129</v>
      </c>
      <c r="B139" s="6" t="s">
        <v>285</v>
      </c>
      <c r="C139" s="7" t="s">
        <v>185</v>
      </c>
      <c r="D139" s="7">
        <v>180719</v>
      </c>
      <c r="E139" s="7">
        <v>180719</v>
      </c>
      <c r="F139" s="7">
        <v>180618</v>
      </c>
      <c r="G139" s="7">
        <v>179611</v>
      </c>
    </row>
    <row r="140" spans="1:7" x14ac:dyDescent="0.2">
      <c r="A140" s="13">
        <v>130</v>
      </c>
      <c r="B140" s="6" t="s">
        <v>286</v>
      </c>
      <c r="C140" s="7" t="s">
        <v>129</v>
      </c>
      <c r="D140" s="7">
        <v>175396</v>
      </c>
      <c r="E140" s="7">
        <v>175396</v>
      </c>
      <c r="F140" s="7">
        <v>175994</v>
      </c>
      <c r="G140" s="7">
        <v>179100</v>
      </c>
    </row>
    <row r="141" spans="1:7" x14ac:dyDescent="0.2">
      <c r="A141" s="13">
        <v>131</v>
      </c>
      <c r="B141" s="6" t="s">
        <v>287</v>
      </c>
      <c r="C141" s="7" t="s">
        <v>129</v>
      </c>
      <c r="D141" s="7">
        <v>175023</v>
      </c>
      <c r="E141" s="7">
        <v>175027</v>
      </c>
      <c r="F141" s="7">
        <v>175764</v>
      </c>
      <c r="G141" s="7">
        <v>178430</v>
      </c>
    </row>
    <row r="142" spans="1:7" x14ac:dyDescent="0.2">
      <c r="A142" s="13">
        <v>132</v>
      </c>
      <c r="B142" s="6" t="s">
        <v>288</v>
      </c>
      <c r="C142" s="7" t="s">
        <v>289</v>
      </c>
      <c r="D142" s="7">
        <v>178042</v>
      </c>
      <c r="E142" s="7">
        <v>178042</v>
      </c>
      <c r="F142" s="7">
        <v>178077</v>
      </c>
      <c r="G142" s="7">
        <v>178053</v>
      </c>
    </row>
    <row r="143" spans="1:7" x14ac:dyDescent="0.2">
      <c r="A143" s="13">
        <v>133</v>
      </c>
      <c r="B143" s="6" t="s">
        <v>290</v>
      </c>
      <c r="C143" s="7" t="s">
        <v>125</v>
      </c>
      <c r="D143" s="7">
        <v>176320</v>
      </c>
      <c r="E143" s="7">
        <v>176320</v>
      </c>
      <c r="F143" s="7">
        <v>176469</v>
      </c>
      <c r="G143" s="7">
        <v>177601</v>
      </c>
    </row>
    <row r="144" spans="1:7" x14ac:dyDescent="0.2">
      <c r="A144" s="13">
        <v>134</v>
      </c>
      <c r="B144" s="6" t="s">
        <v>291</v>
      </c>
      <c r="C144" s="7" t="s">
        <v>199</v>
      </c>
      <c r="D144" s="7">
        <v>173372</v>
      </c>
      <c r="E144" s="7">
        <v>173372</v>
      </c>
      <c r="F144" s="7">
        <v>173870</v>
      </c>
      <c r="G144" s="7">
        <v>176185</v>
      </c>
    </row>
    <row r="145" spans="1:7" x14ac:dyDescent="0.2">
      <c r="A145" s="13">
        <v>135</v>
      </c>
      <c r="B145" s="6" t="s">
        <v>292</v>
      </c>
      <c r="C145" s="7" t="s">
        <v>293</v>
      </c>
      <c r="D145" s="7">
        <v>173514</v>
      </c>
      <c r="E145" s="7">
        <v>173516</v>
      </c>
      <c r="F145" s="7">
        <v>173707</v>
      </c>
      <c r="G145" s="7">
        <v>175561</v>
      </c>
    </row>
    <row r="146" spans="1:7" x14ac:dyDescent="0.2">
      <c r="A146" s="13">
        <v>136</v>
      </c>
      <c r="B146" s="6" t="s">
        <v>294</v>
      </c>
      <c r="C146" s="7" t="s">
        <v>125</v>
      </c>
      <c r="D146" s="7">
        <v>170883</v>
      </c>
      <c r="E146" s="7">
        <v>170883</v>
      </c>
      <c r="F146" s="7">
        <v>171302</v>
      </c>
      <c r="G146" s="7">
        <v>173470</v>
      </c>
    </row>
    <row r="147" spans="1:7" x14ac:dyDescent="0.2">
      <c r="A147" s="13">
        <v>137</v>
      </c>
      <c r="B147" s="6" t="s">
        <v>295</v>
      </c>
      <c r="C147" s="7" t="s">
        <v>153</v>
      </c>
      <c r="D147" s="7">
        <v>167674</v>
      </c>
      <c r="E147" s="7">
        <v>167978</v>
      </c>
      <c r="F147" s="7">
        <v>168393</v>
      </c>
      <c r="G147" s="7">
        <v>170136</v>
      </c>
    </row>
    <row r="148" spans="1:7" x14ac:dyDescent="0.2">
      <c r="A148" s="13">
        <v>138</v>
      </c>
      <c r="B148" s="6" t="s">
        <v>296</v>
      </c>
      <c r="C148" s="7" t="s">
        <v>125</v>
      </c>
      <c r="D148" s="7">
        <v>167086</v>
      </c>
      <c r="E148" s="7">
        <v>167086</v>
      </c>
      <c r="F148" s="7">
        <v>167630</v>
      </c>
      <c r="G148" s="7">
        <v>169569</v>
      </c>
    </row>
    <row r="149" spans="1:7" x14ac:dyDescent="0.2">
      <c r="A149" s="13">
        <v>139</v>
      </c>
      <c r="B149" s="6" t="s">
        <v>297</v>
      </c>
      <c r="C149" s="7" t="s">
        <v>125</v>
      </c>
      <c r="D149" s="7">
        <v>167815</v>
      </c>
      <c r="E149" s="7">
        <v>167821</v>
      </c>
      <c r="F149" s="7">
        <v>168109</v>
      </c>
      <c r="G149" s="7">
        <v>169292</v>
      </c>
    </row>
    <row r="150" spans="1:7" x14ac:dyDescent="0.2">
      <c r="A150" s="13">
        <v>140</v>
      </c>
      <c r="B150" s="6" t="s">
        <v>298</v>
      </c>
      <c r="C150" s="7" t="s">
        <v>139</v>
      </c>
      <c r="D150" s="7">
        <v>165521</v>
      </c>
      <c r="E150" s="7">
        <v>165521</v>
      </c>
      <c r="F150" s="7">
        <v>165900</v>
      </c>
      <c r="G150" s="7">
        <v>168528</v>
      </c>
    </row>
    <row r="151" spans="1:7" x14ac:dyDescent="0.2">
      <c r="A151" s="13">
        <v>141</v>
      </c>
      <c r="B151" s="6" t="s">
        <v>299</v>
      </c>
      <c r="C151" s="7" t="s">
        <v>125</v>
      </c>
      <c r="D151" s="7">
        <v>165269</v>
      </c>
      <c r="E151" s="7">
        <v>165269</v>
      </c>
      <c r="F151" s="7">
        <v>165823</v>
      </c>
      <c r="G151" s="7">
        <v>167721</v>
      </c>
    </row>
    <row r="152" spans="1:7" x14ac:dyDescent="0.2">
      <c r="A152" s="13">
        <v>142</v>
      </c>
      <c r="B152" s="6" t="s">
        <v>300</v>
      </c>
      <c r="C152" s="7" t="s">
        <v>125</v>
      </c>
      <c r="D152" s="7">
        <v>163924</v>
      </c>
      <c r="E152" s="7">
        <v>163924</v>
      </c>
      <c r="F152" s="7">
        <v>164482</v>
      </c>
      <c r="G152" s="7">
        <v>166390</v>
      </c>
    </row>
    <row r="153" spans="1:7" x14ac:dyDescent="0.2">
      <c r="A153" s="13">
        <v>143</v>
      </c>
      <c r="B153" s="6" t="s">
        <v>301</v>
      </c>
      <c r="C153" s="7" t="s">
        <v>139</v>
      </c>
      <c r="D153" s="7">
        <v>164603</v>
      </c>
      <c r="E153" s="7">
        <v>164603</v>
      </c>
      <c r="F153" s="7">
        <v>165166</v>
      </c>
      <c r="G153" s="7">
        <v>166149</v>
      </c>
    </row>
    <row r="154" spans="1:7" x14ac:dyDescent="0.2">
      <c r="A154" s="13">
        <v>144</v>
      </c>
      <c r="B154" s="6" t="s">
        <v>302</v>
      </c>
      <c r="C154" s="7" t="s">
        <v>157</v>
      </c>
      <c r="D154" s="7">
        <v>161791</v>
      </c>
      <c r="E154" s="7">
        <v>161807</v>
      </c>
      <c r="F154" s="7">
        <v>162432</v>
      </c>
      <c r="G154" s="7">
        <v>164759</v>
      </c>
    </row>
    <row r="155" spans="1:7" x14ac:dyDescent="0.2">
      <c r="A155" s="13">
        <v>145</v>
      </c>
      <c r="B155" s="6" t="s">
        <v>303</v>
      </c>
      <c r="C155" s="7" t="s">
        <v>133</v>
      </c>
      <c r="D155" s="7">
        <v>161719</v>
      </c>
      <c r="E155" s="7">
        <v>161719</v>
      </c>
      <c r="F155" s="7">
        <v>162029</v>
      </c>
      <c r="G155" s="7">
        <v>164268</v>
      </c>
    </row>
    <row r="156" spans="1:7" x14ac:dyDescent="0.2">
      <c r="A156" s="13">
        <v>146</v>
      </c>
      <c r="B156" s="6" t="s">
        <v>304</v>
      </c>
      <c r="C156" s="7" t="s">
        <v>182</v>
      </c>
      <c r="D156" s="7">
        <v>159498</v>
      </c>
      <c r="E156" s="7">
        <v>159509</v>
      </c>
      <c r="F156" s="7">
        <v>159634</v>
      </c>
      <c r="G156" s="7">
        <v>160660</v>
      </c>
    </row>
    <row r="157" spans="1:7" x14ac:dyDescent="0.2">
      <c r="A157" s="13">
        <v>147</v>
      </c>
      <c r="B157" s="6" t="s">
        <v>305</v>
      </c>
      <c r="C157" s="7" t="s">
        <v>125</v>
      </c>
      <c r="D157" s="7">
        <v>156633</v>
      </c>
      <c r="E157" s="7">
        <v>156633</v>
      </c>
      <c r="F157" s="7">
        <v>156743</v>
      </c>
      <c r="G157" s="7">
        <v>157693</v>
      </c>
    </row>
    <row r="158" spans="1:7" x14ac:dyDescent="0.2">
      <c r="A158" s="13">
        <v>148</v>
      </c>
      <c r="B158" s="6" t="s">
        <v>306</v>
      </c>
      <c r="C158" s="7" t="s">
        <v>139</v>
      </c>
      <c r="D158" s="7">
        <v>154750</v>
      </c>
      <c r="E158" s="7">
        <v>154750</v>
      </c>
      <c r="F158" s="7">
        <v>155109</v>
      </c>
      <c r="G158" s="7">
        <v>157594</v>
      </c>
    </row>
    <row r="159" spans="1:7" x14ac:dyDescent="0.2">
      <c r="A159" s="13">
        <v>149</v>
      </c>
      <c r="B159" s="6" t="s">
        <v>307</v>
      </c>
      <c r="C159" s="7" t="s">
        <v>139</v>
      </c>
      <c r="D159" s="7">
        <v>154305</v>
      </c>
      <c r="E159" s="7">
        <v>154305</v>
      </c>
      <c r="F159" s="7">
        <v>154734</v>
      </c>
      <c r="G159" s="7">
        <v>157476</v>
      </c>
    </row>
    <row r="160" spans="1:7" x14ac:dyDescent="0.2">
      <c r="A160" s="13">
        <v>150</v>
      </c>
      <c r="B160" s="6" t="s">
        <v>308</v>
      </c>
      <c r="C160" s="7" t="s">
        <v>170</v>
      </c>
      <c r="D160" s="7">
        <v>156185</v>
      </c>
      <c r="E160" s="7">
        <v>156191</v>
      </c>
      <c r="F160" s="7">
        <v>156260</v>
      </c>
      <c r="G160" s="7">
        <v>156929</v>
      </c>
    </row>
    <row r="161" spans="1:7" x14ac:dyDescent="0.2">
      <c r="A161" s="13">
        <v>151</v>
      </c>
      <c r="B161" s="6" t="s">
        <v>309</v>
      </c>
      <c r="C161" s="7" t="s">
        <v>133</v>
      </c>
      <c r="D161" s="7">
        <v>154065</v>
      </c>
      <c r="E161" s="7">
        <v>154067</v>
      </c>
      <c r="F161" s="7">
        <v>154378</v>
      </c>
      <c r="G161" s="7">
        <v>156637</v>
      </c>
    </row>
    <row r="162" spans="1:7" x14ac:dyDescent="0.2">
      <c r="A162" s="13">
        <v>152</v>
      </c>
      <c r="B162" s="6" t="s">
        <v>310</v>
      </c>
      <c r="C162" s="7" t="s">
        <v>311</v>
      </c>
      <c r="D162" s="7">
        <v>153888</v>
      </c>
      <c r="E162" s="7">
        <v>153890</v>
      </c>
      <c r="F162" s="7">
        <v>154443</v>
      </c>
      <c r="G162" s="7">
        <v>156592</v>
      </c>
    </row>
    <row r="163" spans="1:7" x14ac:dyDescent="0.2">
      <c r="A163" s="13">
        <v>153</v>
      </c>
      <c r="B163" s="6" t="s">
        <v>312</v>
      </c>
      <c r="C163" s="7" t="s">
        <v>170</v>
      </c>
      <c r="D163" s="7">
        <v>154637</v>
      </c>
      <c r="E163" s="7">
        <v>154637</v>
      </c>
      <c r="F163" s="7">
        <v>155029</v>
      </c>
      <c r="G163" s="7">
        <v>156244</v>
      </c>
    </row>
    <row r="164" spans="1:7" x14ac:dyDescent="0.2">
      <c r="A164" s="13">
        <v>154</v>
      </c>
      <c r="B164" s="6" t="s">
        <v>313</v>
      </c>
      <c r="C164" s="7" t="s">
        <v>125</v>
      </c>
      <c r="D164" s="7">
        <v>152374</v>
      </c>
      <c r="E164" s="7">
        <v>152374</v>
      </c>
      <c r="F164" s="7">
        <v>153314</v>
      </c>
      <c r="G164" s="7">
        <v>155896</v>
      </c>
    </row>
    <row r="165" spans="1:7" x14ac:dyDescent="0.2">
      <c r="A165" s="13">
        <v>155</v>
      </c>
      <c r="B165" s="6" t="s">
        <v>314</v>
      </c>
      <c r="C165" s="7" t="s">
        <v>125</v>
      </c>
      <c r="D165" s="7">
        <v>153015</v>
      </c>
      <c r="E165" s="7">
        <v>153015</v>
      </c>
      <c r="F165" s="7">
        <v>153377</v>
      </c>
      <c r="G165" s="7">
        <v>154908</v>
      </c>
    </row>
    <row r="166" spans="1:7" x14ac:dyDescent="0.2">
      <c r="A166" s="13">
        <v>156</v>
      </c>
      <c r="B166" s="6" t="s">
        <v>315</v>
      </c>
      <c r="C166" s="7" t="s">
        <v>125</v>
      </c>
      <c r="D166" s="7">
        <v>152750</v>
      </c>
      <c r="E166" s="7">
        <v>152750</v>
      </c>
      <c r="F166" s="7">
        <v>152880</v>
      </c>
      <c r="G166" s="7">
        <v>153867</v>
      </c>
    </row>
    <row r="167" spans="1:7" x14ac:dyDescent="0.2">
      <c r="A167" s="13">
        <v>157</v>
      </c>
      <c r="B167" s="6" t="s">
        <v>304</v>
      </c>
      <c r="C167" s="7" t="s">
        <v>155</v>
      </c>
      <c r="D167" s="7">
        <v>153060</v>
      </c>
      <c r="E167" s="7">
        <v>153060</v>
      </c>
      <c r="F167" s="7">
        <v>153134</v>
      </c>
      <c r="G167" s="7">
        <v>153155</v>
      </c>
    </row>
    <row r="168" spans="1:7" x14ac:dyDescent="0.2">
      <c r="A168" s="13">
        <v>158</v>
      </c>
      <c r="B168" s="6" t="s">
        <v>316</v>
      </c>
      <c r="C168" s="7" t="s">
        <v>125</v>
      </c>
      <c r="D168" s="7">
        <v>150441</v>
      </c>
      <c r="E168" s="7">
        <v>150441</v>
      </c>
      <c r="F168" s="7">
        <v>150929</v>
      </c>
      <c r="G168" s="7">
        <v>152994</v>
      </c>
    </row>
    <row r="169" spans="1:7" x14ac:dyDescent="0.2">
      <c r="A169" s="13">
        <v>159</v>
      </c>
      <c r="B169" s="6" t="s">
        <v>317</v>
      </c>
      <c r="C169" s="7" t="s">
        <v>129</v>
      </c>
      <c r="D169" s="7">
        <v>149043</v>
      </c>
      <c r="E169" s="7">
        <v>149043</v>
      </c>
      <c r="F169" s="7">
        <v>149661</v>
      </c>
      <c r="G169" s="7">
        <v>152281</v>
      </c>
    </row>
    <row r="170" spans="1:7" x14ac:dyDescent="0.2">
      <c r="A170" s="13">
        <v>160</v>
      </c>
      <c r="B170" s="6" t="s">
        <v>318</v>
      </c>
      <c r="C170" s="7" t="s">
        <v>127</v>
      </c>
      <c r="D170" s="7">
        <v>152871</v>
      </c>
      <c r="E170" s="7">
        <v>152871</v>
      </c>
      <c r="F170" s="7">
        <v>152807</v>
      </c>
      <c r="G170" s="7">
        <v>152222</v>
      </c>
    </row>
    <row r="171" spans="1:7" x14ac:dyDescent="0.2">
      <c r="A171" s="13">
        <v>161</v>
      </c>
      <c r="B171" s="6" t="s">
        <v>319</v>
      </c>
      <c r="C171" s="7" t="s">
        <v>125</v>
      </c>
      <c r="D171" s="7">
        <v>149058</v>
      </c>
      <c r="E171" s="7">
        <v>149058</v>
      </c>
      <c r="F171" s="7">
        <v>149182</v>
      </c>
      <c r="G171" s="7">
        <v>150119</v>
      </c>
    </row>
    <row r="172" spans="1:7" x14ac:dyDescent="0.2">
      <c r="A172" s="13">
        <v>162</v>
      </c>
      <c r="B172" s="6" t="s">
        <v>320</v>
      </c>
      <c r="C172" s="7" t="s">
        <v>127</v>
      </c>
      <c r="D172" s="7">
        <v>147433</v>
      </c>
      <c r="E172" s="7">
        <v>147440</v>
      </c>
      <c r="F172" s="7">
        <v>147745</v>
      </c>
      <c r="G172" s="7">
        <v>148402</v>
      </c>
    </row>
    <row r="173" spans="1:7" x14ac:dyDescent="0.2">
      <c r="A173" s="13">
        <v>163</v>
      </c>
      <c r="B173" s="6" t="s">
        <v>321</v>
      </c>
      <c r="C173" s="7" t="s">
        <v>159</v>
      </c>
      <c r="D173" s="7">
        <v>143986</v>
      </c>
      <c r="E173" s="7">
        <v>143991</v>
      </c>
      <c r="F173" s="7">
        <v>144425</v>
      </c>
      <c r="G173" s="7">
        <v>146762</v>
      </c>
    </row>
    <row r="174" spans="1:7" x14ac:dyDescent="0.2">
      <c r="A174" s="13">
        <v>164</v>
      </c>
      <c r="B174" s="6" t="s">
        <v>322</v>
      </c>
      <c r="C174" s="7" t="s">
        <v>125</v>
      </c>
      <c r="D174" s="7">
        <v>145438</v>
      </c>
      <c r="E174" s="7">
        <v>145438</v>
      </c>
      <c r="F174" s="7">
        <v>145561</v>
      </c>
      <c r="G174" s="7">
        <v>146493</v>
      </c>
    </row>
    <row r="175" spans="1:7" x14ac:dyDescent="0.2">
      <c r="A175" s="13">
        <v>165</v>
      </c>
      <c r="B175" s="6" t="s">
        <v>181</v>
      </c>
      <c r="C175" s="7" t="s">
        <v>199</v>
      </c>
      <c r="D175" s="7">
        <v>145786</v>
      </c>
      <c r="E175" s="7">
        <v>145786</v>
      </c>
      <c r="F175" s="7">
        <v>146070</v>
      </c>
      <c r="G175" s="7">
        <v>146453</v>
      </c>
    </row>
    <row r="176" spans="1:7" x14ac:dyDescent="0.2">
      <c r="A176" s="13">
        <v>166</v>
      </c>
      <c r="B176" s="6" t="s">
        <v>323</v>
      </c>
      <c r="C176" s="7" t="s">
        <v>222</v>
      </c>
      <c r="D176" s="7">
        <v>146199</v>
      </c>
      <c r="E176" s="7">
        <v>146199</v>
      </c>
      <c r="F176" s="7">
        <v>146309</v>
      </c>
      <c r="G176" s="7">
        <v>146427</v>
      </c>
    </row>
    <row r="177" spans="1:7" x14ac:dyDescent="0.2">
      <c r="A177" s="13">
        <v>167</v>
      </c>
      <c r="B177" s="6" t="s">
        <v>324</v>
      </c>
      <c r="C177" s="7" t="s">
        <v>125</v>
      </c>
      <c r="D177" s="7">
        <v>144186</v>
      </c>
      <c r="E177" s="7">
        <v>144186</v>
      </c>
      <c r="F177" s="7">
        <v>144451</v>
      </c>
      <c r="G177" s="7">
        <v>146069</v>
      </c>
    </row>
    <row r="178" spans="1:7" x14ac:dyDescent="0.2">
      <c r="A178" s="13">
        <v>168</v>
      </c>
      <c r="B178" s="6" t="s">
        <v>325</v>
      </c>
      <c r="C178" s="7" t="s">
        <v>125</v>
      </c>
      <c r="D178" s="7">
        <v>143911</v>
      </c>
      <c r="E178" s="7">
        <v>143911</v>
      </c>
      <c r="F178" s="7">
        <v>144375</v>
      </c>
      <c r="G178" s="7">
        <v>146032</v>
      </c>
    </row>
    <row r="179" spans="1:7" x14ac:dyDescent="0.2">
      <c r="A179" s="13">
        <v>169</v>
      </c>
      <c r="B179" s="6" t="s">
        <v>326</v>
      </c>
      <c r="C179" s="7" t="s">
        <v>327</v>
      </c>
      <c r="D179" s="7">
        <v>144229</v>
      </c>
      <c r="E179" s="7">
        <v>144229</v>
      </c>
      <c r="F179" s="7">
        <v>144463</v>
      </c>
      <c r="G179" s="7">
        <v>145638</v>
      </c>
    </row>
    <row r="180" spans="1:7" x14ac:dyDescent="0.2">
      <c r="A180" s="13">
        <v>170</v>
      </c>
      <c r="B180" s="6" t="s">
        <v>328</v>
      </c>
      <c r="C180" s="7" t="s">
        <v>123</v>
      </c>
      <c r="D180" s="7">
        <v>145170</v>
      </c>
      <c r="E180" s="7">
        <v>145170</v>
      </c>
      <c r="F180" s="7">
        <v>145237</v>
      </c>
      <c r="G180" s="7">
        <v>145151</v>
      </c>
    </row>
    <row r="181" spans="1:7" x14ac:dyDescent="0.2">
      <c r="A181" s="13">
        <v>171</v>
      </c>
      <c r="B181" s="6" t="s">
        <v>329</v>
      </c>
      <c r="C181" s="7" t="s">
        <v>159</v>
      </c>
      <c r="D181" s="7">
        <v>142980</v>
      </c>
      <c r="E181" s="7">
        <v>142980</v>
      </c>
      <c r="F181" s="7">
        <v>143224</v>
      </c>
      <c r="G181" s="7">
        <v>144406</v>
      </c>
    </row>
    <row r="182" spans="1:7" x14ac:dyDescent="0.2">
      <c r="A182" s="13">
        <v>172</v>
      </c>
      <c r="B182" s="6" t="s">
        <v>330</v>
      </c>
      <c r="C182" s="7" t="s">
        <v>185</v>
      </c>
      <c r="D182" s="7">
        <v>139966</v>
      </c>
      <c r="E182" s="7">
        <v>139966</v>
      </c>
      <c r="F182" s="7">
        <v>140894</v>
      </c>
      <c r="G182" s="7">
        <v>144301</v>
      </c>
    </row>
    <row r="183" spans="1:7" x14ac:dyDescent="0.2">
      <c r="A183" s="13">
        <v>173</v>
      </c>
      <c r="B183" s="6" t="s">
        <v>331</v>
      </c>
      <c r="C183" s="7" t="s">
        <v>139</v>
      </c>
      <c r="D183" s="7">
        <v>140768</v>
      </c>
      <c r="E183" s="7">
        <v>140768</v>
      </c>
      <c r="F183" s="7">
        <v>141095</v>
      </c>
      <c r="G183" s="7">
        <v>143357</v>
      </c>
    </row>
    <row r="184" spans="1:7" x14ac:dyDescent="0.2">
      <c r="A184" s="13">
        <v>174</v>
      </c>
      <c r="B184" s="6" t="s">
        <v>332</v>
      </c>
      <c r="C184" s="7" t="s">
        <v>127</v>
      </c>
      <c r="D184" s="7">
        <v>141853</v>
      </c>
      <c r="E184" s="7">
        <v>141853</v>
      </c>
      <c r="F184" s="7">
        <v>142051</v>
      </c>
      <c r="G184" s="7">
        <v>142773</v>
      </c>
    </row>
    <row r="185" spans="1:7" x14ac:dyDescent="0.2">
      <c r="A185" s="13">
        <v>175</v>
      </c>
      <c r="B185" s="6" t="s">
        <v>333</v>
      </c>
      <c r="C185" s="7" t="s">
        <v>129</v>
      </c>
      <c r="D185" s="7">
        <v>139824</v>
      </c>
      <c r="E185" s="7">
        <v>139824</v>
      </c>
      <c r="F185" s="7">
        <v>140245</v>
      </c>
      <c r="G185" s="7">
        <v>142674</v>
      </c>
    </row>
    <row r="186" spans="1:7" x14ac:dyDescent="0.2">
      <c r="A186" s="13">
        <v>176</v>
      </c>
      <c r="B186" s="6" t="s">
        <v>334</v>
      </c>
      <c r="C186" s="7" t="s">
        <v>125</v>
      </c>
      <c r="D186" s="7">
        <v>140081</v>
      </c>
      <c r="E186" s="7">
        <v>140081</v>
      </c>
      <c r="F186" s="7">
        <v>140449</v>
      </c>
      <c r="G186" s="7">
        <v>142287</v>
      </c>
    </row>
    <row r="187" spans="1:7" x14ac:dyDescent="0.2">
      <c r="A187" s="13">
        <v>177</v>
      </c>
      <c r="B187" s="6" t="s">
        <v>335</v>
      </c>
      <c r="C187" s="7" t="s">
        <v>145</v>
      </c>
      <c r="D187" s="7">
        <v>141527</v>
      </c>
      <c r="E187" s="7">
        <v>141527</v>
      </c>
      <c r="F187" s="7">
        <v>141696</v>
      </c>
      <c r="G187" s="7">
        <v>142148</v>
      </c>
    </row>
    <row r="188" spans="1:7" x14ac:dyDescent="0.2">
      <c r="A188" s="13">
        <v>178</v>
      </c>
      <c r="B188" s="6" t="s">
        <v>336</v>
      </c>
      <c r="C188" s="7" t="s">
        <v>148</v>
      </c>
      <c r="D188" s="7">
        <v>135234</v>
      </c>
      <c r="E188" s="7">
        <v>135249</v>
      </c>
      <c r="F188" s="7">
        <v>136135</v>
      </c>
      <c r="G188" s="7">
        <v>139633</v>
      </c>
    </row>
    <row r="189" spans="1:7" x14ac:dyDescent="0.2">
      <c r="A189" s="13">
        <v>179</v>
      </c>
      <c r="B189" s="6" t="s">
        <v>337</v>
      </c>
      <c r="C189" s="7" t="s">
        <v>187</v>
      </c>
      <c r="D189" s="7">
        <v>136286</v>
      </c>
      <c r="E189" s="7">
        <v>136280</v>
      </c>
      <c r="F189" s="7">
        <v>136565</v>
      </c>
      <c r="G189" s="7">
        <v>139491</v>
      </c>
    </row>
    <row r="190" spans="1:7" x14ac:dyDescent="0.2">
      <c r="A190" s="13">
        <v>180</v>
      </c>
      <c r="B190" s="6" t="s">
        <v>338</v>
      </c>
      <c r="C190" s="7" t="s">
        <v>125</v>
      </c>
      <c r="D190" s="7">
        <v>136416</v>
      </c>
      <c r="E190" s="7">
        <v>136416</v>
      </c>
      <c r="F190" s="7">
        <v>136739</v>
      </c>
      <c r="G190" s="7">
        <v>138409</v>
      </c>
    </row>
    <row r="191" spans="1:7" x14ac:dyDescent="0.2">
      <c r="A191" s="13">
        <v>181</v>
      </c>
      <c r="B191" s="6" t="s">
        <v>317</v>
      </c>
      <c r="C191" s="7" t="s">
        <v>125</v>
      </c>
      <c r="D191" s="7">
        <v>137122</v>
      </c>
      <c r="E191" s="7">
        <v>137122</v>
      </c>
      <c r="F191" s="7">
        <v>137238</v>
      </c>
      <c r="G191" s="7">
        <v>138101</v>
      </c>
    </row>
    <row r="192" spans="1:7" x14ac:dyDescent="0.2">
      <c r="A192" s="13">
        <v>182</v>
      </c>
      <c r="B192" s="6" t="s">
        <v>339</v>
      </c>
      <c r="C192" s="7" t="s">
        <v>125</v>
      </c>
      <c r="D192" s="7">
        <v>135161</v>
      </c>
      <c r="E192" s="7">
        <v>135161</v>
      </c>
      <c r="F192" s="7">
        <v>135488</v>
      </c>
      <c r="G192" s="7">
        <v>137183</v>
      </c>
    </row>
    <row r="193" spans="1:7" x14ac:dyDescent="0.2">
      <c r="A193" s="13">
        <v>183</v>
      </c>
      <c r="B193" s="6" t="s">
        <v>340</v>
      </c>
      <c r="C193" s="7" t="s">
        <v>185</v>
      </c>
      <c r="D193" s="7">
        <v>137436</v>
      </c>
      <c r="E193" s="7">
        <v>137436</v>
      </c>
      <c r="F193" s="7">
        <v>137328</v>
      </c>
      <c r="G193" s="7">
        <v>136401</v>
      </c>
    </row>
    <row r="194" spans="1:7" x14ac:dyDescent="0.2">
      <c r="A194" s="13">
        <v>184</v>
      </c>
      <c r="B194" s="6" t="s">
        <v>341</v>
      </c>
      <c r="C194" s="7" t="s">
        <v>153</v>
      </c>
      <c r="D194" s="7">
        <v>132929</v>
      </c>
      <c r="E194" s="7">
        <v>132934</v>
      </c>
      <c r="F194" s="7">
        <v>133680</v>
      </c>
      <c r="G194" s="7">
        <v>136231</v>
      </c>
    </row>
    <row r="195" spans="1:7" x14ac:dyDescent="0.2">
      <c r="A195" s="13">
        <v>185</v>
      </c>
      <c r="B195" s="6" t="s">
        <v>342</v>
      </c>
      <c r="C195" s="7" t="s">
        <v>129</v>
      </c>
      <c r="D195" s="7">
        <v>131117</v>
      </c>
      <c r="E195" s="7">
        <v>131117</v>
      </c>
      <c r="F195" s="7">
        <v>132140</v>
      </c>
      <c r="G195" s="7">
        <v>136067</v>
      </c>
    </row>
    <row r="196" spans="1:7" x14ac:dyDescent="0.2">
      <c r="A196" s="13">
        <v>186</v>
      </c>
      <c r="B196" s="6" t="s">
        <v>343</v>
      </c>
      <c r="C196" s="7" t="s">
        <v>150</v>
      </c>
      <c r="D196" s="7">
        <v>134056</v>
      </c>
      <c r="E196" s="7">
        <v>134056</v>
      </c>
      <c r="F196" s="7">
        <v>134051</v>
      </c>
      <c r="G196" s="7">
        <v>134243</v>
      </c>
    </row>
    <row r="197" spans="1:7" x14ac:dyDescent="0.2">
      <c r="A197" s="13">
        <v>187</v>
      </c>
      <c r="B197" s="6" t="s">
        <v>344</v>
      </c>
      <c r="C197" s="7" t="s">
        <v>129</v>
      </c>
      <c r="D197" s="7">
        <v>129877</v>
      </c>
      <c r="E197" s="7">
        <v>129877</v>
      </c>
      <c r="F197" s="7">
        <v>130759</v>
      </c>
      <c r="G197" s="7">
        <v>133742</v>
      </c>
    </row>
    <row r="198" spans="1:7" x14ac:dyDescent="0.2">
      <c r="A198" s="13">
        <v>188</v>
      </c>
      <c r="B198" s="6" t="s">
        <v>345</v>
      </c>
      <c r="C198" s="7" t="s">
        <v>279</v>
      </c>
      <c r="D198" s="7">
        <v>129480</v>
      </c>
      <c r="E198" s="7">
        <v>129480</v>
      </c>
      <c r="F198" s="7">
        <v>129935</v>
      </c>
      <c r="G198" s="7">
        <v>131942</v>
      </c>
    </row>
    <row r="199" spans="1:7" x14ac:dyDescent="0.2">
      <c r="A199" s="13">
        <v>189</v>
      </c>
      <c r="B199" s="6" t="s">
        <v>346</v>
      </c>
      <c r="C199" s="7" t="s">
        <v>347</v>
      </c>
      <c r="D199" s="7">
        <v>129272</v>
      </c>
      <c r="E199" s="7">
        <v>129276</v>
      </c>
      <c r="F199" s="7">
        <v>129612</v>
      </c>
      <c r="G199" s="7">
        <v>130591</v>
      </c>
    </row>
    <row r="200" spans="1:7" x14ac:dyDescent="0.2">
      <c r="A200" s="13">
        <v>190</v>
      </c>
      <c r="B200" s="6" t="s">
        <v>348</v>
      </c>
      <c r="C200" s="7" t="s">
        <v>129</v>
      </c>
      <c r="D200" s="7">
        <v>127921</v>
      </c>
      <c r="E200" s="7">
        <v>127921</v>
      </c>
      <c r="F200" s="7">
        <v>129030</v>
      </c>
      <c r="G200" s="7">
        <v>130018</v>
      </c>
    </row>
    <row r="201" spans="1:7" x14ac:dyDescent="0.2">
      <c r="A201" s="13">
        <v>191</v>
      </c>
      <c r="B201" s="6" t="s">
        <v>349</v>
      </c>
      <c r="C201" s="7" t="s">
        <v>150</v>
      </c>
      <c r="D201" s="7">
        <v>129699</v>
      </c>
      <c r="E201" s="7">
        <v>129699</v>
      </c>
      <c r="F201" s="7">
        <v>129693</v>
      </c>
      <c r="G201" s="7">
        <v>129880</v>
      </c>
    </row>
    <row r="202" spans="1:7" x14ac:dyDescent="0.2">
      <c r="A202" s="13">
        <v>192</v>
      </c>
      <c r="B202" s="6" t="s">
        <v>350</v>
      </c>
      <c r="C202" s="7" t="s">
        <v>327</v>
      </c>
      <c r="D202" s="7">
        <v>129779</v>
      </c>
      <c r="E202" s="7">
        <v>129779</v>
      </c>
      <c r="F202" s="7">
        <v>129774</v>
      </c>
      <c r="G202" s="7">
        <v>129585</v>
      </c>
    </row>
    <row r="203" spans="1:7" x14ac:dyDescent="0.2">
      <c r="A203" s="13">
        <v>193</v>
      </c>
      <c r="B203" s="6" t="s">
        <v>351</v>
      </c>
      <c r="C203" s="7" t="s">
        <v>199</v>
      </c>
      <c r="D203" s="7">
        <v>127473</v>
      </c>
      <c r="E203" s="7">
        <v>127473</v>
      </c>
      <c r="F203" s="7">
        <v>127717</v>
      </c>
      <c r="G203" s="7">
        <v>128188</v>
      </c>
    </row>
    <row r="204" spans="1:7" x14ac:dyDescent="0.2">
      <c r="A204" s="13">
        <v>194</v>
      </c>
      <c r="B204" s="6" t="s">
        <v>352</v>
      </c>
      <c r="C204" s="7" t="s">
        <v>125</v>
      </c>
      <c r="D204" s="7">
        <v>126683</v>
      </c>
      <c r="E204" s="7">
        <v>126683</v>
      </c>
      <c r="F204" s="7">
        <v>127009</v>
      </c>
      <c r="G204" s="7">
        <v>127984</v>
      </c>
    </row>
    <row r="205" spans="1:7" x14ac:dyDescent="0.2">
      <c r="A205" s="13">
        <v>195</v>
      </c>
      <c r="B205" s="6" t="s">
        <v>353</v>
      </c>
      <c r="C205" s="7" t="s">
        <v>199</v>
      </c>
      <c r="D205" s="7">
        <v>125872</v>
      </c>
      <c r="E205" s="7">
        <v>125872</v>
      </c>
      <c r="F205" s="7">
        <v>126234</v>
      </c>
      <c r="G205" s="7">
        <v>127907</v>
      </c>
    </row>
    <row r="206" spans="1:7" x14ac:dyDescent="0.2">
      <c r="A206" s="13">
        <v>196</v>
      </c>
      <c r="B206" s="6" t="s">
        <v>354</v>
      </c>
      <c r="C206" s="7" t="s">
        <v>261</v>
      </c>
      <c r="D206" s="7">
        <v>126326</v>
      </c>
      <c r="E206" s="7">
        <v>126326</v>
      </c>
      <c r="F206" s="7">
        <v>126528</v>
      </c>
      <c r="G206" s="7">
        <v>127905</v>
      </c>
    </row>
    <row r="207" spans="1:7" x14ac:dyDescent="0.2">
      <c r="A207" s="13">
        <v>197</v>
      </c>
      <c r="B207" s="6" t="s">
        <v>355</v>
      </c>
      <c r="C207" s="7" t="s">
        <v>129</v>
      </c>
      <c r="D207" s="7">
        <v>124805</v>
      </c>
      <c r="E207" s="7">
        <v>124805</v>
      </c>
      <c r="F207" s="7">
        <v>125351</v>
      </c>
      <c r="G207" s="7">
        <v>126697</v>
      </c>
    </row>
    <row r="208" spans="1:7" x14ac:dyDescent="0.2">
      <c r="A208" s="13">
        <v>198</v>
      </c>
      <c r="B208" s="6" t="s">
        <v>356</v>
      </c>
      <c r="C208" s="7" t="s">
        <v>125</v>
      </c>
      <c r="D208" s="7">
        <v>124442</v>
      </c>
      <c r="E208" s="7">
        <v>124442</v>
      </c>
      <c r="F208" s="7">
        <v>124816</v>
      </c>
      <c r="G208" s="7">
        <v>126432</v>
      </c>
    </row>
    <row r="209" spans="1:7" x14ac:dyDescent="0.2">
      <c r="A209" s="13">
        <v>199</v>
      </c>
      <c r="B209" s="6" t="s">
        <v>357</v>
      </c>
      <c r="C209" s="7" t="s">
        <v>222</v>
      </c>
      <c r="D209" s="7">
        <v>124969</v>
      </c>
      <c r="E209" s="7">
        <v>124969</v>
      </c>
      <c r="F209" s="7">
        <v>125195</v>
      </c>
      <c r="G209" s="7">
        <v>125660</v>
      </c>
    </row>
    <row r="210" spans="1:7" x14ac:dyDescent="0.2">
      <c r="A210" s="13">
        <v>200</v>
      </c>
      <c r="B210" s="6" t="s">
        <v>358</v>
      </c>
      <c r="C210" s="7" t="s">
        <v>125</v>
      </c>
      <c r="D210" s="7">
        <v>124237</v>
      </c>
      <c r="E210" s="7">
        <v>124237</v>
      </c>
      <c r="F210" s="7">
        <v>124559</v>
      </c>
      <c r="G210" s="7">
        <v>125522</v>
      </c>
    </row>
    <row r="211" spans="1:7" x14ac:dyDescent="0.2">
      <c r="A211" s="13">
        <v>201</v>
      </c>
      <c r="B211" s="6" t="s">
        <v>359</v>
      </c>
      <c r="C211" s="7" t="s">
        <v>139</v>
      </c>
      <c r="D211" s="7">
        <v>124354</v>
      </c>
      <c r="E211" s="7">
        <v>124354</v>
      </c>
      <c r="F211" s="7">
        <v>124394</v>
      </c>
      <c r="G211" s="7">
        <v>125326</v>
      </c>
    </row>
    <row r="212" spans="1:7" x14ac:dyDescent="0.2">
      <c r="A212" s="13">
        <v>202</v>
      </c>
      <c r="B212" s="6" t="s">
        <v>360</v>
      </c>
      <c r="C212" s="7" t="s">
        <v>327</v>
      </c>
      <c r="D212" s="7">
        <v>124775</v>
      </c>
      <c r="E212" s="7">
        <v>124775</v>
      </c>
      <c r="F212" s="7">
        <v>124789</v>
      </c>
      <c r="G212" s="7">
        <v>124867</v>
      </c>
    </row>
    <row r="213" spans="1:7" x14ac:dyDescent="0.2">
      <c r="A213" s="13">
        <v>203</v>
      </c>
      <c r="B213" s="6" t="s">
        <v>361</v>
      </c>
      <c r="C213" s="7" t="s">
        <v>157</v>
      </c>
      <c r="D213" s="7">
        <v>122363</v>
      </c>
      <c r="E213" s="7">
        <v>122359</v>
      </c>
      <c r="F213" s="7">
        <v>122737</v>
      </c>
      <c r="G213" s="7">
        <v>124798</v>
      </c>
    </row>
    <row r="214" spans="1:7" x14ac:dyDescent="0.2">
      <c r="A214" s="13">
        <v>204</v>
      </c>
      <c r="B214" s="6" t="s">
        <v>362</v>
      </c>
      <c r="C214" s="7" t="s">
        <v>139</v>
      </c>
      <c r="D214" s="7">
        <v>122041</v>
      </c>
      <c r="E214" s="7">
        <v>122041</v>
      </c>
      <c r="F214" s="7">
        <v>122327</v>
      </c>
      <c r="G214" s="7">
        <v>124302</v>
      </c>
    </row>
    <row r="215" spans="1:7" x14ac:dyDescent="0.2">
      <c r="A215" s="13">
        <v>205</v>
      </c>
      <c r="B215" s="6" t="s">
        <v>363</v>
      </c>
      <c r="C215" s="7" t="s">
        <v>125</v>
      </c>
      <c r="D215" s="7">
        <v>122067</v>
      </c>
      <c r="E215" s="7">
        <v>122067</v>
      </c>
      <c r="F215" s="7">
        <v>122484</v>
      </c>
      <c r="G215" s="7">
        <v>124055</v>
      </c>
    </row>
    <row r="216" spans="1:7" x14ac:dyDescent="0.2">
      <c r="A216" s="13">
        <v>206</v>
      </c>
      <c r="B216" s="6" t="s">
        <v>364</v>
      </c>
      <c r="C216" s="7" t="s">
        <v>327</v>
      </c>
      <c r="D216" s="7">
        <v>122643</v>
      </c>
      <c r="E216" s="7">
        <v>122643</v>
      </c>
      <c r="F216" s="7">
        <v>122848</v>
      </c>
      <c r="G216" s="7">
        <v>123868</v>
      </c>
    </row>
    <row r="217" spans="1:7" x14ac:dyDescent="0.2">
      <c r="A217" s="13">
        <v>207</v>
      </c>
      <c r="B217" s="6" t="s">
        <v>365</v>
      </c>
      <c r="C217" s="7" t="s">
        <v>139</v>
      </c>
      <c r="D217" s="7">
        <v>121096</v>
      </c>
      <c r="E217" s="7">
        <v>121098</v>
      </c>
      <c r="F217" s="7">
        <v>121382</v>
      </c>
      <c r="G217" s="7">
        <v>123338</v>
      </c>
    </row>
    <row r="218" spans="1:7" x14ac:dyDescent="0.2">
      <c r="A218" s="13">
        <v>208</v>
      </c>
      <c r="B218" s="6" t="s">
        <v>366</v>
      </c>
      <c r="C218" s="7" t="s">
        <v>347</v>
      </c>
      <c r="D218" s="7">
        <v>120083</v>
      </c>
      <c r="E218" s="7">
        <v>120083</v>
      </c>
      <c r="F218" s="7">
        <v>120479</v>
      </c>
      <c r="G218" s="7">
        <v>122689</v>
      </c>
    </row>
    <row r="219" spans="1:7" x14ac:dyDescent="0.2">
      <c r="A219" s="13">
        <v>209</v>
      </c>
      <c r="B219" s="6" t="s">
        <v>367</v>
      </c>
      <c r="C219" s="7" t="s">
        <v>129</v>
      </c>
      <c r="D219" s="7">
        <v>119097</v>
      </c>
      <c r="E219" s="7">
        <v>119097</v>
      </c>
      <c r="F219" s="7">
        <v>119729</v>
      </c>
      <c r="G219" s="7">
        <v>122640</v>
      </c>
    </row>
    <row r="220" spans="1:7" x14ac:dyDescent="0.2">
      <c r="A220" s="13">
        <v>210</v>
      </c>
      <c r="B220" s="6" t="s">
        <v>368</v>
      </c>
      <c r="C220" s="7" t="s">
        <v>202</v>
      </c>
      <c r="D220" s="7">
        <v>120623</v>
      </c>
      <c r="E220" s="7">
        <v>120621</v>
      </c>
      <c r="F220" s="7">
        <v>120905</v>
      </c>
      <c r="G220" s="7">
        <v>122130</v>
      </c>
    </row>
    <row r="221" spans="1:7" x14ac:dyDescent="0.2">
      <c r="A221" s="13">
        <v>211</v>
      </c>
      <c r="B221" s="6" t="s">
        <v>369</v>
      </c>
      <c r="C221" s="7" t="s">
        <v>125</v>
      </c>
      <c r="D221" s="7">
        <v>118788</v>
      </c>
      <c r="E221" s="7">
        <v>118788</v>
      </c>
      <c r="F221" s="7">
        <v>119403</v>
      </c>
      <c r="G221" s="7">
        <v>121767</v>
      </c>
    </row>
    <row r="222" spans="1:7" x14ac:dyDescent="0.2">
      <c r="A222" s="13">
        <v>212</v>
      </c>
      <c r="B222" s="6" t="s">
        <v>370</v>
      </c>
      <c r="C222" s="7" t="s">
        <v>159</v>
      </c>
      <c r="D222" s="7">
        <v>118772</v>
      </c>
      <c r="E222" s="7">
        <v>118775</v>
      </c>
      <c r="F222" s="7">
        <v>119334</v>
      </c>
      <c r="G222" s="7">
        <v>121435</v>
      </c>
    </row>
    <row r="223" spans="1:7" x14ac:dyDescent="0.2">
      <c r="A223" s="13">
        <v>213</v>
      </c>
      <c r="B223" s="6" t="s">
        <v>371</v>
      </c>
      <c r="C223" s="7" t="s">
        <v>129</v>
      </c>
      <c r="D223" s="7">
        <v>116989</v>
      </c>
      <c r="E223" s="7">
        <v>116989</v>
      </c>
      <c r="F223" s="7">
        <v>117871</v>
      </c>
      <c r="G223" s="7">
        <v>121387</v>
      </c>
    </row>
    <row r="224" spans="1:7" x14ac:dyDescent="0.2">
      <c r="A224" s="13">
        <v>214</v>
      </c>
      <c r="B224" s="6" t="s">
        <v>372</v>
      </c>
      <c r="C224" s="7" t="s">
        <v>157</v>
      </c>
      <c r="D224" s="7">
        <v>92411</v>
      </c>
      <c r="E224" s="7">
        <v>118564</v>
      </c>
      <c r="F224" s="7">
        <v>118929</v>
      </c>
      <c r="G224" s="7">
        <v>120916</v>
      </c>
    </row>
    <row r="225" spans="1:7" x14ac:dyDescent="0.2">
      <c r="A225" s="13">
        <v>215</v>
      </c>
      <c r="B225" s="6" t="s">
        <v>373</v>
      </c>
      <c r="C225" s="7" t="s">
        <v>133</v>
      </c>
      <c r="D225" s="7">
        <v>117517</v>
      </c>
      <c r="E225" s="7">
        <v>117517</v>
      </c>
      <c r="F225" s="7">
        <v>117755</v>
      </c>
      <c r="G225" s="7">
        <v>119489</v>
      </c>
    </row>
    <row r="226" spans="1:7" x14ac:dyDescent="0.2">
      <c r="A226" s="13">
        <v>216</v>
      </c>
      <c r="B226" s="6" t="s">
        <v>374</v>
      </c>
      <c r="C226" s="7" t="s">
        <v>131</v>
      </c>
      <c r="D226" s="7">
        <v>118032</v>
      </c>
      <c r="E226" s="7">
        <v>118032</v>
      </c>
      <c r="F226" s="7">
        <v>118232</v>
      </c>
      <c r="G226" s="7">
        <v>119141</v>
      </c>
    </row>
    <row r="227" spans="1:7" x14ac:dyDescent="0.2">
      <c r="A227" s="13">
        <v>217</v>
      </c>
      <c r="B227" s="6" t="s">
        <v>375</v>
      </c>
      <c r="C227" s="7" t="s">
        <v>129</v>
      </c>
      <c r="D227" s="7">
        <v>118296</v>
      </c>
      <c r="E227" s="7">
        <v>118296</v>
      </c>
      <c r="F227" s="7">
        <v>118347</v>
      </c>
      <c r="G227" s="7">
        <v>118548</v>
      </c>
    </row>
    <row r="228" spans="1:7" x14ac:dyDescent="0.2">
      <c r="A228" s="13">
        <v>218</v>
      </c>
      <c r="B228" s="6" t="s">
        <v>376</v>
      </c>
      <c r="C228" s="7" t="s">
        <v>125</v>
      </c>
      <c r="D228" s="7">
        <v>116468</v>
      </c>
      <c r="E228" s="7">
        <v>116468</v>
      </c>
      <c r="F228" s="7">
        <v>116767</v>
      </c>
      <c r="G228" s="7">
        <v>118263</v>
      </c>
    </row>
    <row r="229" spans="1:7" x14ac:dyDescent="0.2">
      <c r="A229" s="13">
        <v>219</v>
      </c>
      <c r="B229" s="6" t="s">
        <v>377</v>
      </c>
      <c r="C229" s="7" t="s">
        <v>129</v>
      </c>
      <c r="D229" s="7">
        <v>117063</v>
      </c>
      <c r="E229" s="7">
        <v>117063</v>
      </c>
      <c r="F229" s="7">
        <v>117404</v>
      </c>
      <c r="G229" s="7">
        <v>118117</v>
      </c>
    </row>
    <row r="230" spans="1:7" x14ac:dyDescent="0.2">
      <c r="A230" s="13">
        <v>220</v>
      </c>
      <c r="B230" s="6" t="s">
        <v>378</v>
      </c>
      <c r="C230" s="7" t="s">
        <v>141</v>
      </c>
      <c r="D230" s="7">
        <v>117429</v>
      </c>
      <c r="E230" s="7">
        <v>117429</v>
      </c>
      <c r="F230" s="7">
        <v>117483</v>
      </c>
      <c r="G230" s="7">
        <v>117825</v>
      </c>
    </row>
    <row r="231" spans="1:7" x14ac:dyDescent="0.2">
      <c r="A231" s="13">
        <v>221</v>
      </c>
      <c r="B231" s="6" t="s">
        <v>379</v>
      </c>
      <c r="C231" s="7" t="s">
        <v>125</v>
      </c>
      <c r="D231" s="7">
        <v>115903</v>
      </c>
      <c r="E231" s="7">
        <v>115921</v>
      </c>
      <c r="F231" s="7">
        <v>116299</v>
      </c>
      <c r="G231" s="7">
        <v>117597</v>
      </c>
    </row>
    <row r="232" spans="1:7" x14ac:dyDescent="0.2">
      <c r="A232" s="13">
        <v>222</v>
      </c>
      <c r="B232" s="6" t="s">
        <v>380</v>
      </c>
      <c r="C232" s="7" t="s">
        <v>182</v>
      </c>
      <c r="D232" s="7">
        <v>116830</v>
      </c>
      <c r="E232" s="7">
        <v>116830</v>
      </c>
      <c r="F232" s="7">
        <v>116969</v>
      </c>
      <c r="G232" s="7">
        <v>117213</v>
      </c>
    </row>
    <row r="233" spans="1:7" x14ac:dyDescent="0.2">
      <c r="A233" s="13">
        <v>223</v>
      </c>
      <c r="B233" s="6" t="s">
        <v>381</v>
      </c>
      <c r="C233" s="7" t="s">
        <v>129</v>
      </c>
      <c r="D233" s="7">
        <v>113383</v>
      </c>
      <c r="E233" s="7">
        <v>113379</v>
      </c>
      <c r="F233" s="7">
        <v>114103</v>
      </c>
      <c r="G233" s="7">
        <v>117187</v>
      </c>
    </row>
    <row r="234" spans="1:7" x14ac:dyDescent="0.2">
      <c r="A234" s="13">
        <v>224</v>
      </c>
      <c r="B234" s="6" t="s">
        <v>304</v>
      </c>
      <c r="C234" s="7" t="s">
        <v>127</v>
      </c>
      <c r="D234" s="7">
        <v>116250</v>
      </c>
      <c r="E234" s="7">
        <v>116272</v>
      </c>
      <c r="F234" s="7">
        <v>116479</v>
      </c>
      <c r="G234" s="7">
        <v>117076</v>
      </c>
    </row>
    <row r="235" spans="1:7" x14ac:dyDescent="0.2">
      <c r="A235" s="13">
        <v>225</v>
      </c>
      <c r="B235" s="6" t="s">
        <v>382</v>
      </c>
      <c r="C235" s="7" t="s">
        <v>125</v>
      </c>
      <c r="D235" s="7">
        <v>115942</v>
      </c>
      <c r="E235" s="7">
        <v>115940</v>
      </c>
      <c r="F235" s="7">
        <v>116161</v>
      </c>
      <c r="G235" s="7">
        <v>116829</v>
      </c>
    </row>
    <row r="236" spans="1:7" x14ac:dyDescent="0.2">
      <c r="A236" s="13">
        <v>226</v>
      </c>
      <c r="B236" s="6" t="s">
        <v>383</v>
      </c>
      <c r="C236" s="7" t="s">
        <v>187</v>
      </c>
      <c r="D236" s="7">
        <v>115452</v>
      </c>
      <c r="E236" s="7">
        <v>115453</v>
      </c>
      <c r="F236" s="7">
        <v>115450</v>
      </c>
      <c r="G236" s="7">
        <v>116084</v>
      </c>
    </row>
    <row r="237" spans="1:7" x14ac:dyDescent="0.2">
      <c r="A237" s="13">
        <v>227</v>
      </c>
      <c r="B237" s="6" t="s">
        <v>384</v>
      </c>
      <c r="C237" s="7" t="s">
        <v>279</v>
      </c>
      <c r="D237" s="7">
        <v>112488</v>
      </c>
      <c r="E237" s="7">
        <v>112488</v>
      </c>
      <c r="F237" s="7">
        <v>113153</v>
      </c>
      <c r="G237" s="7">
        <v>115321</v>
      </c>
    </row>
    <row r="238" spans="1:7" x14ac:dyDescent="0.2">
      <c r="A238" s="13">
        <v>228</v>
      </c>
      <c r="B238" s="6" t="s">
        <v>309</v>
      </c>
      <c r="C238" s="7" t="s">
        <v>127</v>
      </c>
      <c r="D238" s="7">
        <v>115007</v>
      </c>
      <c r="E238" s="7">
        <v>115025</v>
      </c>
      <c r="F238" s="7">
        <v>114895</v>
      </c>
      <c r="G238" s="7">
        <v>115234</v>
      </c>
    </row>
    <row r="239" spans="1:7" x14ac:dyDescent="0.2">
      <c r="A239" s="13">
        <v>229</v>
      </c>
      <c r="B239" s="6" t="s">
        <v>385</v>
      </c>
      <c r="C239" s="7" t="s">
        <v>150</v>
      </c>
      <c r="D239" s="7">
        <v>113934</v>
      </c>
      <c r="E239" s="7">
        <v>113934</v>
      </c>
      <c r="F239" s="7">
        <v>114076</v>
      </c>
      <c r="G239" s="7">
        <v>114925</v>
      </c>
    </row>
    <row r="240" spans="1:7" x14ac:dyDescent="0.2">
      <c r="A240" s="13">
        <v>230</v>
      </c>
      <c r="B240" s="6" t="s">
        <v>386</v>
      </c>
      <c r="C240" s="7" t="s">
        <v>150</v>
      </c>
      <c r="D240" s="7">
        <v>114297</v>
      </c>
      <c r="E240" s="7">
        <v>114297</v>
      </c>
      <c r="F240" s="7">
        <v>114247</v>
      </c>
      <c r="G240" s="7">
        <v>114605</v>
      </c>
    </row>
    <row r="241" spans="1:7" x14ac:dyDescent="0.2">
      <c r="A241" s="13">
        <v>231</v>
      </c>
      <c r="B241" s="6" t="s">
        <v>387</v>
      </c>
      <c r="C241" s="7" t="s">
        <v>125</v>
      </c>
      <c r="D241" s="7">
        <v>113475</v>
      </c>
      <c r="E241" s="7">
        <v>113475</v>
      </c>
      <c r="F241" s="7">
        <v>113571</v>
      </c>
      <c r="G241" s="7">
        <v>114296</v>
      </c>
    </row>
    <row r="242" spans="1:7" x14ac:dyDescent="0.2">
      <c r="A242" s="13">
        <v>232</v>
      </c>
      <c r="B242" s="6" t="s">
        <v>388</v>
      </c>
      <c r="C242" s="7" t="s">
        <v>129</v>
      </c>
      <c r="D242" s="7">
        <v>111147</v>
      </c>
      <c r="E242" s="7">
        <v>111147</v>
      </c>
      <c r="F242" s="7">
        <v>111255</v>
      </c>
      <c r="G242" s="7">
        <v>113931</v>
      </c>
    </row>
    <row r="243" spans="1:7" x14ac:dyDescent="0.2">
      <c r="A243" s="13">
        <v>233</v>
      </c>
      <c r="B243" s="6" t="s">
        <v>389</v>
      </c>
      <c r="C243" s="7" t="s">
        <v>125</v>
      </c>
      <c r="D243" s="7">
        <v>112580</v>
      </c>
      <c r="E243" s="7">
        <v>112578</v>
      </c>
      <c r="F243" s="7">
        <v>112765</v>
      </c>
      <c r="G243" s="7">
        <v>113905</v>
      </c>
    </row>
    <row r="244" spans="1:7" x14ac:dyDescent="0.2">
      <c r="A244" s="13">
        <v>234</v>
      </c>
      <c r="B244" s="6" t="s">
        <v>390</v>
      </c>
      <c r="C244" s="7" t="s">
        <v>172</v>
      </c>
      <c r="D244" s="7">
        <v>110925</v>
      </c>
      <c r="E244" s="7">
        <v>110925</v>
      </c>
      <c r="F244" s="7">
        <v>111426</v>
      </c>
      <c r="G244" s="7">
        <v>113273</v>
      </c>
    </row>
    <row r="245" spans="1:7" x14ac:dyDescent="0.2">
      <c r="A245" s="13">
        <v>235</v>
      </c>
      <c r="B245" s="6" t="s">
        <v>391</v>
      </c>
      <c r="C245" s="7" t="s">
        <v>125</v>
      </c>
      <c r="D245" s="7">
        <v>111772</v>
      </c>
      <c r="E245" s="7">
        <v>111772</v>
      </c>
      <c r="F245" s="7">
        <v>111868</v>
      </c>
      <c r="G245" s="7">
        <v>112584</v>
      </c>
    </row>
    <row r="246" spans="1:7" x14ac:dyDescent="0.2">
      <c r="A246" s="13">
        <v>236</v>
      </c>
      <c r="B246" s="6" t="s">
        <v>392</v>
      </c>
      <c r="C246" s="7" t="s">
        <v>125</v>
      </c>
      <c r="D246" s="7">
        <v>109960</v>
      </c>
      <c r="E246" s="7">
        <v>109960</v>
      </c>
      <c r="F246" s="7">
        <v>110225</v>
      </c>
      <c r="G246" s="7">
        <v>111600</v>
      </c>
    </row>
    <row r="247" spans="1:7" x14ac:dyDescent="0.2">
      <c r="A247" s="13">
        <v>237</v>
      </c>
      <c r="B247" s="6" t="s">
        <v>393</v>
      </c>
      <c r="C247" s="7" t="s">
        <v>153</v>
      </c>
      <c r="D247" s="7">
        <v>108755</v>
      </c>
      <c r="E247" s="7">
        <v>108767</v>
      </c>
      <c r="F247" s="7">
        <v>109240</v>
      </c>
      <c r="G247" s="7">
        <v>111327</v>
      </c>
    </row>
    <row r="248" spans="1:7" x14ac:dyDescent="0.2">
      <c r="A248" s="13">
        <v>238</v>
      </c>
      <c r="B248" s="6" t="s">
        <v>394</v>
      </c>
      <c r="C248" s="7" t="s">
        <v>125</v>
      </c>
      <c r="D248" s="7">
        <v>109673</v>
      </c>
      <c r="E248" s="7">
        <v>109673</v>
      </c>
      <c r="F248" s="7">
        <v>109765</v>
      </c>
      <c r="G248" s="7">
        <v>110464</v>
      </c>
    </row>
    <row r="249" spans="1:7" x14ac:dyDescent="0.2">
      <c r="A249" s="13">
        <v>239</v>
      </c>
      <c r="B249" s="6" t="s">
        <v>346</v>
      </c>
      <c r="C249" s="7" t="s">
        <v>182</v>
      </c>
      <c r="D249" s="7">
        <v>108500</v>
      </c>
      <c r="E249" s="7">
        <v>108500</v>
      </c>
      <c r="F249" s="7">
        <v>108857</v>
      </c>
      <c r="G249" s="7">
        <v>110438</v>
      </c>
    </row>
    <row r="250" spans="1:7" x14ac:dyDescent="0.2">
      <c r="A250" s="13">
        <v>240</v>
      </c>
      <c r="B250" s="6" t="s">
        <v>395</v>
      </c>
      <c r="C250" s="7" t="s">
        <v>327</v>
      </c>
      <c r="D250" s="7">
        <v>110366</v>
      </c>
      <c r="E250" s="7">
        <v>110366</v>
      </c>
      <c r="F250" s="7">
        <v>110360</v>
      </c>
      <c r="G250" s="7">
        <v>110189</v>
      </c>
    </row>
    <row r="251" spans="1:7" x14ac:dyDescent="0.2">
      <c r="A251" s="13">
        <v>241</v>
      </c>
      <c r="B251" s="6" t="s">
        <v>396</v>
      </c>
      <c r="C251" s="7" t="s">
        <v>397</v>
      </c>
      <c r="D251" s="7">
        <v>109565</v>
      </c>
      <c r="E251" s="7">
        <v>109565</v>
      </c>
      <c r="F251" s="7">
        <v>109634</v>
      </c>
      <c r="G251" s="7">
        <v>109830</v>
      </c>
    </row>
    <row r="252" spans="1:7" x14ac:dyDescent="0.2">
      <c r="A252" s="13">
        <v>242</v>
      </c>
      <c r="B252" s="6" t="s">
        <v>398</v>
      </c>
      <c r="C252" s="7" t="s">
        <v>139</v>
      </c>
      <c r="D252" s="7">
        <v>107167</v>
      </c>
      <c r="E252" s="7">
        <v>107167</v>
      </c>
      <c r="F252" s="7">
        <v>107452</v>
      </c>
      <c r="G252" s="7">
        <v>109680</v>
      </c>
    </row>
    <row r="253" spans="1:7" x14ac:dyDescent="0.2">
      <c r="A253" s="13">
        <v>243</v>
      </c>
      <c r="B253" s="6" t="s">
        <v>399</v>
      </c>
      <c r="C253" s="7" t="s">
        <v>127</v>
      </c>
      <c r="D253" s="7">
        <v>108188</v>
      </c>
      <c r="E253" s="7">
        <v>108188</v>
      </c>
      <c r="F253" s="7">
        <v>108395</v>
      </c>
      <c r="G253" s="7">
        <v>109104</v>
      </c>
    </row>
    <row r="254" spans="1:7" x14ac:dyDescent="0.2">
      <c r="A254" s="13">
        <v>244</v>
      </c>
      <c r="B254" s="6" t="s">
        <v>400</v>
      </c>
      <c r="C254" s="7" t="s">
        <v>148</v>
      </c>
      <c r="D254" s="7">
        <v>106476</v>
      </c>
      <c r="E254" s="7">
        <v>106476</v>
      </c>
      <c r="F254" s="7">
        <v>106785</v>
      </c>
      <c r="G254" s="7">
        <v>108297</v>
      </c>
    </row>
    <row r="255" spans="1:7" x14ac:dyDescent="0.2">
      <c r="A255" s="13">
        <v>245</v>
      </c>
      <c r="B255" s="6" t="s">
        <v>401</v>
      </c>
      <c r="C255" s="7" t="s">
        <v>159</v>
      </c>
      <c r="D255" s="7">
        <v>106114</v>
      </c>
      <c r="E255" s="7">
        <v>106114</v>
      </c>
      <c r="F255" s="7">
        <v>106486</v>
      </c>
      <c r="G255" s="7">
        <v>107967</v>
      </c>
    </row>
    <row r="256" spans="1:7" x14ac:dyDescent="0.2">
      <c r="A256" s="13">
        <v>246</v>
      </c>
      <c r="B256" s="6" t="s">
        <v>255</v>
      </c>
      <c r="C256" s="7" t="s">
        <v>197</v>
      </c>
      <c r="D256" s="7">
        <v>106769</v>
      </c>
      <c r="E256" s="7">
        <v>106769</v>
      </c>
      <c r="F256" s="7">
        <v>106943</v>
      </c>
      <c r="G256" s="7">
        <v>107890</v>
      </c>
    </row>
    <row r="257" spans="1:7" x14ac:dyDescent="0.2">
      <c r="A257" s="13">
        <v>247</v>
      </c>
      <c r="B257" s="6" t="s">
        <v>402</v>
      </c>
      <c r="C257" s="7" t="s">
        <v>139</v>
      </c>
      <c r="D257" s="7">
        <v>107685</v>
      </c>
      <c r="E257" s="7">
        <v>107685</v>
      </c>
      <c r="F257" s="7">
        <v>107648</v>
      </c>
      <c r="G257" s="7">
        <v>107784</v>
      </c>
    </row>
    <row r="258" spans="1:7" x14ac:dyDescent="0.2">
      <c r="A258" s="13">
        <v>248</v>
      </c>
      <c r="B258" s="6" t="s">
        <v>403</v>
      </c>
      <c r="C258" s="7" t="s">
        <v>155</v>
      </c>
      <c r="D258" s="7">
        <v>106519</v>
      </c>
      <c r="E258" s="7">
        <v>106519</v>
      </c>
      <c r="F258" s="7">
        <v>106706</v>
      </c>
      <c r="G258" s="7">
        <v>107584</v>
      </c>
    </row>
    <row r="259" spans="1:7" x14ac:dyDescent="0.2">
      <c r="A259" s="13">
        <v>249</v>
      </c>
      <c r="B259" s="6" t="s">
        <v>404</v>
      </c>
      <c r="C259" s="7" t="s">
        <v>159</v>
      </c>
      <c r="D259" s="7">
        <v>106595</v>
      </c>
      <c r="E259" s="7">
        <v>106595</v>
      </c>
      <c r="F259" s="7">
        <v>106864</v>
      </c>
      <c r="G259" s="7">
        <v>107577</v>
      </c>
    </row>
    <row r="260" spans="1:7" x14ac:dyDescent="0.2">
      <c r="A260" s="13">
        <v>250</v>
      </c>
      <c r="B260" s="6" t="s">
        <v>405</v>
      </c>
      <c r="C260" s="7" t="s">
        <v>159</v>
      </c>
      <c r="D260" s="7">
        <v>106433</v>
      </c>
      <c r="E260" s="7">
        <v>106433</v>
      </c>
      <c r="F260" s="7">
        <v>106627</v>
      </c>
      <c r="G260" s="7">
        <v>107541</v>
      </c>
    </row>
    <row r="261" spans="1:7" x14ac:dyDescent="0.2">
      <c r="A261" s="13">
        <v>251</v>
      </c>
      <c r="B261" s="6" t="s">
        <v>406</v>
      </c>
      <c r="C261" s="7" t="s">
        <v>125</v>
      </c>
      <c r="D261" s="7">
        <v>106433</v>
      </c>
      <c r="E261" s="7">
        <v>106433</v>
      </c>
      <c r="F261" s="7">
        <v>106706</v>
      </c>
      <c r="G261" s="7">
        <v>107514</v>
      </c>
    </row>
    <row r="262" spans="1:7" x14ac:dyDescent="0.2">
      <c r="A262" s="13">
        <v>252</v>
      </c>
      <c r="B262" s="6" t="s">
        <v>407</v>
      </c>
      <c r="C262" s="7" t="s">
        <v>170</v>
      </c>
      <c r="D262" s="7">
        <v>105594</v>
      </c>
      <c r="E262" s="7">
        <v>105594</v>
      </c>
      <c r="F262" s="7">
        <v>105905</v>
      </c>
      <c r="G262" s="7">
        <v>107439</v>
      </c>
    </row>
    <row r="263" spans="1:7" x14ac:dyDescent="0.2">
      <c r="A263" s="13">
        <v>253</v>
      </c>
      <c r="B263" s="6" t="s">
        <v>408</v>
      </c>
      <c r="C263" s="7" t="s">
        <v>409</v>
      </c>
      <c r="D263" s="7">
        <v>105549</v>
      </c>
      <c r="E263" s="7">
        <v>105549</v>
      </c>
      <c r="F263" s="7">
        <v>105884</v>
      </c>
      <c r="G263" s="7">
        <v>107349</v>
      </c>
    </row>
    <row r="264" spans="1:7" x14ac:dyDescent="0.2">
      <c r="A264" s="13">
        <v>254</v>
      </c>
      <c r="B264" s="6" t="s">
        <v>410</v>
      </c>
      <c r="C264" s="7" t="s">
        <v>125</v>
      </c>
      <c r="D264" s="7">
        <v>105328</v>
      </c>
      <c r="E264" s="7">
        <v>105328</v>
      </c>
      <c r="F264" s="7">
        <v>105671</v>
      </c>
      <c r="G264" s="7">
        <v>106888</v>
      </c>
    </row>
    <row r="265" spans="1:7" x14ac:dyDescent="0.2">
      <c r="A265" s="13">
        <v>255</v>
      </c>
      <c r="B265" s="6" t="s">
        <v>411</v>
      </c>
      <c r="C265" s="7" t="s">
        <v>125</v>
      </c>
      <c r="D265" s="7">
        <v>106098</v>
      </c>
      <c r="E265" s="7">
        <v>106098</v>
      </c>
      <c r="F265" s="7">
        <v>106188</v>
      </c>
      <c r="G265" s="7">
        <v>106870</v>
      </c>
    </row>
    <row r="266" spans="1:7" x14ac:dyDescent="0.2">
      <c r="A266" s="13">
        <v>256</v>
      </c>
      <c r="B266" s="6" t="s">
        <v>412</v>
      </c>
      <c r="C266" s="7" t="s">
        <v>125</v>
      </c>
      <c r="D266" s="7">
        <v>105549</v>
      </c>
      <c r="E266" s="7">
        <v>105549</v>
      </c>
      <c r="F266" s="7">
        <v>105639</v>
      </c>
      <c r="G266" s="7">
        <v>106309</v>
      </c>
    </row>
    <row r="267" spans="1:7" x14ac:dyDescent="0.2">
      <c r="A267" s="13">
        <v>257</v>
      </c>
      <c r="B267" s="6" t="s">
        <v>413</v>
      </c>
      <c r="C267" s="7" t="s">
        <v>125</v>
      </c>
      <c r="D267" s="7">
        <v>105321</v>
      </c>
      <c r="E267" s="7">
        <v>105323</v>
      </c>
      <c r="F267" s="7">
        <v>105524</v>
      </c>
      <c r="G267" s="7">
        <v>106126</v>
      </c>
    </row>
    <row r="268" spans="1:7" x14ac:dyDescent="0.2">
      <c r="A268" s="13">
        <v>258</v>
      </c>
      <c r="B268" s="6" t="s">
        <v>414</v>
      </c>
      <c r="C268" s="7" t="s">
        <v>155</v>
      </c>
      <c r="D268" s="7">
        <v>105162</v>
      </c>
      <c r="E268" s="7">
        <v>105162</v>
      </c>
      <c r="F268" s="7">
        <v>105280</v>
      </c>
      <c r="G268" s="7">
        <v>106038</v>
      </c>
    </row>
    <row r="269" spans="1:7" x14ac:dyDescent="0.2">
      <c r="A269" s="13">
        <v>259</v>
      </c>
      <c r="B269" s="6" t="s">
        <v>415</v>
      </c>
      <c r="C269" s="7" t="s">
        <v>125</v>
      </c>
      <c r="D269" s="7">
        <v>103466</v>
      </c>
      <c r="E269" s="7">
        <v>103466</v>
      </c>
      <c r="F269" s="7">
        <v>104104</v>
      </c>
      <c r="G269" s="7">
        <v>105857</v>
      </c>
    </row>
    <row r="270" spans="1:7" x14ac:dyDescent="0.2">
      <c r="A270" s="13">
        <v>260</v>
      </c>
      <c r="B270" s="6" t="s">
        <v>416</v>
      </c>
      <c r="C270" s="7" t="s">
        <v>168</v>
      </c>
      <c r="D270" s="7">
        <v>104057</v>
      </c>
      <c r="E270" s="7">
        <v>104057</v>
      </c>
      <c r="F270" s="7">
        <v>104567</v>
      </c>
      <c r="G270" s="7">
        <v>105809</v>
      </c>
    </row>
    <row r="271" spans="1:7" x14ac:dyDescent="0.2">
      <c r="A271" s="13">
        <v>261</v>
      </c>
      <c r="B271" s="6" t="s">
        <v>417</v>
      </c>
      <c r="C271" s="7" t="s">
        <v>148</v>
      </c>
      <c r="D271" s="7">
        <v>104371</v>
      </c>
      <c r="E271" s="7">
        <v>104371</v>
      </c>
      <c r="F271" s="7">
        <v>104627</v>
      </c>
      <c r="G271" s="7">
        <v>105753</v>
      </c>
    </row>
    <row r="272" spans="1:7" x14ac:dyDescent="0.2">
      <c r="A272" s="13">
        <v>262</v>
      </c>
      <c r="B272" s="6" t="s">
        <v>418</v>
      </c>
      <c r="C272" s="7" t="s">
        <v>279</v>
      </c>
      <c r="D272" s="7">
        <v>103712</v>
      </c>
      <c r="E272" s="7">
        <v>103712</v>
      </c>
      <c r="F272" s="7">
        <v>104075</v>
      </c>
      <c r="G272" s="7">
        <v>105675</v>
      </c>
    </row>
    <row r="273" spans="1:7" x14ac:dyDescent="0.2">
      <c r="A273" s="13">
        <v>263</v>
      </c>
      <c r="B273" s="6" t="s">
        <v>419</v>
      </c>
      <c r="C273" s="7" t="s">
        <v>420</v>
      </c>
      <c r="D273" s="7">
        <v>104170</v>
      </c>
      <c r="E273" s="7">
        <v>104170</v>
      </c>
      <c r="F273" s="7">
        <v>104505</v>
      </c>
      <c r="G273" s="7">
        <v>105636</v>
      </c>
    </row>
    <row r="274" spans="1:7" x14ac:dyDescent="0.2">
      <c r="A274" s="13">
        <v>264</v>
      </c>
      <c r="B274" s="6" t="s">
        <v>262</v>
      </c>
      <c r="C274" s="7" t="s">
        <v>125</v>
      </c>
      <c r="D274" s="7">
        <v>103701</v>
      </c>
      <c r="E274" s="7">
        <v>103701</v>
      </c>
      <c r="F274" s="7">
        <v>104053</v>
      </c>
      <c r="G274" s="7">
        <v>105380</v>
      </c>
    </row>
    <row r="275" spans="1:7" x14ac:dyDescent="0.2">
      <c r="A275" s="13">
        <v>265</v>
      </c>
      <c r="B275" s="6" t="s">
        <v>421</v>
      </c>
      <c r="C275" s="7" t="s">
        <v>129</v>
      </c>
      <c r="D275" s="7">
        <v>99887</v>
      </c>
      <c r="E275" s="7">
        <v>99889</v>
      </c>
      <c r="F275" s="7">
        <v>100870</v>
      </c>
      <c r="G275" s="7">
        <v>104664</v>
      </c>
    </row>
    <row r="276" spans="1:7" x14ac:dyDescent="0.2">
      <c r="A276" s="13">
        <v>266</v>
      </c>
      <c r="B276" s="6" t="s">
        <v>422</v>
      </c>
      <c r="C276" s="7" t="s">
        <v>157</v>
      </c>
      <c r="D276" s="7">
        <v>103019</v>
      </c>
      <c r="E276" s="7">
        <v>103019</v>
      </c>
      <c r="F276" s="7">
        <v>103305</v>
      </c>
      <c r="G276" s="7">
        <v>104295</v>
      </c>
    </row>
    <row r="277" spans="1:7" x14ac:dyDescent="0.2">
      <c r="A277" s="13">
        <v>267</v>
      </c>
      <c r="B277" s="6" t="s">
        <v>423</v>
      </c>
      <c r="C277" s="7" t="s">
        <v>125</v>
      </c>
      <c r="D277" s="7">
        <v>103340</v>
      </c>
      <c r="E277" s="7">
        <v>103340</v>
      </c>
      <c r="F277" s="7">
        <v>103428</v>
      </c>
      <c r="G277" s="7">
        <v>104092</v>
      </c>
    </row>
    <row r="278" spans="1:7" x14ac:dyDescent="0.2">
      <c r="A278" s="13">
        <v>268</v>
      </c>
      <c r="B278" s="6" t="s">
        <v>424</v>
      </c>
      <c r="C278" s="7" t="s">
        <v>125</v>
      </c>
      <c r="D278" s="7">
        <v>102372</v>
      </c>
      <c r="E278" s="7">
        <v>102372</v>
      </c>
      <c r="F278" s="7">
        <v>102724</v>
      </c>
      <c r="G278" s="7">
        <v>104044</v>
      </c>
    </row>
    <row r="279" spans="1:7" x14ac:dyDescent="0.2">
      <c r="A279" s="13">
        <v>269</v>
      </c>
      <c r="B279" s="6" t="s">
        <v>425</v>
      </c>
      <c r="C279" s="7" t="s">
        <v>129</v>
      </c>
      <c r="D279" s="7">
        <v>104553</v>
      </c>
      <c r="E279" s="7">
        <v>104553</v>
      </c>
      <c r="F279" s="7">
        <v>104679</v>
      </c>
      <c r="G279" s="7">
        <v>103931</v>
      </c>
    </row>
    <row r="280" spans="1:7" x14ac:dyDescent="0.2">
      <c r="A280" s="13">
        <v>270</v>
      </c>
      <c r="B280" s="6" t="s">
        <v>426</v>
      </c>
      <c r="C280" s="7" t="s">
        <v>139</v>
      </c>
      <c r="D280" s="7">
        <v>103190</v>
      </c>
      <c r="E280" s="7">
        <v>103190</v>
      </c>
      <c r="F280" s="7">
        <v>103278</v>
      </c>
      <c r="G280" s="7">
        <v>103227</v>
      </c>
    </row>
    <row r="281" spans="1:7" x14ac:dyDescent="0.2">
      <c r="A281" s="13">
        <v>271</v>
      </c>
      <c r="B281" s="6" t="s">
        <v>427</v>
      </c>
      <c r="C281" s="7" t="s">
        <v>159</v>
      </c>
      <c r="D281" s="7">
        <v>100377</v>
      </c>
      <c r="E281" s="7">
        <v>100377</v>
      </c>
      <c r="F281" s="7">
        <v>100861</v>
      </c>
      <c r="G281" s="7">
        <v>102603</v>
      </c>
    </row>
    <row r="282" spans="1:7" x14ac:dyDescent="0.2">
      <c r="A282" s="13">
        <v>272</v>
      </c>
      <c r="B282" s="6" t="s">
        <v>428</v>
      </c>
      <c r="C282" s="7" t="s">
        <v>125</v>
      </c>
      <c r="D282" s="7">
        <v>100097</v>
      </c>
      <c r="E282" s="7">
        <v>100146</v>
      </c>
      <c r="F282" s="7">
        <v>100766</v>
      </c>
      <c r="G282" s="7">
        <v>102464</v>
      </c>
    </row>
    <row r="283" spans="1:7" x14ac:dyDescent="0.2">
      <c r="A283" s="13">
        <v>273</v>
      </c>
      <c r="B283" s="6" t="s">
        <v>429</v>
      </c>
      <c r="C283" s="7" t="s">
        <v>125</v>
      </c>
      <c r="D283" s="7">
        <v>101123</v>
      </c>
      <c r="E283" s="7">
        <v>101123</v>
      </c>
      <c r="F283" s="7">
        <v>101286</v>
      </c>
      <c r="G283" s="7">
        <v>102362</v>
      </c>
    </row>
    <row r="284" spans="1:7" x14ac:dyDescent="0.2">
      <c r="A284" s="13">
        <v>274</v>
      </c>
      <c r="B284" s="6" t="s">
        <v>430</v>
      </c>
      <c r="C284" s="7" t="s">
        <v>129</v>
      </c>
      <c r="D284" s="7">
        <v>99940</v>
      </c>
      <c r="E284" s="7">
        <v>99940</v>
      </c>
      <c r="F284" s="7">
        <v>99962</v>
      </c>
      <c r="G284" s="7">
        <v>102106</v>
      </c>
    </row>
    <row r="285" spans="1:7" x14ac:dyDescent="0.2">
      <c r="A285" s="13">
        <v>275</v>
      </c>
      <c r="B285" s="6" t="s">
        <v>431</v>
      </c>
      <c r="C285" s="7" t="s">
        <v>131</v>
      </c>
      <c r="D285" s="7">
        <v>101786</v>
      </c>
      <c r="E285" s="7">
        <v>101786</v>
      </c>
      <c r="F285" s="7">
        <v>101826</v>
      </c>
      <c r="G285" s="7">
        <v>101807</v>
      </c>
    </row>
    <row r="286" spans="1:7" x14ac:dyDescent="0.2">
      <c r="A286" s="13">
        <v>276</v>
      </c>
      <c r="B286" s="6" t="s">
        <v>432</v>
      </c>
      <c r="C286" s="7" t="s">
        <v>129</v>
      </c>
      <c r="D286" s="7">
        <v>99223</v>
      </c>
      <c r="E286" s="7">
        <v>99223</v>
      </c>
      <c r="F286" s="7">
        <v>99660</v>
      </c>
      <c r="G286" s="7">
        <v>101742</v>
      </c>
    </row>
    <row r="287" spans="1:7" x14ac:dyDescent="0.2">
      <c r="A287" s="13">
        <v>277</v>
      </c>
      <c r="B287" s="6" t="s">
        <v>433</v>
      </c>
      <c r="C287" s="7" t="s">
        <v>139</v>
      </c>
      <c r="D287" s="7">
        <v>99845</v>
      </c>
      <c r="E287" s="7">
        <v>99845</v>
      </c>
      <c r="F287" s="7">
        <v>100070</v>
      </c>
      <c r="G287" s="7">
        <v>101617</v>
      </c>
    </row>
    <row r="288" spans="1:7" x14ac:dyDescent="0.2">
      <c r="A288" s="13">
        <v>278</v>
      </c>
      <c r="B288" s="6" t="s">
        <v>434</v>
      </c>
      <c r="C288" s="7" t="s">
        <v>150</v>
      </c>
      <c r="D288" s="7">
        <v>102434</v>
      </c>
      <c r="E288" s="7">
        <v>102434</v>
      </c>
      <c r="F288" s="7">
        <v>102271</v>
      </c>
      <c r="G288" s="7">
        <v>101558</v>
      </c>
    </row>
    <row r="289" spans="1:7" x14ac:dyDescent="0.2">
      <c r="A289" s="13">
        <v>279</v>
      </c>
      <c r="B289" s="6" t="s">
        <v>435</v>
      </c>
      <c r="C289" s="7" t="s">
        <v>141</v>
      </c>
      <c r="D289" s="7">
        <v>101168</v>
      </c>
      <c r="E289" s="7">
        <v>101170</v>
      </c>
      <c r="F289" s="7">
        <v>101139</v>
      </c>
      <c r="G289" s="7">
        <v>101081</v>
      </c>
    </row>
    <row r="290" spans="1:7" x14ac:dyDescent="0.2">
      <c r="A290" s="13">
        <v>280</v>
      </c>
      <c r="B290" s="6" t="s">
        <v>436</v>
      </c>
      <c r="C290" s="7" t="s">
        <v>139</v>
      </c>
      <c r="D290" s="7">
        <v>99919</v>
      </c>
      <c r="E290" s="7">
        <v>99920</v>
      </c>
      <c r="F290" s="7">
        <v>100128</v>
      </c>
      <c r="G290" s="7">
        <v>101043</v>
      </c>
    </row>
    <row r="291" spans="1:7" x14ac:dyDescent="0.2">
      <c r="A291" s="13">
        <v>281</v>
      </c>
      <c r="B291" s="6" t="s">
        <v>437</v>
      </c>
      <c r="C291" s="7" t="s">
        <v>125</v>
      </c>
      <c r="D291" s="7">
        <v>99478</v>
      </c>
      <c r="E291" s="7">
        <v>99478</v>
      </c>
      <c r="F291" s="7">
        <v>99796</v>
      </c>
      <c r="G291" s="7">
        <v>100928</v>
      </c>
    </row>
    <row r="292" spans="1:7" x14ac:dyDescent="0.2">
      <c r="A292" s="13">
        <v>282</v>
      </c>
      <c r="B292" s="6" t="s">
        <v>438</v>
      </c>
      <c r="C292" s="7" t="s">
        <v>261</v>
      </c>
      <c r="D292" s="7">
        <v>99685</v>
      </c>
      <c r="E292" s="7">
        <v>99685</v>
      </c>
      <c r="F292" s="7">
        <v>100003</v>
      </c>
      <c r="G292" s="7">
        <v>100802</v>
      </c>
    </row>
    <row r="293" spans="1:7" x14ac:dyDescent="0.2">
      <c r="A293" s="13">
        <v>283</v>
      </c>
      <c r="B293" s="6" t="s">
        <v>439</v>
      </c>
      <c r="C293" s="7" t="s">
        <v>125</v>
      </c>
      <c r="D293" s="7">
        <v>99171</v>
      </c>
      <c r="E293" s="7">
        <v>99170</v>
      </c>
      <c r="F293" s="7">
        <v>99508</v>
      </c>
      <c r="G293" s="7">
        <v>100662</v>
      </c>
    </row>
    <row r="294" spans="1:7" x14ac:dyDescent="0.2">
      <c r="A294" s="13">
        <v>284</v>
      </c>
      <c r="B294" s="6" t="s">
        <v>440</v>
      </c>
      <c r="C294" s="7" t="s">
        <v>125</v>
      </c>
      <c r="D294" s="7">
        <v>99553</v>
      </c>
      <c r="E294" s="7">
        <v>99553</v>
      </c>
      <c r="F294" s="7">
        <v>99730</v>
      </c>
      <c r="G294" s="7">
        <v>100277</v>
      </c>
    </row>
    <row r="295" spans="1:7" x14ac:dyDescent="0.2">
      <c r="A295" s="13">
        <v>285</v>
      </c>
      <c r="B295" s="6" t="s">
        <v>441</v>
      </c>
      <c r="C295" s="7" t="s">
        <v>172</v>
      </c>
      <c r="D295" s="7">
        <v>98850</v>
      </c>
      <c r="E295" s="7">
        <v>98847</v>
      </c>
      <c r="F295" s="7">
        <v>99195</v>
      </c>
      <c r="G295" s="7">
        <v>100073</v>
      </c>
    </row>
    <row r="296" spans="1:7" x14ac:dyDescent="0.2">
      <c r="A296" s="13">
        <v>286</v>
      </c>
      <c r="B296" s="6" t="s">
        <v>442</v>
      </c>
      <c r="C296" s="7" t="s">
        <v>168</v>
      </c>
      <c r="D296" s="7">
        <v>99218</v>
      </c>
      <c r="E296" s="7">
        <v>99226</v>
      </c>
      <c r="F296" s="7">
        <v>99379</v>
      </c>
      <c r="G296" s="7">
        <v>99738</v>
      </c>
    </row>
    <row r="297" spans="1:7" x14ac:dyDescent="0.2">
      <c r="A297" s="13">
        <v>287</v>
      </c>
      <c r="B297" s="6" t="s">
        <v>443</v>
      </c>
      <c r="C297" s="7" t="s">
        <v>347</v>
      </c>
      <c r="D297" s="7">
        <v>97471</v>
      </c>
      <c r="E297" s="7">
        <v>97471</v>
      </c>
      <c r="F297" s="7">
        <v>97868</v>
      </c>
      <c r="G297" s="7">
        <v>99727</v>
      </c>
    </row>
    <row r="298" spans="1:7" x14ac:dyDescent="0.2">
      <c r="A298" s="13">
        <v>288</v>
      </c>
      <c r="B298" s="6" t="s">
        <v>444</v>
      </c>
      <c r="C298" s="7" t="s">
        <v>176</v>
      </c>
      <c r="D298" s="7">
        <v>97618</v>
      </c>
      <c r="E298" s="7">
        <v>97618</v>
      </c>
      <c r="F298" s="7">
        <v>98200</v>
      </c>
      <c r="G298" s="7">
        <v>99665</v>
      </c>
    </row>
    <row r="299" spans="1:7" x14ac:dyDescent="0.2">
      <c r="A299" s="13">
        <v>289</v>
      </c>
      <c r="B299" s="6" t="s">
        <v>445</v>
      </c>
      <c r="C299" s="7" t="s">
        <v>159</v>
      </c>
      <c r="D299" s="7">
        <v>97385</v>
      </c>
      <c r="E299" s="7">
        <v>97385</v>
      </c>
      <c r="F299" s="7">
        <v>97574</v>
      </c>
      <c r="G299" s="7">
        <v>98889</v>
      </c>
    </row>
    <row r="300" spans="1:7" x14ac:dyDescent="0.2">
      <c r="A300" s="13">
        <v>290</v>
      </c>
      <c r="B300" s="6" t="s">
        <v>446</v>
      </c>
      <c r="C300" s="7" t="s">
        <v>129</v>
      </c>
      <c r="D300" s="7">
        <v>95290</v>
      </c>
      <c r="E300" s="7">
        <v>95290</v>
      </c>
      <c r="F300" s="7">
        <v>95944</v>
      </c>
      <c r="G300" s="7">
        <v>98737</v>
      </c>
    </row>
    <row r="301" spans="1:7" x14ac:dyDescent="0.2">
      <c r="A301" s="13">
        <v>291</v>
      </c>
      <c r="B301" s="6" t="s">
        <v>447</v>
      </c>
      <c r="C301" s="7" t="s">
        <v>139</v>
      </c>
      <c r="D301" s="7">
        <v>97422</v>
      </c>
      <c r="E301" s="7">
        <v>97419</v>
      </c>
      <c r="F301" s="7">
        <v>97551</v>
      </c>
      <c r="G301" s="7">
        <v>98589</v>
      </c>
    </row>
    <row r="302" spans="1:7" x14ac:dyDescent="0.2">
      <c r="A302" s="13">
        <v>292</v>
      </c>
      <c r="B302" s="6" t="s">
        <v>448</v>
      </c>
      <c r="C302" s="7" t="s">
        <v>129</v>
      </c>
      <c r="D302" s="7">
        <v>96900</v>
      </c>
      <c r="E302" s="7">
        <v>96900</v>
      </c>
      <c r="F302" s="7">
        <v>97250</v>
      </c>
      <c r="G302" s="7">
        <v>98564</v>
      </c>
    </row>
    <row r="303" spans="1:7" x14ac:dyDescent="0.2">
      <c r="A303" s="13">
        <v>293</v>
      </c>
      <c r="B303" s="6" t="s">
        <v>449</v>
      </c>
      <c r="C303" s="7" t="s">
        <v>125</v>
      </c>
      <c r="D303" s="7">
        <v>97207</v>
      </c>
      <c r="E303" s="7">
        <v>97207</v>
      </c>
      <c r="F303" s="7">
        <v>97363</v>
      </c>
      <c r="G303" s="7">
        <v>98391</v>
      </c>
    </row>
    <row r="304" spans="1:7" x14ac:dyDescent="0.2">
      <c r="A304" s="13">
        <v>294</v>
      </c>
      <c r="B304" s="6" t="s">
        <v>450</v>
      </c>
      <c r="C304" s="7" t="s">
        <v>172</v>
      </c>
      <c r="D304" s="7">
        <v>96867</v>
      </c>
      <c r="E304" s="7">
        <v>96867</v>
      </c>
      <c r="F304" s="7">
        <v>97873</v>
      </c>
      <c r="G304" s="7">
        <v>98177</v>
      </c>
    </row>
    <row r="305" spans="1:7" x14ac:dyDescent="0.2">
      <c r="A305" s="13">
        <v>295</v>
      </c>
      <c r="B305" s="6" t="s">
        <v>451</v>
      </c>
      <c r="C305" s="7" t="s">
        <v>123</v>
      </c>
      <c r="D305" s="7">
        <v>97856</v>
      </c>
      <c r="E305" s="7">
        <v>97856</v>
      </c>
      <c r="F305" s="7">
        <v>97760</v>
      </c>
      <c r="G305" s="7">
        <v>97660</v>
      </c>
    </row>
    <row r="306" spans="1:7" x14ac:dyDescent="0.2">
      <c r="A306" s="13">
        <v>296</v>
      </c>
      <c r="B306" s="6" t="s">
        <v>452</v>
      </c>
      <c r="C306" s="7" t="s">
        <v>125</v>
      </c>
      <c r="D306" s="7">
        <v>96455</v>
      </c>
      <c r="E306" s="7">
        <v>96455</v>
      </c>
      <c r="F306" s="7">
        <v>96537</v>
      </c>
      <c r="G306" s="7">
        <v>97156</v>
      </c>
    </row>
    <row r="307" spans="1:7" x14ac:dyDescent="0.2">
      <c r="A307" s="13">
        <v>297</v>
      </c>
      <c r="B307" s="6" t="s">
        <v>453</v>
      </c>
      <c r="C307" s="7" t="s">
        <v>150</v>
      </c>
      <c r="D307" s="7">
        <v>98153</v>
      </c>
      <c r="E307" s="7">
        <v>98153</v>
      </c>
      <c r="F307" s="7">
        <v>97861</v>
      </c>
      <c r="G307" s="7">
        <v>97144</v>
      </c>
    </row>
    <row r="308" spans="1:7" x14ac:dyDescent="0.2">
      <c r="A308" s="13">
        <v>298</v>
      </c>
      <c r="B308" s="6" t="s">
        <v>454</v>
      </c>
      <c r="C308" s="7" t="s">
        <v>125</v>
      </c>
      <c r="D308" s="7">
        <v>95631</v>
      </c>
      <c r="E308" s="7">
        <v>95631</v>
      </c>
      <c r="F308" s="7">
        <v>95915</v>
      </c>
      <c r="G308" s="7">
        <v>96929</v>
      </c>
    </row>
    <row r="309" spans="1:7" x14ac:dyDescent="0.2">
      <c r="A309" s="13">
        <v>299</v>
      </c>
      <c r="B309" s="6" t="s">
        <v>455</v>
      </c>
      <c r="C309" s="7" t="s">
        <v>187</v>
      </c>
      <c r="D309" s="7">
        <v>93853</v>
      </c>
      <c r="E309" s="7">
        <v>93853</v>
      </c>
      <c r="F309" s="7">
        <v>94384</v>
      </c>
      <c r="G309" s="7">
        <v>96856</v>
      </c>
    </row>
    <row r="310" spans="1:7" x14ac:dyDescent="0.2">
      <c r="A310" s="13">
        <v>300</v>
      </c>
      <c r="B310" s="6" t="s">
        <v>456</v>
      </c>
      <c r="C310" s="7" t="s">
        <v>185</v>
      </c>
      <c r="D310" s="7">
        <v>97032</v>
      </c>
      <c r="E310" s="7">
        <v>97032</v>
      </c>
      <c r="F310" s="7">
        <v>96856</v>
      </c>
      <c r="G310" s="7">
        <v>96714</v>
      </c>
    </row>
    <row r="311" spans="1:7" x14ac:dyDescent="0.2">
      <c r="A311" s="13">
        <v>301</v>
      </c>
      <c r="B311" s="6" t="s">
        <v>457</v>
      </c>
      <c r="C311" s="7" t="s">
        <v>150</v>
      </c>
      <c r="D311" s="7">
        <v>96942</v>
      </c>
      <c r="E311" s="7">
        <v>96942</v>
      </c>
      <c r="F311" s="7">
        <v>96658</v>
      </c>
      <c r="G311" s="7">
        <v>95958</v>
      </c>
    </row>
    <row r="312" spans="1:7" x14ac:dyDescent="0.2">
      <c r="A312" s="13">
        <v>302</v>
      </c>
      <c r="B312" s="6" t="s">
        <v>458</v>
      </c>
      <c r="C312" s="7" t="s">
        <v>185</v>
      </c>
      <c r="D312" s="7">
        <v>95535</v>
      </c>
      <c r="E312" s="7">
        <v>95535</v>
      </c>
      <c r="F312" s="7">
        <v>95627</v>
      </c>
      <c r="G312" s="7">
        <v>95684</v>
      </c>
    </row>
    <row r="313" spans="1:7" x14ac:dyDescent="0.2">
      <c r="A313" s="13">
        <v>303</v>
      </c>
      <c r="B313" s="6" t="s">
        <v>459</v>
      </c>
      <c r="C313" s="7" t="s">
        <v>125</v>
      </c>
      <c r="D313" s="7">
        <v>93834</v>
      </c>
      <c r="E313" s="7">
        <v>93834</v>
      </c>
      <c r="F313" s="7">
        <v>94136</v>
      </c>
      <c r="G313" s="7">
        <v>95204</v>
      </c>
    </row>
    <row r="314" spans="1:7" x14ac:dyDescent="0.2">
      <c r="A314" s="13">
        <v>304</v>
      </c>
      <c r="B314" s="6" t="s">
        <v>460</v>
      </c>
      <c r="C314" s="7" t="s">
        <v>155</v>
      </c>
      <c r="D314" s="7">
        <v>95072</v>
      </c>
      <c r="E314" s="7">
        <v>95072</v>
      </c>
      <c r="F314" s="7">
        <v>95115</v>
      </c>
      <c r="G314" s="7">
        <v>95183</v>
      </c>
    </row>
    <row r="315" spans="1:7" x14ac:dyDescent="0.2">
      <c r="A315" s="13">
        <v>305</v>
      </c>
      <c r="B315" s="6" t="s">
        <v>461</v>
      </c>
      <c r="C315" s="7" t="s">
        <v>129</v>
      </c>
      <c r="D315" s="7">
        <v>93857</v>
      </c>
      <c r="E315" s="7">
        <v>93862</v>
      </c>
      <c r="F315" s="7">
        <v>94232</v>
      </c>
      <c r="G315" s="7">
        <v>95142</v>
      </c>
    </row>
    <row r="316" spans="1:7" x14ac:dyDescent="0.2">
      <c r="A316" s="13">
        <v>306</v>
      </c>
      <c r="B316" s="6" t="s">
        <v>462</v>
      </c>
      <c r="C316" s="7" t="s">
        <v>125</v>
      </c>
      <c r="D316" s="7">
        <v>94396</v>
      </c>
      <c r="E316" s="7">
        <v>94396</v>
      </c>
      <c r="F316" s="7">
        <v>94477</v>
      </c>
      <c r="G316" s="7">
        <v>95084</v>
      </c>
    </row>
    <row r="317" spans="1:7" x14ac:dyDescent="0.2">
      <c r="A317" s="13">
        <v>307</v>
      </c>
      <c r="B317" s="6" t="s">
        <v>463</v>
      </c>
      <c r="C317" s="7" t="s">
        <v>159</v>
      </c>
      <c r="D317" s="7">
        <v>92889</v>
      </c>
      <c r="E317" s="7">
        <v>92889</v>
      </c>
      <c r="F317" s="7">
        <v>93395</v>
      </c>
      <c r="G317" s="7">
        <v>94962</v>
      </c>
    </row>
    <row r="318" spans="1:7" x14ac:dyDescent="0.2">
      <c r="A318" s="13">
        <v>308</v>
      </c>
      <c r="B318" s="6" t="s">
        <v>464</v>
      </c>
      <c r="C318" s="7" t="s">
        <v>125</v>
      </c>
      <c r="D318" s="7">
        <v>93305</v>
      </c>
      <c r="E318" s="7">
        <v>93305</v>
      </c>
      <c r="F318" s="7">
        <v>93534</v>
      </c>
      <c r="G318" s="7">
        <v>94721</v>
      </c>
    </row>
    <row r="319" spans="1:7" x14ac:dyDescent="0.2">
      <c r="A319" s="13">
        <v>309</v>
      </c>
      <c r="B319" s="6" t="s">
        <v>465</v>
      </c>
      <c r="C319" s="7" t="s">
        <v>129</v>
      </c>
      <c r="D319" s="7">
        <v>93200</v>
      </c>
      <c r="E319" s="7">
        <v>93200</v>
      </c>
      <c r="F319" s="7">
        <v>93562</v>
      </c>
      <c r="G319" s="7">
        <v>94544</v>
      </c>
    </row>
    <row r="320" spans="1:7" x14ac:dyDescent="0.2">
      <c r="A320" s="13">
        <v>310</v>
      </c>
      <c r="B320" s="6" t="s">
        <v>466</v>
      </c>
      <c r="C320" s="7" t="s">
        <v>133</v>
      </c>
      <c r="D320" s="7">
        <v>93064</v>
      </c>
      <c r="E320" s="7">
        <v>93066</v>
      </c>
      <c r="F320" s="7">
        <v>93436</v>
      </c>
      <c r="G320" s="7">
        <v>94536</v>
      </c>
    </row>
    <row r="321" spans="1:7" x14ac:dyDescent="0.2">
      <c r="A321" s="13">
        <v>311</v>
      </c>
      <c r="B321" s="6" t="s">
        <v>467</v>
      </c>
      <c r="C321" s="7" t="s">
        <v>155</v>
      </c>
      <c r="D321" s="7">
        <v>93810</v>
      </c>
      <c r="E321" s="7">
        <v>93810</v>
      </c>
      <c r="F321" s="7">
        <v>93965</v>
      </c>
      <c r="G321" s="7">
        <v>94316</v>
      </c>
    </row>
    <row r="322" spans="1:7" x14ac:dyDescent="0.2">
      <c r="A322" s="13">
        <v>312</v>
      </c>
      <c r="B322" s="6" t="s">
        <v>468</v>
      </c>
      <c r="C322" s="7" t="s">
        <v>139</v>
      </c>
      <c r="D322" s="7">
        <v>91992</v>
      </c>
      <c r="E322" s="7">
        <v>91992</v>
      </c>
      <c r="F322" s="7">
        <v>92205</v>
      </c>
      <c r="G322" s="7">
        <v>93674</v>
      </c>
    </row>
    <row r="323" spans="1:7" x14ac:dyDescent="0.2">
      <c r="A323" s="13">
        <v>313</v>
      </c>
      <c r="B323" s="6" t="s">
        <v>469</v>
      </c>
      <c r="C323" s="7" t="s">
        <v>170</v>
      </c>
      <c r="D323" s="7">
        <v>91611</v>
      </c>
      <c r="E323" s="7">
        <v>91611</v>
      </c>
      <c r="F323" s="7">
        <v>91939</v>
      </c>
      <c r="G323" s="7">
        <v>93455</v>
      </c>
    </row>
    <row r="324" spans="1:7" x14ac:dyDescent="0.2">
      <c r="A324" s="13">
        <v>314</v>
      </c>
      <c r="B324" s="6" t="s">
        <v>470</v>
      </c>
      <c r="C324" s="7" t="s">
        <v>129</v>
      </c>
      <c r="D324" s="7">
        <v>91252</v>
      </c>
      <c r="E324" s="7">
        <v>91252</v>
      </c>
      <c r="F324" s="7">
        <v>91695</v>
      </c>
      <c r="G324" s="7">
        <v>93305</v>
      </c>
    </row>
    <row r="325" spans="1:7" x14ac:dyDescent="0.2">
      <c r="A325" s="13">
        <v>315</v>
      </c>
      <c r="B325" s="6" t="s">
        <v>471</v>
      </c>
      <c r="C325" s="7" t="s">
        <v>125</v>
      </c>
      <c r="D325" s="7">
        <v>92428</v>
      </c>
      <c r="E325" s="7">
        <v>92428</v>
      </c>
      <c r="F325" s="7">
        <v>92593</v>
      </c>
      <c r="G325" s="7">
        <v>93088</v>
      </c>
    </row>
    <row r="326" spans="1:7" x14ac:dyDescent="0.2">
      <c r="A326" s="13">
        <v>316</v>
      </c>
      <c r="B326" s="6" t="s">
        <v>472</v>
      </c>
      <c r="C326" s="7" t="s">
        <v>155</v>
      </c>
      <c r="D326" s="7">
        <v>92271</v>
      </c>
      <c r="E326" s="7">
        <v>92271</v>
      </c>
      <c r="F326" s="7">
        <v>92445</v>
      </c>
      <c r="G326" s="7">
        <v>92909</v>
      </c>
    </row>
    <row r="327" spans="1:7" x14ac:dyDescent="0.2">
      <c r="A327" s="13">
        <v>317</v>
      </c>
      <c r="B327" s="6" t="s">
        <v>473</v>
      </c>
      <c r="C327" s="7" t="s">
        <v>157</v>
      </c>
      <c r="D327" s="7">
        <v>90927</v>
      </c>
      <c r="E327" s="7">
        <v>90995</v>
      </c>
      <c r="F327" s="7">
        <v>91278</v>
      </c>
      <c r="G327" s="7">
        <v>92812</v>
      </c>
    </row>
    <row r="328" spans="1:7" x14ac:dyDescent="0.2">
      <c r="A328" s="13">
        <v>318</v>
      </c>
      <c r="B328" s="6" t="s">
        <v>474</v>
      </c>
      <c r="C328" s="7" t="s">
        <v>157</v>
      </c>
      <c r="D328" s="7">
        <v>91067</v>
      </c>
      <c r="E328" s="7">
        <v>91067</v>
      </c>
      <c r="F328" s="7">
        <v>91509</v>
      </c>
      <c r="G328" s="7">
        <v>92512</v>
      </c>
    </row>
    <row r="329" spans="1:7" x14ac:dyDescent="0.2">
      <c r="A329" s="13">
        <v>319</v>
      </c>
      <c r="B329" s="6" t="s">
        <v>475</v>
      </c>
      <c r="C329" s="7" t="s">
        <v>125</v>
      </c>
      <c r="D329" s="7">
        <v>91714</v>
      </c>
      <c r="E329" s="7">
        <v>91714</v>
      </c>
      <c r="F329" s="7">
        <v>91790</v>
      </c>
      <c r="G329" s="7">
        <v>92376</v>
      </c>
    </row>
    <row r="330" spans="1:7" x14ac:dyDescent="0.2">
      <c r="A330" s="13">
        <v>320</v>
      </c>
      <c r="B330" s="6" t="s">
        <v>476</v>
      </c>
      <c r="C330" s="7" t="s">
        <v>187</v>
      </c>
      <c r="D330" s="7">
        <v>91351</v>
      </c>
      <c r="E330" s="7">
        <v>91346</v>
      </c>
      <c r="F330" s="7">
        <v>91416</v>
      </c>
      <c r="G330" s="7">
        <v>91856</v>
      </c>
    </row>
    <row r="331" spans="1:7" x14ac:dyDescent="0.2">
      <c r="A331" s="13">
        <v>321</v>
      </c>
      <c r="B331" s="6" t="s">
        <v>477</v>
      </c>
      <c r="C331" s="7" t="s">
        <v>182</v>
      </c>
      <c r="D331" s="7">
        <v>91364</v>
      </c>
      <c r="E331" s="7">
        <v>91364</v>
      </c>
      <c r="F331" s="7">
        <v>91477</v>
      </c>
      <c r="G331" s="7">
        <v>91668</v>
      </c>
    </row>
    <row r="332" spans="1:7" x14ac:dyDescent="0.2">
      <c r="A332" s="13">
        <v>322</v>
      </c>
      <c r="B332" s="6" t="s">
        <v>478</v>
      </c>
      <c r="C332" s="7" t="s">
        <v>170</v>
      </c>
      <c r="D332" s="7">
        <v>89803</v>
      </c>
      <c r="E332" s="7">
        <v>89806</v>
      </c>
      <c r="F332" s="7">
        <v>90128</v>
      </c>
      <c r="G332" s="7">
        <v>91625</v>
      </c>
    </row>
    <row r="333" spans="1:7" x14ac:dyDescent="0.2">
      <c r="A333" s="13">
        <v>323</v>
      </c>
      <c r="B333" s="6" t="s">
        <v>479</v>
      </c>
      <c r="C333" s="7" t="s">
        <v>253</v>
      </c>
      <c r="D333" s="7">
        <v>90468</v>
      </c>
      <c r="E333" s="7">
        <v>90483</v>
      </c>
      <c r="F333" s="7">
        <v>90633</v>
      </c>
      <c r="G333" s="7">
        <v>91605</v>
      </c>
    </row>
    <row r="334" spans="1:7" x14ac:dyDescent="0.2">
      <c r="A334" s="13">
        <v>324</v>
      </c>
      <c r="B334" s="6" t="s">
        <v>480</v>
      </c>
      <c r="C334" s="7" t="s">
        <v>125</v>
      </c>
      <c r="D334" s="7">
        <v>90173</v>
      </c>
      <c r="E334" s="7">
        <v>90173</v>
      </c>
      <c r="F334" s="7">
        <v>90481</v>
      </c>
      <c r="G334" s="7">
        <v>91534</v>
      </c>
    </row>
    <row r="335" spans="1:7" x14ac:dyDescent="0.2">
      <c r="A335" s="13">
        <v>325</v>
      </c>
      <c r="B335" s="6" t="s">
        <v>481</v>
      </c>
      <c r="C335" s="7" t="s">
        <v>174</v>
      </c>
      <c r="D335" s="7">
        <v>90264</v>
      </c>
      <c r="E335" s="7">
        <v>90264</v>
      </c>
      <c r="F335" s="7">
        <v>90463</v>
      </c>
      <c r="G335" s="7">
        <v>91195</v>
      </c>
    </row>
    <row r="336" spans="1:7" x14ac:dyDescent="0.2">
      <c r="A336" s="13">
        <v>326</v>
      </c>
      <c r="B336" s="6" t="s">
        <v>482</v>
      </c>
      <c r="C336" s="7" t="s">
        <v>187</v>
      </c>
      <c r="D336" s="7">
        <v>88346</v>
      </c>
      <c r="E336" s="7">
        <v>88347</v>
      </c>
      <c r="F336" s="7">
        <v>88846</v>
      </c>
      <c r="G336" s="7">
        <v>91168</v>
      </c>
    </row>
    <row r="337" spans="1:7" x14ac:dyDescent="0.2">
      <c r="A337" s="13">
        <v>327</v>
      </c>
      <c r="B337" s="6" t="s">
        <v>483</v>
      </c>
      <c r="C337" s="7" t="s">
        <v>157</v>
      </c>
      <c r="D337" s="7">
        <v>89306</v>
      </c>
      <c r="E337" s="7">
        <v>89306</v>
      </c>
      <c r="F337" s="7">
        <v>89583</v>
      </c>
      <c r="G337" s="7">
        <v>91085</v>
      </c>
    </row>
    <row r="338" spans="1:7" x14ac:dyDescent="0.2">
      <c r="A338" s="13">
        <v>328</v>
      </c>
      <c r="B338" s="6" t="s">
        <v>401</v>
      </c>
      <c r="C338" s="7" t="s">
        <v>125</v>
      </c>
      <c r="D338" s="7">
        <v>89701</v>
      </c>
      <c r="E338" s="7">
        <v>89701</v>
      </c>
      <c r="F338" s="7">
        <v>89920</v>
      </c>
      <c r="G338" s="7">
        <v>91064</v>
      </c>
    </row>
    <row r="339" spans="1:7" x14ac:dyDescent="0.2">
      <c r="A339" s="13">
        <v>329</v>
      </c>
      <c r="B339" s="6" t="s">
        <v>484</v>
      </c>
      <c r="C339" s="7" t="s">
        <v>155</v>
      </c>
      <c r="D339" s="7">
        <v>90329</v>
      </c>
      <c r="E339" s="7">
        <v>90329</v>
      </c>
      <c r="F339" s="7">
        <v>90493</v>
      </c>
      <c r="G339" s="7">
        <v>91040</v>
      </c>
    </row>
    <row r="340" spans="1:7" x14ac:dyDescent="0.2">
      <c r="A340" s="13">
        <v>330</v>
      </c>
      <c r="B340" s="6" t="s">
        <v>485</v>
      </c>
      <c r="C340" s="7" t="s">
        <v>279</v>
      </c>
      <c r="D340" s="7">
        <v>88328</v>
      </c>
      <c r="E340" s="7">
        <v>88328</v>
      </c>
      <c r="F340" s="7">
        <v>88892</v>
      </c>
      <c r="G340" s="7">
        <v>90727</v>
      </c>
    </row>
    <row r="341" spans="1:7" x14ac:dyDescent="0.2">
      <c r="A341" s="13">
        <v>331</v>
      </c>
      <c r="B341" s="6" t="s">
        <v>486</v>
      </c>
      <c r="C341" s="7" t="s">
        <v>125</v>
      </c>
      <c r="D341" s="7">
        <v>89736</v>
      </c>
      <c r="E341" s="7">
        <v>89736</v>
      </c>
      <c r="F341" s="7">
        <v>89810</v>
      </c>
      <c r="G341" s="7">
        <v>90377</v>
      </c>
    </row>
    <row r="342" spans="1:7" x14ac:dyDescent="0.2">
      <c r="A342" s="13">
        <v>332</v>
      </c>
      <c r="B342" s="6" t="s">
        <v>487</v>
      </c>
      <c r="C342" s="7" t="s">
        <v>157</v>
      </c>
      <c r="D342" s="7">
        <v>89755</v>
      </c>
      <c r="E342" s="7">
        <v>89755</v>
      </c>
      <c r="F342" s="7">
        <v>89923</v>
      </c>
      <c r="G342" s="7">
        <v>90279</v>
      </c>
    </row>
    <row r="343" spans="1:7" x14ac:dyDescent="0.2">
      <c r="A343" s="13">
        <v>333</v>
      </c>
      <c r="B343" s="6" t="s">
        <v>488</v>
      </c>
      <c r="C343" s="7" t="s">
        <v>125</v>
      </c>
      <c r="D343" s="7">
        <v>89861</v>
      </c>
      <c r="E343" s="7">
        <v>89861</v>
      </c>
      <c r="F343" s="7">
        <v>89904</v>
      </c>
      <c r="G343" s="7">
        <v>90138</v>
      </c>
    </row>
    <row r="344" spans="1:7" x14ac:dyDescent="0.2">
      <c r="A344" s="13">
        <v>334</v>
      </c>
      <c r="B344" s="6" t="s">
        <v>489</v>
      </c>
      <c r="C344" s="7" t="s">
        <v>139</v>
      </c>
      <c r="D344" s="7">
        <v>87779</v>
      </c>
      <c r="E344" s="7">
        <v>87779</v>
      </c>
      <c r="F344" s="7">
        <v>88012</v>
      </c>
      <c r="G344" s="7">
        <v>89840</v>
      </c>
    </row>
    <row r="345" spans="1:7" x14ac:dyDescent="0.2">
      <c r="A345" s="13">
        <v>335</v>
      </c>
      <c r="B345" s="6" t="s">
        <v>490</v>
      </c>
      <c r="C345" s="7" t="s">
        <v>127</v>
      </c>
      <c r="D345" s="7">
        <v>89078</v>
      </c>
      <c r="E345" s="7">
        <v>89078</v>
      </c>
      <c r="F345" s="7">
        <v>89210</v>
      </c>
      <c r="G345" s="7">
        <v>89426</v>
      </c>
    </row>
    <row r="346" spans="1:7" x14ac:dyDescent="0.2">
      <c r="A346" s="13">
        <v>336</v>
      </c>
      <c r="B346" s="6" t="s">
        <v>491</v>
      </c>
      <c r="C346" s="7" t="s">
        <v>176</v>
      </c>
      <c r="D346" s="7">
        <v>87521</v>
      </c>
      <c r="E346" s="7">
        <v>87521</v>
      </c>
      <c r="F346" s="7">
        <v>88071</v>
      </c>
      <c r="G346" s="7">
        <v>89320</v>
      </c>
    </row>
    <row r="347" spans="1:7" x14ac:dyDescent="0.2">
      <c r="A347" s="13">
        <v>337</v>
      </c>
      <c r="B347" s="6" t="s">
        <v>492</v>
      </c>
      <c r="C347" s="7" t="s">
        <v>279</v>
      </c>
      <c r="D347" s="7">
        <v>87461</v>
      </c>
      <c r="E347" s="7">
        <v>87540</v>
      </c>
      <c r="F347" s="7">
        <v>87846</v>
      </c>
      <c r="G347" s="7">
        <v>89200</v>
      </c>
    </row>
    <row r="348" spans="1:7" x14ac:dyDescent="0.2">
      <c r="A348" s="13">
        <v>338</v>
      </c>
      <c r="B348" s="6" t="s">
        <v>493</v>
      </c>
      <c r="C348" s="7" t="s">
        <v>125</v>
      </c>
      <c r="D348" s="7">
        <v>88410</v>
      </c>
      <c r="E348" s="7">
        <v>88409</v>
      </c>
      <c r="F348" s="7">
        <v>88565</v>
      </c>
      <c r="G348" s="7">
        <v>89045</v>
      </c>
    </row>
    <row r="349" spans="1:7" x14ac:dyDescent="0.2">
      <c r="A349" s="13">
        <v>339</v>
      </c>
      <c r="B349" s="6" t="s">
        <v>494</v>
      </c>
      <c r="C349" s="7" t="s">
        <v>155</v>
      </c>
      <c r="D349" s="7">
        <v>88857</v>
      </c>
      <c r="E349" s="7">
        <v>88857</v>
      </c>
      <c r="F349" s="7">
        <v>88897</v>
      </c>
      <c r="G349" s="7">
        <v>88962</v>
      </c>
    </row>
    <row r="350" spans="1:7" x14ac:dyDescent="0.2">
      <c r="A350" s="13">
        <v>340</v>
      </c>
      <c r="B350" s="6" t="s">
        <v>495</v>
      </c>
      <c r="C350" s="7" t="s">
        <v>199</v>
      </c>
      <c r="D350" s="7">
        <v>87643</v>
      </c>
      <c r="E350" s="7">
        <v>87643</v>
      </c>
      <c r="F350" s="7">
        <v>87955</v>
      </c>
      <c r="G350" s="7">
        <v>88727</v>
      </c>
    </row>
    <row r="351" spans="1:7" x14ac:dyDescent="0.2">
      <c r="A351" s="13">
        <v>341</v>
      </c>
      <c r="B351" s="6" t="s">
        <v>496</v>
      </c>
      <c r="C351" s="7" t="s">
        <v>131</v>
      </c>
      <c r="D351" s="7">
        <v>88082</v>
      </c>
      <c r="E351" s="7">
        <v>88082</v>
      </c>
      <c r="F351" s="7">
        <v>88351</v>
      </c>
      <c r="G351" s="7">
        <v>88414</v>
      </c>
    </row>
    <row r="352" spans="1:7" x14ac:dyDescent="0.2">
      <c r="A352" s="13">
        <v>342</v>
      </c>
      <c r="B352" s="6" t="s">
        <v>497</v>
      </c>
      <c r="C352" s="7" t="s">
        <v>159</v>
      </c>
      <c r="D352" s="7">
        <v>86270</v>
      </c>
      <c r="E352" s="7">
        <v>86270</v>
      </c>
      <c r="F352" s="7">
        <v>86450</v>
      </c>
      <c r="G352" s="7">
        <v>87712</v>
      </c>
    </row>
    <row r="353" spans="1:7" x14ac:dyDescent="0.2">
      <c r="A353" s="13">
        <v>343</v>
      </c>
      <c r="B353" s="6" t="s">
        <v>498</v>
      </c>
      <c r="C353" s="7" t="s">
        <v>129</v>
      </c>
      <c r="D353" s="7">
        <v>84246</v>
      </c>
      <c r="E353" s="7">
        <v>84246</v>
      </c>
      <c r="F353" s="7">
        <v>84913</v>
      </c>
      <c r="G353" s="7">
        <v>87473</v>
      </c>
    </row>
    <row r="354" spans="1:7" x14ac:dyDescent="0.2">
      <c r="A354" s="13">
        <v>344</v>
      </c>
      <c r="B354" s="6" t="s">
        <v>499</v>
      </c>
      <c r="C354" s="7" t="s">
        <v>274</v>
      </c>
      <c r="D354" s="7">
        <v>86209</v>
      </c>
      <c r="E354" s="7">
        <v>86209</v>
      </c>
      <c r="F354" s="7">
        <v>86284</v>
      </c>
      <c r="G354" s="7">
        <v>87152</v>
      </c>
    </row>
    <row r="355" spans="1:7" x14ac:dyDescent="0.2">
      <c r="A355" s="13">
        <v>345</v>
      </c>
      <c r="B355" s="6" t="s">
        <v>500</v>
      </c>
      <c r="C355" s="7" t="s">
        <v>397</v>
      </c>
      <c r="D355" s="7">
        <v>86494</v>
      </c>
      <c r="E355" s="7">
        <v>86494</v>
      </c>
      <c r="F355" s="7">
        <v>86549</v>
      </c>
      <c r="G355" s="7">
        <v>86704</v>
      </c>
    </row>
    <row r="356" spans="1:7" x14ac:dyDescent="0.2">
      <c r="A356" s="13">
        <v>346</v>
      </c>
      <c r="B356" s="6" t="s">
        <v>501</v>
      </c>
      <c r="C356" s="7" t="s">
        <v>139</v>
      </c>
      <c r="D356" s="7">
        <v>84955</v>
      </c>
      <c r="E356" s="7">
        <v>84955</v>
      </c>
      <c r="F356" s="7">
        <v>85154</v>
      </c>
      <c r="G356" s="7">
        <v>86524</v>
      </c>
    </row>
    <row r="357" spans="1:7" x14ac:dyDescent="0.2">
      <c r="A357" s="13">
        <v>347</v>
      </c>
      <c r="B357" s="6" t="s">
        <v>502</v>
      </c>
      <c r="C357" s="7" t="s">
        <v>125</v>
      </c>
      <c r="D357" s="7">
        <v>85186</v>
      </c>
      <c r="E357" s="7">
        <v>85186</v>
      </c>
      <c r="F357" s="7">
        <v>85397</v>
      </c>
      <c r="G357" s="7">
        <v>86484</v>
      </c>
    </row>
    <row r="358" spans="1:7" x14ac:dyDescent="0.2">
      <c r="A358" s="13">
        <v>348</v>
      </c>
      <c r="B358" s="6" t="s">
        <v>412</v>
      </c>
      <c r="C358" s="7" t="s">
        <v>327</v>
      </c>
      <c r="D358" s="7">
        <v>85603</v>
      </c>
      <c r="E358" s="7">
        <v>85603</v>
      </c>
      <c r="F358" s="7">
        <v>85746</v>
      </c>
      <c r="G358" s="7">
        <v>86460</v>
      </c>
    </row>
    <row r="359" spans="1:7" x14ac:dyDescent="0.2">
      <c r="A359" s="13">
        <v>349</v>
      </c>
      <c r="B359" s="6" t="s">
        <v>503</v>
      </c>
      <c r="C359" s="7" t="s">
        <v>125</v>
      </c>
      <c r="D359" s="7">
        <v>86187</v>
      </c>
      <c r="E359" s="7">
        <v>86187</v>
      </c>
      <c r="F359" s="7">
        <v>86187</v>
      </c>
      <c r="G359" s="7">
        <v>86290</v>
      </c>
    </row>
    <row r="360" spans="1:7" x14ac:dyDescent="0.2">
      <c r="A360" s="13">
        <v>350</v>
      </c>
      <c r="B360" s="6" t="s">
        <v>504</v>
      </c>
      <c r="C360" s="7" t="s">
        <v>197</v>
      </c>
      <c r="D360" s="7">
        <v>86265</v>
      </c>
      <c r="E360" s="7">
        <v>86265</v>
      </c>
      <c r="F360" s="7">
        <v>86230</v>
      </c>
      <c r="G360" s="7">
        <v>86277</v>
      </c>
    </row>
    <row r="361" spans="1:7" x14ac:dyDescent="0.2">
      <c r="A361" s="13">
        <v>351</v>
      </c>
      <c r="B361" s="6" t="s">
        <v>505</v>
      </c>
      <c r="C361" s="7" t="s">
        <v>125</v>
      </c>
      <c r="D361" s="7">
        <v>84950</v>
      </c>
      <c r="E361" s="7">
        <v>84950</v>
      </c>
      <c r="F361" s="7">
        <v>85108</v>
      </c>
      <c r="G361" s="7">
        <v>86071</v>
      </c>
    </row>
    <row r="362" spans="1:7" x14ac:dyDescent="0.2">
      <c r="A362" s="13">
        <v>352</v>
      </c>
      <c r="B362" s="6" t="s">
        <v>506</v>
      </c>
      <c r="C362" s="7" t="s">
        <v>148</v>
      </c>
      <c r="D362" s="7">
        <v>84554</v>
      </c>
      <c r="E362" s="7">
        <v>84562</v>
      </c>
      <c r="F362" s="7">
        <v>84856</v>
      </c>
      <c r="G362" s="7">
        <v>86017</v>
      </c>
    </row>
    <row r="363" spans="1:7" x14ac:dyDescent="0.2">
      <c r="A363" s="13">
        <v>353</v>
      </c>
      <c r="B363" s="6" t="s">
        <v>507</v>
      </c>
      <c r="C363" s="7" t="s">
        <v>139</v>
      </c>
      <c r="D363" s="7">
        <v>84439</v>
      </c>
      <c r="E363" s="7">
        <v>84439</v>
      </c>
      <c r="F363" s="7">
        <v>84636</v>
      </c>
      <c r="G363" s="7">
        <v>85995</v>
      </c>
    </row>
    <row r="364" spans="1:7" x14ac:dyDescent="0.2">
      <c r="A364" s="13">
        <v>354</v>
      </c>
      <c r="B364" s="6" t="s">
        <v>508</v>
      </c>
      <c r="C364" s="7" t="s">
        <v>155</v>
      </c>
      <c r="D364" s="7">
        <v>85146</v>
      </c>
      <c r="E364" s="7">
        <v>85146</v>
      </c>
      <c r="F364" s="7">
        <v>85276</v>
      </c>
      <c r="G364" s="7">
        <v>85945</v>
      </c>
    </row>
    <row r="365" spans="1:7" x14ac:dyDescent="0.2">
      <c r="A365" s="13">
        <v>355</v>
      </c>
      <c r="B365" s="6" t="s">
        <v>509</v>
      </c>
      <c r="C365" s="7" t="s">
        <v>125</v>
      </c>
      <c r="D365" s="7">
        <v>85331</v>
      </c>
      <c r="E365" s="7">
        <v>85331</v>
      </c>
      <c r="F365" s="7">
        <v>85402</v>
      </c>
      <c r="G365" s="7">
        <v>85943</v>
      </c>
    </row>
    <row r="366" spans="1:7" x14ac:dyDescent="0.2">
      <c r="A366" s="13">
        <v>356</v>
      </c>
      <c r="B366" s="6" t="s">
        <v>510</v>
      </c>
      <c r="C366" s="7" t="s">
        <v>139</v>
      </c>
      <c r="D366" s="7">
        <v>84392</v>
      </c>
      <c r="E366" s="7">
        <v>84392</v>
      </c>
      <c r="F366" s="7">
        <v>84566</v>
      </c>
      <c r="G366" s="7">
        <v>85329</v>
      </c>
    </row>
    <row r="367" spans="1:7" x14ac:dyDescent="0.2">
      <c r="A367" s="13">
        <v>357</v>
      </c>
      <c r="B367" s="6" t="s">
        <v>511</v>
      </c>
      <c r="C367" s="7" t="s">
        <v>139</v>
      </c>
      <c r="D367" s="7">
        <v>85182</v>
      </c>
      <c r="E367" s="7">
        <v>85182</v>
      </c>
      <c r="F367" s="7">
        <v>85191</v>
      </c>
      <c r="G367" s="7">
        <v>85219</v>
      </c>
    </row>
    <row r="368" spans="1:7" x14ac:dyDescent="0.2">
      <c r="A368" s="13">
        <v>358</v>
      </c>
      <c r="B368" s="6" t="s">
        <v>512</v>
      </c>
      <c r="C368" s="7" t="s">
        <v>125</v>
      </c>
      <c r="D368" s="7">
        <v>83781</v>
      </c>
      <c r="E368" s="7">
        <v>83781</v>
      </c>
      <c r="F368" s="7">
        <v>84052</v>
      </c>
      <c r="G368" s="7">
        <v>85022</v>
      </c>
    </row>
    <row r="369" spans="1:7" x14ac:dyDescent="0.2">
      <c r="A369" s="13">
        <v>359</v>
      </c>
      <c r="B369" s="6" t="s">
        <v>513</v>
      </c>
      <c r="C369" s="7" t="s">
        <v>185</v>
      </c>
      <c r="D369" s="7">
        <v>84585</v>
      </c>
      <c r="E369" s="7">
        <v>84592</v>
      </c>
      <c r="F369" s="7">
        <v>84872</v>
      </c>
      <c r="G369" s="7">
        <v>84930</v>
      </c>
    </row>
    <row r="370" spans="1:7" x14ac:dyDescent="0.2">
      <c r="A370" s="13">
        <v>360</v>
      </c>
      <c r="B370" s="6" t="s">
        <v>514</v>
      </c>
      <c r="C370" s="7" t="s">
        <v>125</v>
      </c>
      <c r="D370" s="7">
        <v>84293</v>
      </c>
      <c r="E370" s="7">
        <v>84293</v>
      </c>
      <c r="F370" s="7">
        <v>84364</v>
      </c>
      <c r="G370" s="7">
        <v>84905</v>
      </c>
    </row>
    <row r="371" spans="1:7" x14ac:dyDescent="0.2">
      <c r="A371" s="13">
        <v>361</v>
      </c>
      <c r="B371" s="6" t="s">
        <v>515</v>
      </c>
      <c r="C371" s="7" t="s">
        <v>222</v>
      </c>
      <c r="D371" s="7">
        <v>84913</v>
      </c>
      <c r="E371" s="7">
        <v>84913</v>
      </c>
      <c r="F371" s="7">
        <v>85009</v>
      </c>
      <c r="G371" s="7">
        <v>84899</v>
      </c>
    </row>
    <row r="372" spans="1:7" x14ac:dyDescent="0.2">
      <c r="A372" s="13">
        <v>362</v>
      </c>
      <c r="B372" s="6" t="s">
        <v>516</v>
      </c>
      <c r="C372" s="7" t="s">
        <v>129</v>
      </c>
      <c r="D372" s="7">
        <v>83560</v>
      </c>
      <c r="E372" s="7">
        <v>83560</v>
      </c>
      <c r="F372" s="7">
        <v>83961</v>
      </c>
      <c r="G372" s="7">
        <v>84856</v>
      </c>
    </row>
    <row r="373" spans="1:7" x14ac:dyDescent="0.2">
      <c r="A373" s="13">
        <v>363</v>
      </c>
      <c r="B373" s="6" t="s">
        <v>517</v>
      </c>
      <c r="C373" s="7" t="s">
        <v>148</v>
      </c>
      <c r="D373" s="7">
        <v>83393</v>
      </c>
      <c r="E373" s="7">
        <v>83393</v>
      </c>
      <c r="F373" s="7">
        <v>83574</v>
      </c>
      <c r="G373" s="7">
        <v>84458</v>
      </c>
    </row>
    <row r="374" spans="1:7" x14ac:dyDescent="0.2">
      <c r="A374" s="13">
        <v>364</v>
      </c>
      <c r="B374" s="6" t="s">
        <v>518</v>
      </c>
      <c r="C374" s="7" t="s">
        <v>125</v>
      </c>
      <c r="D374" s="7">
        <v>83301</v>
      </c>
      <c r="E374" s="7">
        <v>83301</v>
      </c>
      <c r="F374" s="7">
        <v>83498</v>
      </c>
      <c r="G374" s="7">
        <v>84330</v>
      </c>
    </row>
    <row r="375" spans="1:7" x14ac:dyDescent="0.2">
      <c r="A375" s="13">
        <v>365</v>
      </c>
      <c r="B375" s="6" t="s">
        <v>519</v>
      </c>
      <c r="C375" s="7" t="s">
        <v>222</v>
      </c>
      <c r="D375" s="7">
        <v>84136</v>
      </c>
      <c r="E375" s="7">
        <v>84136</v>
      </c>
      <c r="F375" s="7">
        <v>84201</v>
      </c>
      <c r="G375" s="7">
        <v>84269</v>
      </c>
    </row>
    <row r="376" spans="1:7" x14ac:dyDescent="0.2">
      <c r="A376" s="13">
        <v>366</v>
      </c>
      <c r="B376" s="6" t="s">
        <v>520</v>
      </c>
      <c r="C376" s="7" t="s">
        <v>125</v>
      </c>
      <c r="D376" s="7">
        <v>82922</v>
      </c>
      <c r="E376" s="7">
        <v>82922</v>
      </c>
      <c r="F376" s="7">
        <v>83213</v>
      </c>
      <c r="G376" s="7">
        <v>84266</v>
      </c>
    </row>
    <row r="377" spans="1:7" x14ac:dyDescent="0.2">
      <c r="A377" s="13">
        <v>367</v>
      </c>
      <c r="B377" s="6" t="s">
        <v>521</v>
      </c>
      <c r="C377" s="7" t="s">
        <v>127</v>
      </c>
      <c r="D377" s="7">
        <v>83891</v>
      </c>
      <c r="E377" s="7">
        <v>83891</v>
      </c>
      <c r="F377" s="7">
        <v>83979</v>
      </c>
      <c r="G377" s="7">
        <v>84261</v>
      </c>
    </row>
    <row r="378" spans="1:7" x14ac:dyDescent="0.2">
      <c r="A378" s="13">
        <v>368</v>
      </c>
      <c r="B378" s="6" t="s">
        <v>522</v>
      </c>
      <c r="C378" s="7" t="s">
        <v>197</v>
      </c>
      <c r="D378" s="7">
        <v>82893</v>
      </c>
      <c r="E378" s="7">
        <v>82893</v>
      </c>
      <c r="F378" s="7">
        <v>83013</v>
      </c>
      <c r="G378" s="7">
        <v>84057</v>
      </c>
    </row>
    <row r="379" spans="1:7" x14ac:dyDescent="0.2">
      <c r="A379" s="13">
        <v>369</v>
      </c>
      <c r="B379" s="6" t="s">
        <v>523</v>
      </c>
      <c r="C379" s="7" t="s">
        <v>279</v>
      </c>
      <c r="D379" s="7">
        <v>82825</v>
      </c>
      <c r="E379" s="7">
        <v>82825</v>
      </c>
      <c r="F379" s="7">
        <v>83170</v>
      </c>
      <c r="G379" s="7">
        <v>83949</v>
      </c>
    </row>
    <row r="380" spans="1:7" x14ac:dyDescent="0.2">
      <c r="A380" s="13">
        <v>370</v>
      </c>
      <c r="B380" s="6" t="s">
        <v>524</v>
      </c>
      <c r="C380" s="7" t="s">
        <v>125</v>
      </c>
      <c r="D380" s="7">
        <v>83089</v>
      </c>
      <c r="E380" s="7">
        <v>83089</v>
      </c>
      <c r="F380" s="7">
        <v>83161</v>
      </c>
      <c r="G380" s="7">
        <v>83693</v>
      </c>
    </row>
    <row r="381" spans="1:7" x14ac:dyDescent="0.2">
      <c r="A381" s="13">
        <v>371</v>
      </c>
      <c r="B381" s="6" t="s">
        <v>525</v>
      </c>
      <c r="C381" s="7" t="s">
        <v>150</v>
      </c>
      <c r="D381" s="7">
        <v>84094</v>
      </c>
      <c r="E381" s="7">
        <v>84094</v>
      </c>
      <c r="F381" s="7">
        <v>83847</v>
      </c>
      <c r="G381" s="7">
        <v>83239</v>
      </c>
    </row>
    <row r="382" spans="1:7" x14ac:dyDescent="0.2">
      <c r="A382" s="13">
        <v>372</v>
      </c>
      <c r="B382" s="6" t="s">
        <v>526</v>
      </c>
      <c r="C382" s="7" t="s">
        <v>261</v>
      </c>
      <c r="D382" s="7">
        <v>82684</v>
      </c>
      <c r="E382" s="7">
        <v>82695</v>
      </c>
      <c r="F382" s="7">
        <v>82826</v>
      </c>
      <c r="G382" s="7">
        <v>82967</v>
      </c>
    </row>
    <row r="383" spans="1:7" x14ac:dyDescent="0.2">
      <c r="A383" s="13">
        <v>373</v>
      </c>
      <c r="B383" s="6" t="s">
        <v>527</v>
      </c>
      <c r="C383" s="7" t="s">
        <v>172</v>
      </c>
      <c r="D383" s="7">
        <v>81405</v>
      </c>
      <c r="E383" s="7">
        <v>81403</v>
      </c>
      <c r="F383" s="7">
        <v>81705</v>
      </c>
      <c r="G383" s="7">
        <v>82963</v>
      </c>
    </row>
    <row r="384" spans="1:7" x14ac:dyDescent="0.2">
      <c r="A384" s="13">
        <v>374</v>
      </c>
      <c r="B384" s="6" t="s">
        <v>528</v>
      </c>
      <c r="C384" s="7" t="s">
        <v>257</v>
      </c>
      <c r="D384" s="7">
        <v>81557</v>
      </c>
      <c r="E384" s="7">
        <v>81565</v>
      </c>
      <c r="F384" s="7">
        <v>81774</v>
      </c>
      <c r="G384" s="7">
        <v>82755</v>
      </c>
    </row>
    <row r="385" spans="1:7" x14ac:dyDescent="0.2">
      <c r="A385" s="13">
        <v>375</v>
      </c>
      <c r="B385" s="6" t="s">
        <v>529</v>
      </c>
      <c r="C385" s="7" t="s">
        <v>289</v>
      </c>
      <c r="D385" s="7">
        <v>82672</v>
      </c>
      <c r="E385" s="7">
        <v>82672</v>
      </c>
      <c r="F385" s="7">
        <v>82628</v>
      </c>
      <c r="G385" s="7">
        <v>82361</v>
      </c>
    </row>
    <row r="386" spans="1:7" x14ac:dyDescent="0.2">
      <c r="A386" s="13">
        <v>376</v>
      </c>
      <c r="B386" s="6" t="s">
        <v>530</v>
      </c>
      <c r="C386" s="7" t="s">
        <v>125</v>
      </c>
      <c r="D386" s="7">
        <v>80968</v>
      </c>
      <c r="E386" s="7">
        <v>80968</v>
      </c>
      <c r="F386" s="7">
        <v>81121</v>
      </c>
      <c r="G386" s="7">
        <v>82039</v>
      </c>
    </row>
    <row r="387" spans="1:7" x14ac:dyDescent="0.2">
      <c r="A387" s="13">
        <v>377</v>
      </c>
      <c r="B387" s="6" t="s">
        <v>531</v>
      </c>
      <c r="C387" s="7" t="s">
        <v>253</v>
      </c>
      <c r="D387" s="7">
        <v>81619</v>
      </c>
      <c r="E387" s="7">
        <v>81619</v>
      </c>
      <c r="F387" s="7">
        <v>81704</v>
      </c>
      <c r="G387" s="7">
        <v>82003</v>
      </c>
    </row>
    <row r="388" spans="1:7" x14ac:dyDescent="0.2">
      <c r="A388" s="13">
        <v>378</v>
      </c>
      <c r="B388" s="6" t="s">
        <v>532</v>
      </c>
      <c r="C388" s="7" t="s">
        <v>157</v>
      </c>
      <c r="D388" s="7">
        <v>80885</v>
      </c>
      <c r="E388" s="7">
        <v>80885</v>
      </c>
      <c r="F388" s="7">
        <v>81069</v>
      </c>
      <c r="G388" s="7">
        <v>81862</v>
      </c>
    </row>
    <row r="389" spans="1:7" x14ac:dyDescent="0.2">
      <c r="A389" s="13">
        <v>379</v>
      </c>
      <c r="B389" s="6" t="s">
        <v>533</v>
      </c>
      <c r="C389" s="7" t="s">
        <v>125</v>
      </c>
      <c r="D389" s="7">
        <v>80530</v>
      </c>
      <c r="E389" s="7">
        <v>80524</v>
      </c>
      <c r="F389" s="7">
        <v>80721</v>
      </c>
      <c r="G389" s="7">
        <v>81747</v>
      </c>
    </row>
    <row r="390" spans="1:7" x14ac:dyDescent="0.2">
      <c r="A390" s="13">
        <v>380</v>
      </c>
      <c r="B390" s="6" t="s">
        <v>534</v>
      </c>
      <c r="C390" s="7" t="s">
        <v>129</v>
      </c>
      <c r="D390" s="7">
        <v>78817</v>
      </c>
      <c r="E390" s="7">
        <v>78817</v>
      </c>
      <c r="F390" s="7">
        <v>79550</v>
      </c>
      <c r="G390" s="7">
        <v>81700</v>
      </c>
    </row>
    <row r="391" spans="1:7" x14ac:dyDescent="0.2">
      <c r="A391" s="13">
        <v>381</v>
      </c>
      <c r="B391" s="6" t="s">
        <v>535</v>
      </c>
      <c r="C391" s="7" t="s">
        <v>327</v>
      </c>
      <c r="D391" s="7">
        <v>80893</v>
      </c>
      <c r="E391" s="7">
        <v>80893</v>
      </c>
      <c r="F391" s="7">
        <v>81023</v>
      </c>
      <c r="G391" s="7">
        <v>81671</v>
      </c>
    </row>
    <row r="392" spans="1:7" x14ac:dyDescent="0.2">
      <c r="A392" s="13">
        <v>382</v>
      </c>
      <c r="B392" s="6" t="s">
        <v>536</v>
      </c>
      <c r="C392" s="7" t="s">
        <v>141</v>
      </c>
      <c r="D392" s="7">
        <v>79191</v>
      </c>
      <c r="E392" s="7">
        <v>79191</v>
      </c>
      <c r="F392" s="7">
        <v>79734</v>
      </c>
      <c r="G392" s="7">
        <v>81564</v>
      </c>
    </row>
    <row r="393" spans="1:7" x14ac:dyDescent="0.2">
      <c r="A393" s="13">
        <v>383</v>
      </c>
      <c r="B393" s="6" t="s">
        <v>537</v>
      </c>
      <c r="C393" s="7" t="s">
        <v>150</v>
      </c>
      <c r="D393" s="7">
        <v>80980</v>
      </c>
      <c r="E393" s="7">
        <v>80980</v>
      </c>
      <c r="F393" s="7">
        <v>81002</v>
      </c>
      <c r="G393" s="7">
        <v>81508</v>
      </c>
    </row>
    <row r="394" spans="1:7" x14ac:dyDescent="0.2">
      <c r="A394" s="13">
        <v>384</v>
      </c>
      <c r="B394" s="6" t="s">
        <v>522</v>
      </c>
      <c r="C394" s="7" t="s">
        <v>141</v>
      </c>
      <c r="D394" s="7">
        <v>80405</v>
      </c>
      <c r="E394" s="7">
        <v>80407</v>
      </c>
      <c r="F394" s="7">
        <v>80675</v>
      </c>
      <c r="G394" s="7">
        <v>81381</v>
      </c>
    </row>
    <row r="395" spans="1:7" x14ac:dyDescent="0.2">
      <c r="A395" s="13">
        <v>385</v>
      </c>
      <c r="B395" s="6" t="s">
        <v>538</v>
      </c>
      <c r="C395" s="7" t="s">
        <v>129</v>
      </c>
      <c r="D395" s="7">
        <v>80455</v>
      </c>
      <c r="E395" s="7">
        <v>80455</v>
      </c>
      <c r="F395" s="7">
        <v>80572</v>
      </c>
      <c r="G395" s="7">
        <v>81336</v>
      </c>
    </row>
    <row r="396" spans="1:7" x14ac:dyDescent="0.2">
      <c r="A396" s="13">
        <v>386</v>
      </c>
      <c r="B396" s="6" t="s">
        <v>539</v>
      </c>
      <c r="C396" s="7" t="s">
        <v>127</v>
      </c>
      <c r="D396" s="7">
        <v>81055</v>
      </c>
      <c r="E396" s="7">
        <v>81055</v>
      </c>
      <c r="F396" s="7">
        <v>81168</v>
      </c>
      <c r="G396" s="7">
        <v>81291</v>
      </c>
    </row>
    <row r="397" spans="1:7" x14ac:dyDescent="0.2">
      <c r="A397" s="13">
        <v>387</v>
      </c>
      <c r="B397" s="6" t="s">
        <v>540</v>
      </c>
      <c r="C397" s="7" t="s">
        <v>145</v>
      </c>
      <c r="D397" s="7">
        <v>81601</v>
      </c>
      <c r="E397" s="7">
        <v>81601</v>
      </c>
      <c r="F397" s="7">
        <v>81464</v>
      </c>
      <c r="G397" s="7">
        <v>80968</v>
      </c>
    </row>
    <row r="398" spans="1:7" x14ac:dyDescent="0.2">
      <c r="A398" s="13">
        <v>388</v>
      </c>
      <c r="B398" s="6" t="s">
        <v>541</v>
      </c>
      <c r="C398" s="7" t="s">
        <v>141</v>
      </c>
      <c r="D398" s="7">
        <v>80830</v>
      </c>
      <c r="E398" s="7">
        <v>80830</v>
      </c>
      <c r="F398" s="7">
        <v>80851</v>
      </c>
      <c r="G398" s="7">
        <v>80757</v>
      </c>
    </row>
    <row r="399" spans="1:7" x14ac:dyDescent="0.2">
      <c r="A399" s="13">
        <v>389</v>
      </c>
      <c r="B399" s="6" t="s">
        <v>329</v>
      </c>
      <c r="C399" s="7" t="s">
        <v>125</v>
      </c>
      <c r="D399" s="7">
        <v>80048</v>
      </c>
      <c r="E399" s="7">
        <v>80048</v>
      </c>
      <c r="F399" s="7">
        <v>80117</v>
      </c>
      <c r="G399" s="7">
        <v>80634</v>
      </c>
    </row>
    <row r="400" spans="1:7" x14ac:dyDescent="0.2">
      <c r="A400" s="13">
        <v>390</v>
      </c>
      <c r="B400" s="6" t="s">
        <v>363</v>
      </c>
      <c r="C400" s="7" t="s">
        <v>148</v>
      </c>
      <c r="D400" s="7">
        <v>79066</v>
      </c>
      <c r="E400" s="7">
        <v>79066</v>
      </c>
      <c r="F400" s="7">
        <v>79308</v>
      </c>
      <c r="G400" s="7">
        <v>80597</v>
      </c>
    </row>
    <row r="401" spans="1:7" x14ac:dyDescent="0.2">
      <c r="A401" s="13">
        <v>391</v>
      </c>
      <c r="B401" s="6" t="s">
        <v>542</v>
      </c>
      <c r="C401" s="7" t="s">
        <v>182</v>
      </c>
      <c r="D401" s="7">
        <v>79329</v>
      </c>
      <c r="E401" s="7">
        <v>79479</v>
      </c>
      <c r="F401" s="7">
        <v>79755</v>
      </c>
      <c r="G401" s="7">
        <v>80519</v>
      </c>
    </row>
    <row r="402" spans="1:7" x14ac:dyDescent="0.2">
      <c r="A402" s="13">
        <v>392</v>
      </c>
      <c r="B402" s="6" t="s">
        <v>543</v>
      </c>
      <c r="C402" s="7" t="s">
        <v>125</v>
      </c>
      <c r="D402" s="7">
        <v>78657</v>
      </c>
      <c r="E402" s="7">
        <v>78657</v>
      </c>
      <c r="F402" s="7">
        <v>79140</v>
      </c>
      <c r="G402" s="7">
        <v>80467</v>
      </c>
    </row>
    <row r="403" spans="1:7" x14ac:dyDescent="0.2">
      <c r="A403" s="13">
        <v>393</v>
      </c>
      <c r="B403" s="6" t="s">
        <v>544</v>
      </c>
      <c r="C403" s="7" t="s">
        <v>289</v>
      </c>
      <c r="D403" s="7">
        <v>80387</v>
      </c>
      <c r="E403" s="7">
        <v>80387</v>
      </c>
      <c r="F403" s="7">
        <v>80404</v>
      </c>
      <c r="G403" s="7">
        <v>80392</v>
      </c>
    </row>
    <row r="404" spans="1:7" x14ac:dyDescent="0.2">
      <c r="A404" s="13">
        <v>394</v>
      </c>
      <c r="B404" s="6" t="s">
        <v>545</v>
      </c>
      <c r="C404" s="7" t="s">
        <v>150</v>
      </c>
      <c r="D404" s="7">
        <v>79740</v>
      </c>
      <c r="E404" s="7">
        <v>79740</v>
      </c>
      <c r="F404" s="7">
        <v>79761</v>
      </c>
      <c r="G404" s="7">
        <v>80258</v>
      </c>
    </row>
    <row r="405" spans="1:7" x14ac:dyDescent="0.2">
      <c r="A405" s="13">
        <v>395</v>
      </c>
      <c r="B405" s="6" t="s">
        <v>546</v>
      </c>
      <c r="C405" s="7" t="s">
        <v>125</v>
      </c>
      <c r="D405" s="7">
        <v>78958</v>
      </c>
      <c r="E405" s="7">
        <v>78958</v>
      </c>
      <c r="F405" s="7">
        <v>79257</v>
      </c>
      <c r="G405" s="7">
        <v>80232</v>
      </c>
    </row>
    <row r="406" spans="1:7" x14ac:dyDescent="0.2">
      <c r="A406" s="13">
        <v>396</v>
      </c>
      <c r="B406" s="6" t="s">
        <v>547</v>
      </c>
      <c r="C406" s="7" t="s">
        <v>141</v>
      </c>
      <c r="D406" s="7">
        <v>80294</v>
      </c>
      <c r="E406" s="7">
        <v>80294</v>
      </c>
      <c r="F406" s="7">
        <v>80314</v>
      </c>
      <c r="G406" s="7">
        <v>80221</v>
      </c>
    </row>
    <row r="407" spans="1:7" x14ac:dyDescent="0.2">
      <c r="A407" s="13">
        <v>397</v>
      </c>
      <c r="B407" s="6" t="s">
        <v>548</v>
      </c>
      <c r="C407" s="7" t="s">
        <v>129</v>
      </c>
      <c r="D407" s="7">
        <v>77058</v>
      </c>
      <c r="E407" s="7">
        <v>77061</v>
      </c>
      <c r="F407" s="7">
        <v>77588</v>
      </c>
      <c r="G407" s="7">
        <v>79368</v>
      </c>
    </row>
    <row r="408" spans="1:7" x14ac:dyDescent="0.2">
      <c r="A408" s="13">
        <v>398</v>
      </c>
      <c r="B408" s="6" t="s">
        <v>549</v>
      </c>
      <c r="C408" s="7" t="s">
        <v>125</v>
      </c>
      <c r="D408" s="7">
        <v>77519</v>
      </c>
      <c r="E408" s="7">
        <v>77519</v>
      </c>
      <c r="F408" s="7">
        <v>77998</v>
      </c>
      <c r="G408" s="7">
        <v>79312</v>
      </c>
    </row>
    <row r="409" spans="1:7" x14ac:dyDescent="0.2">
      <c r="A409" s="13">
        <v>399</v>
      </c>
      <c r="B409" s="6" t="s">
        <v>550</v>
      </c>
      <c r="C409" s="7" t="s">
        <v>187</v>
      </c>
      <c r="D409" s="7">
        <v>76728</v>
      </c>
      <c r="E409" s="7">
        <v>76727</v>
      </c>
      <c r="F409" s="7">
        <v>77164</v>
      </c>
      <c r="G409" s="7">
        <v>79192</v>
      </c>
    </row>
    <row r="410" spans="1:7" x14ac:dyDescent="0.2">
      <c r="A410" s="13">
        <v>400</v>
      </c>
      <c r="B410" s="6" t="s">
        <v>551</v>
      </c>
      <c r="C410" s="7" t="s">
        <v>129</v>
      </c>
      <c r="D410" s="7">
        <v>77100</v>
      </c>
      <c r="E410" s="7">
        <v>76960</v>
      </c>
      <c r="F410" s="7">
        <v>77458</v>
      </c>
      <c r="G410" s="7">
        <v>79147</v>
      </c>
    </row>
    <row r="411" spans="1:7" x14ac:dyDescent="0.2">
      <c r="A411" s="13">
        <v>401</v>
      </c>
      <c r="B411" s="6" t="s">
        <v>552</v>
      </c>
      <c r="C411" s="7" t="s">
        <v>141</v>
      </c>
      <c r="D411" s="7">
        <v>76794</v>
      </c>
      <c r="E411" s="7">
        <v>76807</v>
      </c>
      <c r="F411" s="7">
        <v>77338</v>
      </c>
      <c r="G411" s="7">
        <v>79127</v>
      </c>
    </row>
    <row r="412" spans="1:7" x14ac:dyDescent="0.2">
      <c r="A412" s="13">
        <v>402</v>
      </c>
      <c r="B412" s="6" t="s">
        <v>553</v>
      </c>
      <c r="C412" s="7" t="s">
        <v>125</v>
      </c>
      <c r="D412" s="7">
        <v>77983</v>
      </c>
      <c r="E412" s="7">
        <v>77983</v>
      </c>
      <c r="F412" s="7">
        <v>78227</v>
      </c>
      <c r="G412" s="7">
        <v>79059</v>
      </c>
    </row>
    <row r="413" spans="1:7" x14ac:dyDescent="0.2">
      <c r="A413" s="13">
        <v>403</v>
      </c>
      <c r="B413" s="6" t="s">
        <v>554</v>
      </c>
      <c r="C413" s="7" t="s">
        <v>168</v>
      </c>
      <c r="D413" s="7">
        <v>78860</v>
      </c>
      <c r="E413" s="7">
        <v>78860</v>
      </c>
      <c r="F413" s="7">
        <v>78898</v>
      </c>
      <c r="G413" s="7">
        <v>78853</v>
      </c>
    </row>
    <row r="414" spans="1:7" x14ac:dyDescent="0.2">
      <c r="A414" s="13">
        <v>404</v>
      </c>
      <c r="B414" s="6" t="s">
        <v>555</v>
      </c>
      <c r="C414" s="7" t="s">
        <v>125</v>
      </c>
      <c r="D414" s="7">
        <v>77264</v>
      </c>
      <c r="E414" s="7">
        <v>77264</v>
      </c>
      <c r="F414" s="7">
        <v>77454</v>
      </c>
      <c r="G414" s="7">
        <v>78439</v>
      </c>
    </row>
    <row r="415" spans="1:7" x14ac:dyDescent="0.2">
      <c r="A415" s="13">
        <v>405</v>
      </c>
      <c r="B415" s="6" t="s">
        <v>556</v>
      </c>
      <c r="C415" s="7" t="s">
        <v>170</v>
      </c>
      <c r="D415" s="7">
        <v>76639</v>
      </c>
      <c r="E415" s="7">
        <v>76639</v>
      </c>
      <c r="F415" s="7">
        <v>76735</v>
      </c>
      <c r="G415" s="7">
        <v>77905</v>
      </c>
    </row>
    <row r="416" spans="1:7" x14ac:dyDescent="0.2">
      <c r="A416" s="13">
        <v>406</v>
      </c>
      <c r="B416" s="6" t="s">
        <v>557</v>
      </c>
      <c r="C416" s="7" t="s">
        <v>125</v>
      </c>
      <c r="D416" s="7">
        <v>76915</v>
      </c>
      <c r="E416" s="7">
        <v>76945</v>
      </c>
      <c r="F416" s="7">
        <v>77150</v>
      </c>
      <c r="G416" s="7">
        <v>77867</v>
      </c>
    </row>
    <row r="417" spans="1:7" x14ac:dyDescent="0.2">
      <c r="A417" s="13">
        <v>407</v>
      </c>
      <c r="B417" s="6" t="s">
        <v>558</v>
      </c>
      <c r="C417" s="7" t="s">
        <v>125</v>
      </c>
      <c r="D417" s="7">
        <v>76036</v>
      </c>
      <c r="E417" s="7">
        <v>76038</v>
      </c>
      <c r="F417" s="7">
        <v>76504</v>
      </c>
      <c r="G417" s="7">
        <v>77780</v>
      </c>
    </row>
    <row r="418" spans="1:7" x14ac:dyDescent="0.2">
      <c r="A418" s="13">
        <v>408</v>
      </c>
      <c r="B418" s="6" t="s">
        <v>559</v>
      </c>
      <c r="C418" s="7" t="s">
        <v>125</v>
      </c>
      <c r="D418" s="7">
        <v>76815</v>
      </c>
      <c r="E418" s="7">
        <v>76815</v>
      </c>
      <c r="F418" s="7">
        <v>76936</v>
      </c>
      <c r="G418" s="7">
        <v>77745</v>
      </c>
    </row>
    <row r="419" spans="1:7" x14ac:dyDescent="0.2">
      <c r="A419" s="13">
        <v>409</v>
      </c>
      <c r="B419" s="6" t="s">
        <v>560</v>
      </c>
      <c r="C419" s="7" t="s">
        <v>139</v>
      </c>
      <c r="D419" s="7">
        <v>77648</v>
      </c>
      <c r="E419" s="7">
        <v>77649</v>
      </c>
      <c r="F419" s="7">
        <v>77622</v>
      </c>
      <c r="G419" s="7">
        <v>77723</v>
      </c>
    </row>
    <row r="420" spans="1:7" x14ac:dyDescent="0.2">
      <c r="A420" s="13">
        <v>410</v>
      </c>
      <c r="B420" s="6" t="s">
        <v>451</v>
      </c>
      <c r="C420" s="7" t="s">
        <v>187</v>
      </c>
      <c r="D420" s="7">
        <v>77434</v>
      </c>
      <c r="E420" s="7">
        <v>77434</v>
      </c>
      <c r="F420" s="7">
        <v>77595</v>
      </c>
      <c r="G420" s="7">
        <v>77683</v>
      </c>
    </row>
    <row r="421" spans="1:7" x14ac:dyDescent="0.2">
      <c r="A421" s="13">
        <v>411</v>
      </c>
      <c r="B421" s="6" t="s">
        <v>561</v>
      </c>
      <c r="C421" s="7" t="s">
        <v>123</v>
      </c>
      <c r="D421" s="7">
        <v>77062</v>
      </c>
      <c r="E421" s="7">
        <v>77062</v>
      </c>
      <c r="F421" s="7">
        <v>77156</v>
      </c>
      <c r="G421" s="7">
        <v>77606</v>
      </c>
    </row>
    <row r="422" spans="1:7" x14ac:dyDescent="0.2">
      <c r="A422" s="13">
        <v>412</v>
      </c>
      <c r="B422" s="6" t="s">
        <v>562</v>
      </c>
      <c r="C422" s="7" t="s">
        <v>133</v>
      </c>
      <c r="D422" s="7">
        <v>76238</v>
      </c>
      <c r="E422" s="7">
        <v>76238</v>
      </c>
      <c r="F422" s="7">
        <v>76392</v>
      </c>
      <c r="G422" s="7">
        <v>77518</v>
      </c>
    </row>
    <row r="423" spans="1:7" x14ac:dyDescent="0.2">
      <c r="A423" s="13">
        <v>413</v>
      </c>
      <c r="B423" s="6" t="s">
        <v>563</v>
      </c>
      <c r="C423" s="7" t="s">
        <v>129</v>
      </c>
      <c r="D423" s="7">
        <v>76201</v>
      </c>
      <c r="E423" s="7">
        <v>76201</v>
      </c>
      <c r="F423" s="7">
        <v>76525</v>
      </c>
      <c r="G423" s="7">
        <v>77321</v>
      </c>
    </row>
    <row r="424" spans="1:7" x14ac:dyDescent="0.2">
      <c r="A424" s="13">
        <v>414</v>
      </c>
      <c r="B424" s="6" t="s">
        <v>564</v>
      </c>
      <c r="C424" s="7" t="s">
        <v>222</v>
      </c>
      <c r="D424" s="7">
        <v>77344</v>
      </c>
      <c r="E424" s="7">
        <v>77344</v>
      </c>
      <c r="F424" s="7">
        <v>77335</v>
      </c>
      <c r="G424" s="7">
        <v>77283</v>
      </c>
    </row>
    <row r="425" spans="1:7" x14ac:dyDescent="0.2">
      <c r="A425" s="13">
        <v>415</v>
      </c>
      <c r="B425" s="6" t="s">
        <v>565</v>
      </c>
      <c r="C425" s="7" t="s">
        <v>182</v>
      </c>
      <c r="D425" s="7">
        <v>76780</v>
      </c>
      <c r="E425" s="7">
        <v>76803</v>
      </c>
      <c r="F425" s="7">
        <v>76658</v>
      </c>
      <c r="G425" s="7">
        <v>77185</v>
      </c>
    </row>
    <row r="426" spans="1:7" x14ac:dyDescent="0.2">
      <c r="A426" s="13">
        <v>416</v>
      </c>
      <c r="B426" s="6" t="s">
        <v>566</v>
      </c>
      <c r="C426" s="7" t="s">
        <v>125</v>
      </c>
      <c r="D426" s="7">
        <v>76616</v>
      </c>
      <c r="E426" s="7">
        <v>76616</v>
      </c>
      <c r="F426" s="7">
        <v>76681</v>
      </c>
      <c r="G426" s="7">
        <v>77170</v>
      </c>
    </row>
    <row r="427" spans="1:7" x14ac:dyDescent="0.2">
      <c r="A427" s="13">
        <v>417</v>
      </c>
      <c r="B427" s="6" t="s">
        <v>522</v>
      </c>
      <c r="C427" s="7" t="s">
        <v>127</v>
      </c>
      <c r="D427" s="7">
        <v>76610</v>
      </c>
      <c r="E427" s="7">
        <v>76610</v>
      </c>
      <c r="F427" s="7">
        <v>76735</v>
      </c>
      <c r="G427" s="7">
        <v>77071</v>
      </c>
    </row>
    <row r="428" spans="1:7" x14ac:dyDescent="0.2">
      <c r="A428" s="13">
        <v>418</v>
      </c>
      <c r="B428" s="6" t="s">
        <v>495</v>
      </c>
      <c r="C428" s="7" t="s">
        <v>155</v>
      </c>
      <c r="D428" s="7">
        <v>76377</v>
      </c>
      <c r="E428" s="7">
        <v>76377</v>
      </c>
      <c r="F428" s="7">
        <v>76514</v>
      </c>
      <c r="G428" s="7">
        <v>76976</v>
      </c>
    </row>
    <row r="429" spans="1:7" x14ac:dyDescent="0.2">
      <c r="A429" s="13">
        <v>419</v>
      </c>
      <c r="B429" s="6" t="s">
        <v>567</v>
      </c>
      <c r="C429" s="7" t="s">
        <v>197</v>
      </c>
      <c r="D429" s="7">
        <v>75781</v>
      </c>
      <c r="E429" s="7">
        <v>75781</v>
      </c>
      <c r="F429" s="7">
        <v>75891</v>
      </c>
      <c r="G429" s="7">
        <v>76853</v>
      </c>
    </row>
    <row r="430" spans="1:7" x14ac:dyDescent="0.2">
      <c r="A430" s="13">
        <v>420</v>
      </c>
      <c r="B430" s="6" t="s">
        <v>568</v>
      </c>
      <c r="C430" s="7" t="s">
        <v>257</v>
      </c>
      <c r="D430" s="7">
        <v>75092</v>
      </c>
      <c r="E430" s="7">
        <v>75092</v>
      </c>
      <c r="F430" s="7">
        <v>75308</v>
      </c>
      <c r="G430" s="7">
        <v>76750</v>
      </c>
    </row>
    <row r="431" spans="1:7" x14ac:dyDescent="0.2">
      <c r="A431" s="13">
        <v>421</v>
      </c>
      <c r="B431" s="6" t="s">
        <v>569</v>
      </c>
      <c r="C431" s="7" t="s">
        <v>125</v>
      </c>
      <c r="D431" s="7">
        <v>75540</v>
      </c>
      <c r="E431" s="7">
        <v>75540</v>
      </c>
      <c r="F431" s="7">
        <v>75726</v>
      </c>
      <c r="G431" s="7">
        <v>76689</v>
      </c>
    </row>
    <row r="432" spans="1:7" x14ac:dyDescent="0.2">
      <c r="A432" s="13">
        <v>422</v>
      </c>
      <c r="B432" s="6" t="s">
        <v>570</v>
      </c>
      <c r="C432" s="7" t="s">
        <v>155</v>
      </c>
      <c r="D432" s="7">
        <v>75754</v>
      </c>
      <c r="E432" s="7">
        <v>75754</v>
      </c>
      <c r="F432" s="7">
        <v>75887</v>
      </c>
      <c r="G432" s="7">
        <v>76519</v>
      </c>
    </row>
    <row r="433" spans="1:7" x14ac:dyDescent="0.2">
      <c r="A433" s="13">
        <v>423</v>
      </c>
      <c r="B433" s="6" t="s">
        <v>571</v>
      </c>
      <c r="C433" s="7" t="s">
        <v>185</v>
      </c>
      <c r="D433" s="7">
        <v>75568</v>
      </c>
      <c r="E433" s="7">
        <v>75568</v>
      </c>
      <c r="F433" s="7">
        <v>75716</v>
      </c>
      <c r="G433" s="7">
        <v>76504</v>
      </c>
    </row>
    <row r="434" spans="1:7" x14ac:dyDescent="0.2">
      <c r="A434" s="13">
        <v>424</v>
      </c>
      <c r="B434" s="6" t="s">
        <v>572</v>
      </c>
      <c r="C434" s="7" t="s">
        <v>139</v>
      </c>
      <c r="D434" s="7">
        <v>75180</v>
      </c>
      <c r="E434" s="7">
        <v>75176</v>
      </c>
      <c r="F434" s="7">
        <v>75430</v>
      </c>
      <c r="G434" s="7">
        <v>76499</v>
      </c>
    </row>
    <row r="435" spans="1:7" x14ac:dyDescent="0.2">
      <c r="A435" s="13">
        <v>425</v>
      </c>
      <c r="B435" s="6" t="s">
        <v>573</v>
      </c>
      <c r="C435" s="7" t="s">
        <v>139</v>
      </c>
      <c r="D435" s="7">
        <v>75018</v>
      </c>
      <c r="E435" s="7">
        <v>75018</v>
      </c>
      <c r="F435" s="7">
        <v>75191</v>
      </c>
      <c r="G435" s="7">
        <v>76389</v>
      </c>
    </row>
    <row r="436" spans="1:7" x14ac:dyDescent="0.2">
      <c r="A436" s="13">
        <v>426</v>
      </c>
      <c r="B436" s="6" t="s">
        <v>574</v>
      </c>
      <c r="C436" s="7" t="s">
        <v>157</v>
      </c>
      <c r="D436" s="7">
        <v>73917</v>
      </c>
      <c r="E436" s="7">
        <v>73917</v>
      </c>
      <c r="F436" s="7">
        <v>74461</v>
      </c>
      <c r="G436" s="7">
        <v>76224</v>
      </c>
    </row>
    <row r="437" spans="1:7" x14ac:dyDescent="0.2">
      <c r="A437" s="13">
        <v>427</v>
      </c>
      <c r="B437" s="6" t="s">
        <v>575</v>
      </c>
      <c r="C437" s="7" t="s">
        <v>127</v>
      </c>
      <c r="D437" s="7">
        <v>76122</v>
      </c>
      <c r="E437" s="7">
        <v>76122</v>
      </c>
      <c r="F437" s="7">
        <v>76115</v>
      </c>
      <c r="G437" s="7">
        <v>76096</v>
      </c>
    </row>
    <row r="438" spans="1:7" x14ac:dyDescent="0.2">
      <c r="A438" s="13">
        <v>428</v>
      </c>
      <c r="B438" s="6" t="s">
        <v>576</v>
      </c>
      <c r="C438" s="7" t="s">
        <v>139</v>
      </c>
      <c r="D438" s="7">
        <v>76068</v>
      </c>
      <c r="E438" s="7">
        <v>76068</v>
      </c>
      <c r="F438" s="7">
        <v>76131</v>
      </c>
      <c r="G438" s="7">
        <v>76095</v>
      </c>
    </row>
    <row r="439" spans="1:7" x14ac:dyDescent="0.2">
      <c r="A439" s="13">
        <v>429</v>
      </c>
      <c r="B439" s="6" t="s">
        <v>577</v>
      </c>
      <c r="C439" s="7" t="s">
        <v>131</v>
      </c>
      <c r="D439" s="7">
        <v>76089</v>
      </c>
      <c r="E439" s="7">
        <v>76089</v>
      </c>
      <c r="F439" s="7">
        <v>76084</v>
      </c>
      <c r="G439" s="7">
        <v>75995</v>
      </c>
    </row>
    <row r="440" spans="1:7" x14ac:dyDescent="0.2">
      <c r="A440" s="13">
        <v>430</v>
      </c>
      <c r="B440" s="6" t="s">
        <v>578</v>
      </c>
      <c r="C440" s="7" t="s">
        <v>125</v>
      </c>
      <c r="D440" s="7">
        <v>75390</v>
      </c>
      <c r="E440" s="7">
        <v>75390</v>
      </c>
      <c r="F440" s="7">
        <v>75453</v>
      </c>
      <c r="G440" s="7">
        <v>75940</v>
      </c>
    </row>
    <row r="441" spans="1:7" x14ac:dyDescent="0.2">
      <c r="A441" s="13">
        <v>431</v>
      </c>
      <c r="B441" s="6" t="s">
        <v>579</v>
      </c>
      <c r="C441" s="7" t="s">
        <v>125</v>
      </c>
      <c r="D441" s="7">
        <v>74799</v>
      </c>
      <c r="E441" s="7">
        <v>74799</v>
      </c>
      <c r="F441" s="7">
        <v>75053</v>
      </c>
      <c r="G441" s="7">
        <v>75928</v>
      </c>
    </row>
    <row r="442" spans="1:7" x14ac:dyDescent="0.2">
      <c r="A442" s="13">
        <v>432</v>
      </c>
      <c r="B442" s="6" t="s">
        <v>580</v>
      </c>
      <c r="C442" s="7" t="s">
        <v>170</v>
      </c>
      <c r="D442" s="7">
        <v>74907</v>
      </c>
      <c r="E442" s="7">
        <v>74907</v>
      </c>
      <c r="F442" s="7">
        <v>74998</v>
      </c>
      <c r="G442" s="7">
        <v>75501</v>
      </c>
    </row>
    <row r="443" spans="1:7" x14ac:dyDescent="0.2">
      <c r="A443" s="13">
        <v>433</v>
      </c>
      <c r="B443" s="6" t="s">
        <v>581</v>
      </c>
      <c r="C443" s="7" t="s">
        <v>127</v>
      </c>
      <c r="D443" s="7">
        <v>75101</v>
      </c>
      <c r="E443" s="7">
        <v>75101</v>
      </c>
      <c r="F443" s="7">
        <v>75178</v>
      </c>
      <c r="G443" s="7">
        <v>75428</v>
      </c>
    </row>
    <row r="444" spans="1:7" x14ac:dyDescent="0.2">
      <c r="A444" s="13">
        <v>434</v>
      </c>
      <c r="B444" s="6" t="s">
        <v>582</v>
      </c>
      <c r="C444" s="7" t="s">
        <v>131</v>
      </c>
      <c r="D444" s="7">
        <v>74982</v>
      </c>
      <c r="E444" s="7">
        <v>74982</v>
      </c>
      <c r="F444" s="7">
        <v>75068</v>
      </c>
      <c r="G444" s="7">
        <v>75266</v>
      </c>
    </row>
    <row r="445" spans="1:7" x14ac:dyDescent="0.2">
      <c r="A445" s="13">
        <v>435</v>
      </c>
      <c r="B445" s="6" t="s">
        <v>583</v>
      </c>
      <c r="C445" s="7" t="s">
        <v>125</v>
      </c>
      <c r="D445" s="7">
        <v>74066</v>
      </c>
      <c r="E445" s="7">
        <v>74066</v>
      </c>
      <c r="F445" s="7">
        <v>74262</v>
      </c>
      <c r="G445" s="7">
        <v>75235</v>
      </c>
    </row>
    <row r="446" spans="1:7" x14ac:dyDescent="0.2">
      <c r="A446" s="13">
        <v>436</v>
      </c>
      <c r="B446" s="6" t="s">
        <v>263</v>
      </c>
      <c r="C446" s="7" t="s">
        <v>274</v>
      </c>
      <c r="D446" s="7">
        <v>73580</v>
      </c>
      <c r="E446" s="7">
        <v>73580</v>
      </c>
      <c r="F446" s="7">
        <v>73921</v>
      </c>
      <c r="G446" s="7">
        <v>75102</v>
      </c>
    </row>
    <row r="447" spans="1:7" x14ac:dyDescent="0.2">
      <c r="A447" s="13">
        <v>437</v>
      </c>
      <c r="B447" s="6" t="s">
        <v>584</v>
      </c>
      <c r="C447" s="7" t="s">
        <v>125</v>
      </c>
      <c r="D447" s="7">
        <v>73732</v>
      </c>
      <c r="E447" s="7">
        <v>73732</v>
      </c>
      <c r="F447" s="7">
        <v>73982</v>
      </c>
      <c r="G447" s="7">
        <v>74837</v>
      </c>
    </row>
    <row r="448" spans="1:7" x14ac:dyDescent="0.2">
      <c r="A448" s="13">
        <v>438</v>
      </c>
      <c r="B448" s="6" t="s">
        <v>585</v>
      </c>
      <c r="C448" s="7" t="s">
        <v>127</v>
      </c>
      <c r="D448" s="7">
        <v>74486</v>
      </c>
      <c r="E448" s="7">
        <v>74486</v>
      </c>
      <c r="F448" s="7">
        <v>74556</v>
      </c>
      <c r="G448" s="7">
        <v>74785</v>
      </c>
    </row>
    <row r="449" spans="1:7" x14ac:dyDescent="0.2">
      <c r="A449" s="13">
        <v>439</v>
      </c>
      <c r="B449" s="6" t="s">
        <v>586</v>
      </c>
      <c r="C449" s="7" t="s">
        <v>125</v>
      </c>
      <c r="D449" s="7">
        <v>73812</v>
      </c>
      <c r="E449" s="7">
        <v>73812</v>
      </c>
      <c r="F449" s="7">
        <v>73948</v>
      </c>
      <c r="G449" s="7">
        <v>74774</v>
      </c>
    </row>
    <row r="450" spans="1:7" x14ac:dyDescent="0.2">
      <c r="A450" s="13">
        <v>440</v>
      </c>
      <c r="B450" s="6" t="s">
        <v>587</v>
      </c>
      <c r="C450" s="7" t="s">
        <v>279</v>
      </c>
      <c r="D450" s="7">
        <v>72897</v>
      </c>
      <c r="E450" s="7">
        <v>72897</v>
      </c>
      <c r="F450" s="7">
        <v>73107</v>
      </c>
      <c r="G450" s="7">
        <v>74770</v>
      </c>
    </row>
    <row r="451" spans="1:7" x14ac:dyDescent="0.2">
      <c r="A451" s="13">
        <v>441</v>
      </c>
      <c r="B451" s="6" t="s">
        <v>588</v>
      </c>
      <c r="C451" s="7" t="s">
        <v>150</v>
      </c>
      <c r="D451" s="7">
        <v>74262</v>
      </c>
      <c r="E451" s="7">
        <v>74262</v>
      </c>
      <c r="F451" s="7">
        <v>74352</v>
      </c>
      <c r="G451" s="7">
        <v>74743</v>
      </c>
    </row>
    <row r="452" spans="1:7" x14ac:dyDescent="0.2">
      <c r="A452" s="13">
        <v>442</v>
      </c>
      <c r="B452" s="6" t="s">
        <v>589</v>
      </c>
      <c r="C452" s="7" t="s">
        <v>127</v>
      </c>
      <c r="D452" s="7">
        <v>74227</v>
      </c>
      <c r="E452" s="7">
        <v>74227</v>
      </c>
      <c r="F452" s="7">
        <v>74305</v>
      </c>
      <c r="G452" s="7">
        <v>74550</v>
      </c>
    </row>
    <row r="453" spans="1:7" x14ac:dyDescent="0.2">
      <c r="A453" s="13">
        <v>443</v>
      </c>
      <c r="B453" s="6" t="s">
        <v>590</v>
      </c>
      <c r="C453" s="7" t="s">
        <v>127</v>
      </c>
      <c r="D453" s="7">
        <v>73366</v>
      </c>
      <c r="E453" s="7">
        <v>73366</v>
      </c>
      <c r="F453" s="7">
        <v>73506</v>
      </c>
      <c r="G453" s="7">
        <v>73802</v>
      </c>
    </row>
    <row r="454" spans="1:7" x14ac:dyDescent="0.2">
      <c r="A454" s="13">
        <v>444</v>
      </c>
      <c r="B454" s="6" t="s">
        <v>591</v>
      </c>
      <c r="C454" s="7" t="s">
        <v>125</v>
      </c>
      <c r="D454" s="7">
        <v>72148</v>
      </c>
      <c r="E454" s="7">
        <v>72148</v>
      </c>
      <c r="F454" s="7">
        <v>72397</v>
      </c>
      <c r="G454" s="7">
        <v>73333</v>
      </c>
    </row>
    <row r="455" spans="1:7" x14ac:dyDescent="0.2">
      <c r="A455" s="13">
        <v>445</v>
      </c>
      <c r="B455" s="6" t="s">
        <v>592</v>
      </c>
      <c r="C455" s="7" t="s">
        <v>129</v>
      </c>
      <c r="D455" s="7">
        <v>71802</v>
      </c>
      <c r="E455" s="7">
        <v>71802</v>
      </c>
      <c r="F455" s="7">
        <v>72108</v>
      </c>
      <c r="G455" s="7">
        <v>73322</v>
      </c>
    </row>
    <row r="456" spans="1:7" x14ac:dyDescent="0.2">
      <c r="A456" s="13">
        <v>446</v>
      </c>
      <c r="B456" s="6" t="s">
        <v>593</v>
      </c>
      <c r="C456" s="7" t="s">
        <v>327</v>
      </c>
      <c r="D456" s="7">
        <v>73206</v>
      </c>
      <c r="E456" s="7">
        <v>73206</v>
      </c>
      <c r="F456" s="7">
        <v>73215</v>
      </c>
      <c r="G456" s="7">
        <v>73261</v>
      </c>
    </row>
    <row r="457" spans="1:7" x14ac:dyDescent="0.2">
      <c r="A457" s="13">
        <v>447</v>
      </c>
      <c r="B457" s="6" t="s">
        <v>594</v>
      </c>
      <c r="C457" s="7" t="s">
        <v>168</v>
      </c>
      <c r="D457" s="7">
        <v>72623</v>
      </c>
      <c r="E457" s="7">
        <v>72623</v>
      </c>
      <c r="F457" s="7">
        <v>72768</v>
      </c>
      <c r="G457" s="7">
        <v>73243</v>
      </c>
    </row>
    <row r="458" spans="1:7" x14ac:dyDescent="0.2">
      <c r="A458" s="13">
        <v>448</v>
      </c>
      <c r="B458" s="6" t="s">
        <v>595</v>
      </c>
      <c r="C458" s="7" t="s">
        <v>125</v>
      </c>
      <c r="D458" s="7">
        <v>72203</v>
      </c>
      <c r="E458" s="7">
        <v>72203</v>
      </c>
      <c r="F458" s="7">
        <v>72346</v>
      </c>
      <c r="G458" s="7">
        <v>73001</v>
      </c>
    </row>
    <row r="459" spans="1:7" x14ac:dyDescent="0.2">
      <c r="A459" s="13">
        <v>449</v>
      </c>
      <c r="B459" s="6" t="s">
        <v>596</v>
      </c>
      <c r="C459" s="7" t="s">
        <v>145</v>
      </c>
      <c r="D459" s="7">
        <v>73007</v>
      </c>
      <c r="E459" s="7">
        <v>73014</v>
      </c>
      <c r="F459" s="7">
        <v>72978</v>
      </c>
      <c r="G459" s="7">
        <v>72919</v>
      </c>
    </row>
    <row r="460" spans="1:7" x14ac:dyDescent="0.2">
      <c r="A460" s="13">
        <v>450</v>
      </c>
      <c r="B460" s="6" t="s">
        <v>597</v>
      </c>
      <c r="C460" s="7" t="s">
        <v>150</v>
      </c>
      <c r="D460" s="7">
        <v>72125</v>
      </c>
      <c r="E460" s="7">
        <v>72125</v>
      </c>
      <c r="F460" s="7">
        <v>72175</v>
      </c>
      <c r="G460" s="7">
        <v>72833</v>
      </c>
    </row>
    <row r="461" spans="1:7" x14ac:dyDescent="0.2">
      <c r="A461" s="13">
        <v>451</v>
      </c>
      <c r="B461" s="6" t="s">
        <v>598</v>
      </c>
      <c r="C461" s="7" t="s">
        <v>129</v>
      </c>
      <c r="D461" s="7">
        <v>70400</v>
      </c>
      <c r="E461" s="7">
        <v>70400</v>
      </c>
      <c r="F461" s="7">
        <v>70883</v>
      </c>
      <c r="G461" s="7">
        <v>72513</v>
      </c>
    </row>
    <row r="462" spans="1:7" x14ac:dyDescent="0.2">
      <c r="A462" s="13">
        <v>452</v>
      </c>
      <c r="B462" s="6" t="s">
        <v>599</v>
      </c>
      <c r="C462" s="7" t="s">
        <v>202</v>
      </c>
      <c r="D462" s="7">
        <v>71993</v>
      </c>
      <c r="E462" s="7">
        <v>71993</v>
      </c>
      <c r="F462" s="7">
        <v>72177</v>
      </c>
      <c r="G462" s="7">
        <v>72475</v>
      </c>
    </row>
    <row r="463" spans="1:7" x14ac:dyDescent="0.2">
      <c r="A463" s="13">
        <v>453</v>
      </c>
      <c r="B463" s="6" t="s">
        <v>600</v>
      </c>
      <c r="C463" s="7" t="s">
        <v>150</v>
      </c>
      <c r="D463" s="7">
        <v>71739</v>
      </c>
      <c r="E463" s="7">
        <v>71739</v>
      </c>
      <c r="F463" s="7">
        <v>71758</v>
      </c>
      <c r="G463" s="7">
        <v>72201</v>
      </c>
    </row>
    <row r="464" spans="1:7" x14ac:dyDescent="0.2">
      <c r="A464" s="13">
        <v>454</v>
      </c>
      <c r="B464" s="6" t="s">
        <v>601</v>
      </c>
      <c r="C464" s="7" t="s">
        <v>148</v>
      </c>
      <c r="D464" s="7">
        <v>71741</v>
      </c>
      <c r="E464" s="7">
        <v>71741</v>
      </c>
      <c r="F464" s="7">
        <v>71780</v>
      </c>
      <c r="G464" s="7">
        <v>72068</v>
      </c>
    </row>
    <row r="465" spans="1:7" x14ac:dyDescent="0.2">
      <c r="A465" s="13">
        <v>455</v>
      </c>
      <c r="B465" s="6" t="s">
        <v>602</v>
      </c>
      <c r="C465" s="7" t="s">
        <v>197</v>
      </c>
      <c r="D465" s="7">
        <v>70576</v>
      </c>
      <c r="E465" s="7">
        <v>70576</v>
      </c>
      <c r="F465" s="7">
        <v>70678</v>
      </c>
      <c r="G465" s="7">
        <v>71561</v>
      </c>
    </row>
    <row r="466" spans="1:7" x14ac:dyDescent="0.2">
      <c r="A466" s="13">
        <v>456</v>
      </c>
      <c r="B466" s="6" t="s">
        <v>603</v>
      </c>
      <c r="C466" s="7" t="s">
        <v>157</v>
      </c>
      <c r="D466" s="7">
        <v>70180</v>
      </c>
      <c r="E466" s="7">
        <v>70180</v>
      </c>
      <c r="F466" s="7">
        <v>70376</v>
      </c>
      <c r="G466" s="7">
        <v>71517</v>
      </c>
    </row>
    <row r="467" spans="1:7" x14ac:dyDescent="0.2">
      <c r="A467" s="13">
        <v>457</v>
      </c>
      <c r="B467" s="6" t="s">
        <v>604</v>
      </c>
      <c r="C467" s="7" t="s">
        <v>150</v>
      </c>
      <c r="D467" s="7">
        <v>70995</v>
      </c>
      <c r="E467" s="7">
        <v>70995</v>
      </c>
      <c r="F467" s="7">
        <v>71013</v>
      </c>
      <c r="G467" s="7">
        <v>71452</v>
      </c>
    </row>
    <row r="468" spans="1:7" x14ac:dyDescent="0.2">
      <c r="A468" s="13">
        <v>458</v>
      </c>
      <c r="B468" s="6" t="s">
        <v>605</v>
      </c>
      <c r="C468" s="7" t="s">
        <v>274</v>
      </c>
      <c r="D468" s="7">
        <v>69797</v>
      </c>
      <c r="E468" s="7">
        <v>69792</v>
      </c>
      <c r="F468" s="7">
        <v>70157</v>
      </c>
      <c r="G468" s="7">
        <v>71397</v>
      </c>
    </row>
    <row r="469" spans="1:7" x14ac:dyDescent="0.2">
      <c r="A469" s="13">
        <v>459</v>
      </c>
      <c r="B469" s="6" t="s">
        <v>400</v>
      </c>
      <c r="C469" s="7" t="s">
        <v>606</v>
      </c>
      <c r="D469" s="7">
        <v>70851</v>
      </c>
      <c r="E469" s="7">
        <v>70852</v>
      </c>
      <c r="F469" s="7">
        <v>70920</v>
      </c>
      <c r="G469" s="7">
        <v>71305</v>
      </c>
    </row>
    <row r="470" spans="1:7" x14ac:dyDescent="0.2">
      <c r="A470" s="13">
        <v>460</v>
      </c>
      <c r="B470" s="6" t="s">
        <v>607</v>
      </c>
      <c r="C470" s="7" t="s">
        <v>125</v>
      </c>
      <c r="D470" s="7">
        <v>70285</v>
      </c>
      <c r="E470" s="7">
        <v>70285</v>
      </c>
      <c r="F470" s="7">
        <v>70418</v>
      </c>
      <c r="G470" s="7">
        <v>71215</v>
      </c>
    </row>
    <row r="471" spans="1:7" x14ac:dyDescent="0.2">
      <c r="A471" s="13">
        <v>461</v>
      </c>
      <c r="B471" s="6" t="s">
        <v>608</v>
      </c>
      <c r="C471" s="7" t="s">
        <v>289</v>
      </c>
      <c r="D471" s="7">
        <v>71148</v>
      </c>
      <c r="E471" s="7">
        <v>71148</v>
      </c>
      <c r="F471" s="7">
        <v>71163</v>
      </c>
      <c r="G471" s="7">
        <v>71153</v>
      </c>
    </row>
    <row r="472" spans="1:7" x14ac:dyDescent="0.2">
      <c r="A472" s="13">
        <v>462</v>
      </c>
      <c r="B472" s="6" t="s">
        <v>609</v>
      </c>
      <c r="C472" s="7" t="s">
        <v>168</v>
      </c>
      <c r="D472" s="7">
        <v>70718</v>
      </c>
      <c r="E472" s="7">
        <v>70718</v>
      </c>
      <c r="F472" s="7">
        <v>70740</v>
      </c>
      <c r="G472" s="7">
        <v>70867</v>
      </c>
    </row>
    <row r="473" spans="1:7" x14ac:dyDescent="0.2">
      <c r="A473" s="13">
        <v>463</v>
      </c>
      <c r="B473" s="6" t="s">
        <v>138</v>
      </c>
      <c r="C473" s="7" t="s">
        <v>148</v>
      </c>
      <c r="D473" s="7">
        <v>70145</v>
      </c>
      <c r="E473" s="7">
        <v>70145</v>
      </c>
      <c r="F473" s="7">
        <v>70719</v>
      </c>
      <c r="G473" s="7">
        <v>70801</v>
      </c>
    </row>
    <row r="474" spans="1:7" x14ac:dyDescent="0.2">
      <c r="A474" s="13">
        <v>464</v>
      </c>
      <c r="B474" s="6" t="s">
        <v>610</v>
      </c>
      <c r="C474" s="7" t="s">
        <v>125</v>
      </c>
      <c r="D474" s="7">
        <v>69516</v>
      </c>
      <c r="E474" s="7">
        <v>69516</v>
      </c>
      <c r="F474" s="7">
        <v>69645</v>
      </c>
      <c r="G474" s="7">
        <v>70436</v>
      </c>
    </row>
    <row r="475" spans="1:7" x14ac:dyDescent="0.2">
      <c r="A475" s="13">
        <v>465</v>
      </c>
      <c r="B475" s="6" t="s">
        <v>611</v>
      </c>
      <c r="C475" s="7" t="s">
        <v>125</v>
      </c>
      <c r="D475" s="7">
        <v>69772</v>
      </c>
      <c r="E475" s="7">
        <v>69772</v>
      </c>
      <c r="F475" s="7">
        <v>69825</v>
      </c>
      <c r="G475" s="7">
        <v>70257</v>
      </c>
    </row>
    <row r="476" spans="1:7" x14ac:dyDescent="0.2">
      <c r="A476" s="13">
        <v>466</v>
      </c>
      <c r="B476" s="6" t="s">
        <v>612</v>
      </c>
      <c r="C476" s="7" t="s">
        <v>125</v>
      </c>
      <c r="D476" s="7">
        <v>69135</v>
      </c>
      <c r="E476" s="7">
        <v>69135</v>
      </c>
      <c r="F476" s="7">
        <v>69369</v>
      </c>
      <c r="G476" s="7">
        <v>70172</v>
      </c>
    </row>
    <row r="477" spans="1:7" x14ac:dyDescent="0.2">
      <c r="A477" s="13">
        <v>467</v>
      </c>
      <c r="B477" s="6" t="s">
        <v>613</v>
      </c>
      <c r="C477" s="7" t="s">
        <v>141</v>
      </c>
      <c r="D477" s="7">
        <v>70085</v>
      </c>
      <c r="E477" s="7">
        <v>70085</v>
      </c>
      <c r="F477" s="7">
        <v>70091</v>
      </c>
      <c r="G477" s="7">
        <v>70080</v>
      </c>
    </row>
    <row r="478" spans="1:7" x14ac:dyDescent="0.2">
      <c r="A478" s="13">
        <v>468</v>
      </c>
      <c r="B478" s="6" t="s">
        <v>614</v>
      </c>
      <c r="C478" s="7" t="s">
        <v>125</v>
      </c>
      <c r="D478" s="7">
        <v>68386</v>
      </c>
      <c r="E478" s="7">
        <v>68386</v>
      </c>
      <c r="F478" s="7">
        <v>68808</v>
      </c>
      <c r="G478" s="7">
        <v>69967</v>
      </c>
    </row>
    <row r="479" spans="1:7" x14ac:dyDescent="0.2">
      <c r="A479" s="13">
        <v>469</v>
      </c>
      <c r="B479" s="6" t="s">
        <v>615</v>
      </c>
      <c r="C479" s="7" t="s">
        <v>222</v>
      </c>
      <c r="D479" s="7">
        <v>69781</v>
      </c>
      <c r="E479" s="7">
        <v>69781</v>
      </c>
      <c r="F479" s="7">
        <v>69835</v>
      </c>
      <c r="G479" s="7">
        <v>69893</v>
      </c>
    </row>
    <row r="480" spans="1:7" x14ac:dyDescent="0.2">
      <c r="A480" s="13">
        <v>470</v>
      </c>
      <c r="B480" s="6" t="s">
        <v>616</v>
      </c>
      <c r="C480" s="7" t="s">
        <v>129</v>
      </c>
      <c r="D480" s="7">
        <v>67358</v>
      </c>
      <c r="E480" s="7">
        <v>67358</v>
      </c>
      <c r="F480" s="7">
        <v>67964</v>
      </c>
      <c r="G480" s="7">
        <v>69774</v>
      </c>
    </row>
    <row r="481" spans="1:7" x14ac:dyDescent="0.2">
      <c r="A481" s="13">
        <v>471</v>
      </c>
      <c r="B481" s="6" t="s">
        <v>617</v>
      </c>
      <c r="C481" s="7" t="s">
        <v>125</v>
      </c>
      <c r="D481" s="7">
        <v>68747</v>
      </c>
      <c r="E481" s="7">
        <v>68749</v>
      </c>
      <c r="F481" s="7">
        <v>68975</v>
      </c>
      <c r="G481" s="7">
        <v>69752</v>
      </c>
    </row>
    <row r="482" spans="1:7" x14ac:dyDescent="0.2">
      <c r="A482" s="13">
        <v>472</v>
      </c>
      <c r="B482" s="6" t="s">
        <v>618</v>
      </c>
      <c r="C482" s="7" t="s">
        <v>347</v>
      </c>
      <c r="D482" s="7">
        <v>67843</v>
      </c>
      <c r="E482" s="7">
        <v>67874</v>
      </c>
      <c r="F482" s="7">
        <v>68097</v>
      </c>
      <c r="G482" s="7">
        <v>69357</v>
      </c>
    </row>
    <row r="483" spans="1:7" x14ac:dyDescent="0.2">
      <c r="A483" s="13">
        <v>473</v>
      </c>
      <c r="B483" s="6" t="s">
        <v>619</v>
      </c>
      <c r="C483" s="7" t="s">
        <v>293</v>
      </c>
      <c r="D483" s="7">
        <v>67793</v>
      </c>
      <c r="E483" s="7">
        <v>67793</v>
      </c>
      <c r="F483" s="7">
        <v>68060</v>
      </c>
      <c r="G483" s="7">
        <v>69220</v>
      </c>
    </row>
    <row r="484" spans="1:7" x14ac:dyDescent="0.2">
      <c r="A484" s="13">
        <v>474</v>
      </c>
      <c r="B484" s="6" t="s">
        <v>620</v>
      </c>
      <c r="C484" s="7" t="s">
        <v>311</v>
      </c>
      <c r="D484" s="7">
        <v>67956</v>
      </c>
      <c r="E484" s="7">
        <v>67956</v>
      </c>
      <c r="F484" s="7">
        <v>68236</v>
      </c>
      <c r="G484" s="7">
        <v>69200</v>
      </c>
    </row>
    <row r="485" spans="1:7" x14ac:dyDescent="0.2">
      <c r="A485" s="13">
        <v>475</v>
      </c>
      <c r="B485" s="6" t="s">
        <v>621</v>
      </c>
      <c r="C485" s="7" t="s">
        <v>125</v>
      </c>
      <c r="D485" s="7">
        <v>68549</v>
      </c>
      <c r="E485" s="7">
        <v>68549</v>
      </c>
      <c r="F485" s="7">
        <v>68677</v>
      </c>
      <c r="G485" s="7">
        <v>69089</v>
      </c>
    </row>
    <row r="486" spans="1:7" x14ac:dyDescent="0.2">
      <c r="A486" s="13">
        <v>476</v>
      </c>
      <c r="B486" s="6" t="s">
        <v>622</v>
      </c>
      <c r="C486" s="7" t="s">
        <v>139</v>
      </c>
      <c r="D486" s="7">
        <v>68217</v>
      </c>
      <c r="E486" s="7">
        <v>68217</v>
      </c>
      <c r="F486" s="7">
        <v>68361</v>
      </c>
      <c r="G486" s="7">
        <v>68996</v>
      </c>
    </row>
    <row r="487" spans="1:7" x14ac:dyDescent="0.2">
      <c r="A487" s="13">
        <v>477</v>
      </c>
      <c r="B487" s="6" t="s">
        <v>623</v>
      </c>
      <c r="C487" s="7" t="s">
        <v>261</v>
      </c>
      <c r="D487" s="7">
        <v>67862</v>
      </c>
      <c r="E487" s="7">
        <v>67873</v>
      </c>
      <c r="F487" s="7">
        <v>68051</v>
      </c>
      <c r="G487" s="7">
        <v>68947</v>
      </c>
    </row>
    <row r="488" spans="1:7" x14ac:dyDescent="0.2">
      <c r="A488" s="13">
        <v>478</v>
      </c>
      <c r="B488" s="6" t="s">
        <v>624</v>
      </c>
      <c r="C488" s="7" t="s">
        <v>127</v>
      </c>
      <c r="D488" s="7">
        <v>68557</v>
      </c>
      <c r="E488" s="7">
        <v>68557</v>
      </c>
      <c r="F488" s="7">
        <v>68628</v>
      </c>
      <c r="G488" s="7">
        <v>68858</v>
      </c>
    </row>
    <row r="489" spans="1:7" x14ac:dyDescent="0.2">
      <c r="A489" s="13">
        <v>479</v>
      </c>
      <c r="B489" s="6" t="s">
        <v>625</v>
      </c>
      <c r="C489" s="7" t="s">
        <v>261</v>
      </c>
      <c r="D489" s="7">
        <v>68406</v>
      </c>
      <c r="E489" s="7">
        <v>68406</v>
      </c>
      <c r="F489" s="7">
        <v>68462</v>
      </c>
      <c r="G489" s="7">
        <v>68653</v>
      </c>
    </row>
    <row r="490" spans="1:7" x14ac:dyDescent="0.2">
      <c r="A490" s="13">
        <v>480</v>
      </c>
      <c r="B490" s="6" t="s">
        <v>626</v>
      </c>
      <c r="C490" s="7" t="s">
        <v>176</v>
      </c>
      <c r="D490" s="7">
        <v>67947</v>
      </c>
      <c r="E490" s="7">
        <v>67943</v>
      </c>
      <c r="F490" s="7">
        <v>68098</v>
      </c>
      <c r="G490" s="7">
        <v>68642</v>
      </c>
    </row>
    <row r="491" spans="1:7" x14ac:dyDescent="0.2">
      <c r="A491" s="13">
        <v>481</v>
      </c>
      <c r="B491" s="6" t="s">
        <v>627</v>
      </c>
      <c r="C491" s="7" t="s">
        <v>274</v>
      </c>
      <c r="D491" s="7">
        <v>67263</v>
      </c>
      <c r="E491" s="7">
        <v>67261</v>
      </c>
      <c r="F491" s="7">
        <v>67442</v>
      </c>
      <c r="G491" s="7">
        <v>68547</v>
      </c>
    </row>
    <row r="492" spans="1:7" x14ac:dyDescent="0.2">
      <c r="A492" s="13">
        <v>482</v>
      </c>
      <c r="B492" s="6" t="s">
        <v>628</v>
      </c>
      <c r="C492" s="7" t="s">
        <v>187</v>
      </c>
      <c r="D492" s="7">
        <v>66588</v>
      </c>
      <c r="E492" s="7">
        <v>66588</v>
      </c>
      <c r="F492" s="7">
        <v>67013</v>
      </c>
      <c r="G492" s="7">
        <v>68500</v>
      </c>
    </row>
    <row r="493" spans="1:7" x14ac:dyDescent="0.2">
      <c r="A493" s="13">
        <v>483</v>
      </c>
      <c r="B493" s="6" t="s">
        <v>629</v>
      </c>
      <c r="C493" s="7" t="s">
        <v>279</v>
      </c>
      <c r="D493" s="7">
        <v>67311</v>
      </c>
      <c r="E493" s="7">
        <v>67311</v>
      </c>
      <c r="F493" s="7">
        <v>67604</v>
      </c>
      <c r="G493" s="7">
        <v>68495</v>
      </c>
    </row>
    <row r="494" spans="1:7" x14ac:dyDescent="0.2">
      <c r="A494" s="13">
        <v>484</v>
      </c>
      <c r="B494" s="6" t="s">
        <v>630</v>
      </c>
      <c r="C494" s="7" t="s">
        <v>125</v>
      </c>
      <c r="D494" s="7">
        <v>67096</v>
      </c>
      <c r="E494" s="7">
        <v>67171</v>
      </c>
      <c r="F494" s="7">
        <v>67404</v>
      </c>
      <c r="G494" s="7">
        <v>68254</v>
      </c>
    </row>
    <row r="495" spans="1:7" x14ac:dyDescent="0.2">
      <c r="A495" s="13">
        <v>485</v>
      </c>
      <c r="B495" s="6" t="s">
        <v>631</v>
      </c>
      <c r="C495" s="7" t="s">
        <v>159</v>
      </c>
      <c r="D495" s="7">
        <v>66859</v>
      </c>
      <c r="E495" s="7">
        <v>66859</v>
      </c>
      <c r="F495" s="7">
        <v>67070</v>
      </c>
      <c r="G495" s="7">
        <v>68203</v>
      </c>
    </row>
    <row r="496" spans="1:7" x14ac:dyDescent="0.2">
      <c r="A496" s="13">
        <v>486</v>
      </c>
      <c r="B496" s="6" t="s">
        <v>632</v>
      </c>
      <c r="C496" s="7" t="s">
        <v>139</v>
      </c>
      <c r="D496" s="7">
        <v>66887</v>
      </c>
      <c r="E496" s="7">
        <v>66887</v>
      </c>
      <c r="F496" s="7">
        <v>67042</v>
      </c>
      <c r="G496" s="7">
        <v>68117</v>
      </c>
    </row>
    <row r="497" spans="1:7" x14ac:dyDescent="0.2">
      <c r="A497" s="13">
        <v>487</v>
      </c>
      <c r="B497" s="6" t="s">
        <v>368</v>
      </c>
      <c r="C497" s="7" t="s">
        <v>141</v>
      </c>
      <c r="D497" s="7">
        <v>67140</v>
      </c>
      <c r="E497" s="7">
        <v>67140</v>
      </c>
      <c r="F497" s="7">
        <v>67190</v>
      </c>
      <c r="G497" s="7">
        <v>67947</v>
      </c>
    </row>
    <row r="498" spans="1:7" x14ac:dyDescent="0.2">
      <c r="A498" s="13">
        <v>488</v>
      </c>
      <c r="B498" s="6" t="s">
        <v>633</v>
      </c>
      <c r="C498" s="7" t="s">
        <v>125</v>
      </c>
      <c r="D498" s="7">
        <v>66790</v>
      </c>
      <c r="E498" s="7">
        <v>66790</v>
      </c>
      <c r="F498" s="7">
        <v>66958</v>
      </c>
      <c r="G498" s="7">
        <v>67804</v>
      </c>
    </row>
    <row r="499" spans="1:7" x14ac:dyDescent="0.2">
      <c r="A499" s="13">
        <v>489</v>
      </c>
      <c r="B499" s="6" t="s">
        <v>634</v>
      </c>
      <c r="C499" s="7" t="s">
        <v>123</v>
      </c>
      <c r="D499" s="7">
        <v>67292</v>
      </c>
      <c r="E499" s="7">
        <v>67290</v>
      </c>
      <c r="F499" s="7">
        <v>67374</v>
      </c>
      <c r="G499" s="7">
        <v>67780</v>
      </c>
    </row>
    <row r="500" spans="1:7" x14ac:dyDescent="0.2">
      <c r="A500" s="13">
        <v>490</v>
      </c>
      <c r="B500" s="6" t="s">
        <v>635</v>
      </c>
      <c r="C500" s="7" t="s">
        <v>347</v>
      </c>
      <c r="D500" s="7">
        <v>66154</v>
      </c>
      <c r="E500" s="7">
        <v>66158</v>
      </c>
      <c r="F500" s="7">
        <v>66410</v>
      </c>
      <c r="G500" s="7">
        <v>67423</v>
      </c>
    </row>
    <row r="501" spans="1:7" x14ac:dyDescent="0.2">
      <c r="A501" s="13">
        <v>491</v>
      </c>
      <c r="B501" s="6" t="s">
        <v>636</v>
      </c>
      <c r="C501" s="7" t="s">
        <v>420</v>
      </c>
      <c r="D501" s="7">
        <v>66788</v>
      </c>
      <c r="E501" s="7">
        <v>66788</v>
      </c>
      <c r="F501" s="7">
        <v>66873</v>
      </c>
      <c r="G501" s="7">
        <v>67290</v>
      </c>
    </row>
    <row r="502" spans="1:7" x14ac:dyDescent="0.2">
      <c r="A502" s="13">
        <v>492</v>
      </c>
      <c r="B502" s="6" t="s">
        <v>637</v>
      </c>
      <c r="C502" s="7" t="s">
        <v>125</v>
      </c>
      <c r="D502" s="7">
        <v>66748</v>
      </c>
      <c r="E502" s="7">
        <v>66748</v>
      </c>
      <c r="F502" s="7">
        <v>66804</v>
      </c>
      <c r="G502" s="7">
        <v>67233</v>
      </c>
    </row>
    <row r="503" spans="1:7" x14ac:dyDescent="0.2">
      <c r="A503" s="13">
        <v>493</v>
      </c>
      <c r="B503" s="6" t="s">
        <v>638</v>
      </c>
      <c r="C503" s="7" t="s">
        <v>129</v>
      </c>
      <c r="D503" s="7">
        <v>66102</v>
      </c>
      <c r="E503" s="7">
        <v>66130</v>
      </c>
      <c r="F503" s="7">
        <v>66691</v>
      </c>
      <c r="G503" s="7">
        <v>67188</v>
      </c>
    </row>
    <row r="504" spans="1:7" x14ac:dyDescent="0.2">
      <c r="A504" s="13">
        <v>494</v>
      </c>
      <c r="B504" s="6" t="s">
        <v>610</v>
      </c>
      <c r="C504" s="7" t="s">
        <v>222</v>
      </c>
      <c r="D504" s="7">
        <v>66455</v>
      </c>
      <c r="E504" s="7">
        <v>66455</v>
      </c>
      <c r="F504" s="7">
        <v>66529</v>
      </c>
      <c r="G504" s="7">
        <v>67187</v>
      </c>
    </row>
    <row r="505" spans="1:7" x14ac:dyDescent="0.2">
      <c r="A505" s="13">
        <v>495</v>
      </c>
      <c r="B505" s="6" t="s">
        <v>639</v>
      </c>
      <c r="C505" s="7" t="s">
        <v>129</v>
      </c>
      <c r="D505" s="7">
        <v>64669</v>
      </c>
      <c r="E505" s="7">
        <v>64671</v>
      </c>
      <c r="F505" s="7">
        <v>65117</v>
      </c>
      <c r="G505" s="7">
        <v>67019</v>
      </c>
    </row>
    <row r="506" spans="1:7" x14ac:dyDescent="0.2">
      <c r="A506" s="13">
        <v>496</v>
      </c>
      <c r="B506" s="6" t="s">
        <v>640</v>
      </c>
      <c r="C506" s="7" t="s">
        <v>202</v>
      </c>
      <c r="D506" s="7">
        <v>66702</v>
      </c>
      <c r="E506" s="7">
        <v>66702</v>
      </c>
      <c r="F506" s="7">
        <v>66701</v>
      </c>
      <c r="G506" s="7">
        <v>66715</v>
      </c>
    </row>
    <row r="507" spans="1:7" x14ac:dyDescent="0.2">
      <c r="A507" s="13">
        <v>497</v>
      </c>
      <c r="B507" s="6" t="s">
        <v>641</v>
      </c>
      <c r="C507" s="7" t="s">
        <v>168</v>
      </c>
      <c r="D507" s="7">
        <v>65883</v>
      </c>
      <c r="E507" s="7">
        <v>65888</v>
      </c>
      <c r="F507" s="7">
        <v>65978</v>
      </c>
      <c r="G507" s="7">
        <v>66623</v>
      </c>
    </row>
    <row r="508" spans="1:7" x14ac:dyDescent="0.2">
      <c r="A508" s="13">
        <v>498</v>
      </c>
      <c r="B508" s="6" t="s">
        <v>642</v>
      </c>
      <c r="C508" s="7" t="s">
        <v>182</v>
      </c>
      <c r="D508" s="7">
        <v>65794</v>
      </c>
      <c r="E508" s="7">
        <v>65794</v>
      </c>
      <c r="F508" s="7">
        <v>66008</v>
      </c>
      <c r="G508" s="7">
        <v>66598</v>
      </c>
    </row>
    <row r="509" spans="1:7" x14ac:dyDescent="0.2">
      <c r="A509" s="13">
        <v>499</v>
      </c>
      <c r="B509" s="6" t="s">
        <v>643</v>
      </c>
      <c r="C509" s="7" t="s">
        <v>145</v>
      </c>
      <c r="D509" s="7">
        <v>66982</v>
      </c>
      <c r="E509" s="7">
        <v>66982</v>
      </c>
      <c r="F509" s="7">
        <v>66846</v>
      </c>
      <c r="G509" s="7">
        <v>66571</v>
      </c>
    </row>
    <row r="510" spans="1:7" x14ac:dyDescent="0.2">
      <c r="A510" s="13">
        <v>500</v>
      </c>
      <c r="B510" s="6" t="s">
        <v>644</v>
      </c>
      <c r="C510" s="7" t="s">
        <v>139</v>
      </c>
      <c r="D510" s="7">
        <v>65333</v>
      </c>
      <c r="E510" s="7">
        <v>65333</v>
      </c>
      <c r="F510" s="7">
        <v>65485</v>
      </c>
      <c r="G510" s="7">
        <v>66544</v>
      </c>
    </row>
    <row r="511" spans="1:7" x14ac:dyDescent="0.2">
      <c r="A511" s="13">
        <v>501</v>
      </c>
      <c r="B511" s="6" t="s">
        <v>169</v>
      </c>
      <c r="C511" s="7" t="s">
        <v>645</v>
      </c>
      <c r="D511" s="7">
        <v>66194</v>
      </c>
      <c r="E511" s="7">
        <v>66194</v>
      </c>
      <c r="F511" s="7">
        <v>66125</v>
      </c>
      <c r="G511" s="7">
        <v>66363</v>
      </c>
    </row>
    <row r="512" spans="1:7" x14ac:dyDescent="0.2">
      <c r="A512" s="13">
        <v>502</v>
      </c>
      <c r="B512" s="6" t="s">
        <v>646</v>
      </c>
      <c r="C512" s="7" t="s">
        <v>168</v>
      </c>
      <c r="D512" s="7">
        <v>66083</v>
      </c>
      <c r="E512" s="7">
        <v>66083</v>
      </c>
      <c r="F512" s="7">
        <v>66119</v>
      </c>
      <c r="G512" s="7">
        <v>66344</v>
      </c>
    </row>
    <row r="513" spans="1:7" x14ac:dyDescent="0.2">
      <c r="A513" s="13">
        <v>503</v>
      </c>
      <c r="B513" s="6" t="s">
        <v>647</v>
      </c>
      <c r="C513" s="7" t="s">
        <v>133</v>
      </c>
      <c r="D513" s="7">
        <v>65275</v>
      </c>
      <c r="E513" s="7">
        <v>65275</v>
      </c>
      <c r="F513" s="7">
        <v>65391</v>
      </c>
      <c r="G513" s="7">
        <v>66309</v>
      </c>
    </row>
    <row r="514" spans="1:7" x14ac:dyDescent="0.2">
      <c r="A514" s="13">
        <v>504</v>
      </c>
      <c r="B514" s="6" t="s">
        <v>648</v>
      </c>
      <c r="C514" s="7" t="s">
        <v>123</v>
      </c>
      <c r="D514" s="7">
        <v>66135</v>
      </c>
      <c r="E514" s="7">
        <v>66135</v>
      </c>
      <c r="F514" s="7">
        <v>66221</v>
      </c>
      <c r="G514" s="7">
        <v>66273</v>
      </c>
    </row>
    <row r="515" spans="1:7" x14ac:dyDescent="0.2">
      <c r="A515" s="13">
        <v>505.5</v>
      </c>
      <c r="B515" s="6" t="s">
        <v>649</v>
      </c>
      <c r="C515" s="7" t="s">
        <v>197</v>
      </c>
      <c r="D515" s="7">
        <v>65842</v>
      </c>
      <c r="E515" s="7">
        <v>65842</v>
      </c>
      <c r="F515" s="7">
        <v>65902</v>
      </c>
      <c r="G515" s="7">
        <v>66169</v>
      </c>
    </row>
    <row r="516" spans="1:7" x14ac:dyDescent="0.2">
      <c r="A516" s="13">
        <v>505.5</v>
      </c>
      <c r="B516" s="6" t="s">
        <v>650</v>
      </c>
      <c r="C516" s="7" t="s">
        <v>161</v>
      </c>
      <c r="D516" s="7">
        <v>65239</v>
      </c>
      <c r="E516" s="7">
        <v>65239</v>
      </c>
      <c r="F516" s="7">
        <v>65463</v>
      </c>
      <c r="G516" s="7">
        <v>66169</v>
      </c>
    </row>
    <row r="517" spans="1:7" x14ac:dyDescent="0.2">
      <c r="A517" s="13">
        <v>507</v>
      </c>
      <c r="B517" s="6" t="s">
        <v>651</v>
      </c>
      <c r="C517" s="7" t="s">
        <v>129</v>
      </c>
      <c r="D517" s="7">
        <v>64849</v>
      </c>
      <c r="E517" s="7">
        <v>64869</v>
      </c>
      <c r="F517" s="7">
        <v>65140</v>
      </c>
      <c r="G517" s="7">
        <v>66122</v>
      </c>
    </row>
    <row r="518" spans="1:7" x14ac:dyDescent="0.2">
      <c r="A518" s="13">
        <v>508</v>
      </c>
      <c r="B518" s="6" t="s">
        <v>652</v>
      </c>
      <c r="C518" s="7" t="s">
        <v>125</v>
      </c>
      <c r="D518" s="7">
        <v>65622</v>
      </c>
      <c r="E518" s="7">
        <v>65622</v>
      </c>
      <c r="F518" s="7">
        <v>65705</v>
      </c>
      <c r="G518" s="7">
        <v>66016</v>
      </c>
    </row>
    <row r="519" spans="1:7" x14ac:dyDescent="0.2">
      <c r="A519" s="13">
        <v>509</v>
      </c>
      <c r="B519" s="6" t="s">
        <v>653</v>
      </c>
      <c r="C519" s="7" t="s">
        <v>253</v>
      </c>
      <c r="D519" s="7">
        <v>65496</v>
      </c>
      <c r="E519" s="7">
        <v>65496</v>
      </c>
      <c r="F519" s="7">
        <v>65637</v>
      </c>
      <c r="G519" s="7">
        <v>66010</v>
      </c>
    </row>
    <row r="520" spans="1:7" x14ac:dyDescent="0.2">
      <c r="A520" s="13">
        <v>510</v>
      </c>
      <c r="B520" s="6" t="s">
        <v>654</v>
      </c>
      <c r="C520" s="7" t="s">
        <v>133</v>
      </c>
      <c r="D520" s="7">
        <v>65870</v>
      </c>
      <c r="E520" s="7">
        <v>65870</v>
      </c>
      <c r="F520" s="7">
        <v>65956</v>
      </c>
      <c r="G520" s="7">
        <v>65914</v>
      </c>
    </row>
    <row r="521" spans="1:7" x14ac:dyDescent="0.2">
      <c r="A521" s="13">
        <v>511</v>
      </c>
      <c r="B521" s="6" t="s">
        <v>655</v>
      </c>
      <c r="C521" s="7" t="s">
        <v>125</v>
      </c>
      <c r="D521" s="7">
        <v>65201</v>
      </c>
      <c r="E521" s="7">
        <v>65222</v>
      </c>
      <c r="F521" s="7">
        <v>65392</v>
      </c>
      <c r="G521" s="7">
        <v>65895</v>
      </c>
    </row>
    <row r="522" spans="1:7" x14ac:dyDescent="0.2">
      <c r="A522" s="13">
        <v>512</v>
      </c>
      <c r="B522" s="6" t="s">
        <v>656</v>
      </c>
      <c r="C522" s="7" t="s">
        <v>125</v>
      </c>
      <c r="D522" s="7">
        <v>64776</v>
      </c>
      <c r="E522" s="7">
        <v>64805</v>
      </c>
      <c r="F522" s="7">
        <v>64960</v>
      </c>
      <c r="G522" s="7">
        <v>65606</v>
      </c>
    </row>
    <row r="523" spans="1:7" x14ac:dyDescent="0.2">
      <c r="A523" s="13">
        <v>513</v>
      </c>
      <c r="B523" s="6" t="s">
        <v>657</v>
      </c>
      <c r="C523" s="7" t="s">
        <v>125</v>
      </c>
      <c r="D523" s="7">
        <v>64403</v>
      </c>
      <c r="E523" s="7">
        <v>64403</v>
      </c>
      <c r="F523" s="7">
        <v>64571</v>
      </c>
      <c r="G523" s="7">
        <v>65412</v>
      </c>
    </row>
    <row r="524" spans="1:7" x14ac:dyDescent="0.2">
      <c r="A524" s="13">
        <v>514</v>
      </c>
      <c r="B524" s="6" t="s">
        <v>658</v>
      </c>
      <c r="C524" s="7" t="s">
        <v>125</v>
      </c>
      <c r="D524" s="7">
        <v>64234</v>
      </c>
      <c r="E524" s="7">
        <v>64234</v>
      </c>
      <c r="F524" s="7">
        <v>64392</v>
      </c>
      <c r="G524" s="7">
        <v>65215</v>
      </c>
    </row>
    <row r="525" spans="1:7" x14ac:dyDescent="0.2">
      <c r="A525" s="13">
        <v>515</v>
      </c>
      <c r="B525" s="6" t="s">
        <v>659</v>
      </c>
      <c r="C525" s="7" t="s">
        <v>125</v>
      </c>
      <c r="D525" s="7">
        <v>64173</v>
      </c>
      <c r="E525" s="7">
        <v>64173</v>
      </c>
      <c r="F525" s="7">
        <v>64390</v>
      </c>
      <c r="G525" s="7">
        <v>65211</v>
      </c>
    </row>
    <row r="526" spans="1:7" x14ac:dyDescent="0.2">
      <c r="A526" s="13">
        <v>516</v>
      </c>
      <c r="B526" s="6" t="s">
        <v>292</v>
      </c>
      <c r="C526" s="7" t="s">
        <v>153</v>
      </c>
      <c r="D526" s="7">
        <v>65211</v>
      </c>
      <c r="E526" s="7">
        <v>65211</v>
      </c>
      <c r="F526" s="7">
        <v>65227</v>
      </c>
      <c r="G526" s="7">
        <v>65187</v>
      </c>
    </row>
    <row r="527" spans="1:7" x14ac:dyDescent="0.2">
      <c r="A527" s="13">
        <v>517</v>
      </c>
      <c r="B527" s="6" t="s">
        <v>660</v>
      </c>
      <c r="C527" s="7" t="s">
        <v>127</v>
      </c>
      <c r="D527" s="7">
        <v>64784</v>
      </c>
      <c r="E527" s="7">
        <v>64784</v>
      </c>
      <c r="F527" s="7">
        <v>64852</v>
      </c>
      <c r="G527" s="7">
        <v>65066</v>
      </c>
    </row>
    <row r="528" spans="1:7" x14ac:dyDescent="0.2">
      <c r="A528" s="13">
        <v>518</v>
      </c>
      <c r="B528" s="6" t="s">
        <v>661</v>
      </c>
      <c r="C528" s="7" t="s">
        <v>125</v>
      </c>
      <c r="D528" s="7">
        <v>64925</v>
      </c>
      <c r="E528" s="7">
        <v>64925</v>
      </c>
      <c r="F528" s="7">
        <v>65009</v>
      </c>
      <c r="G528" s="7">
        <v>65050</v>
      </c>
    </row>
    <row r="529" spans="1:7" x14ac:dyDescent="0.2">
      <c r="A529" s="13">
        <v>519</v>
      </c>
      <c r="B529" s="6" t="s">
        <v>662</v>
      </c>
      <c r="C529" s="7" t="s">
        <v>129</v>
      </c>
      <c r="D529" s="7">
        <v>63343</v>
      </c>
      <c r="E529" s="7">
        <v>63343</v>
      </c>
      <c r="F529" s="7">
        <v>63617</v>
      </c>
      <c r="G529" s="7">
        <v>64780</v>
      </c>
    </row>
    <row r="530" spans="1:7" x14ac:dyDescent="0.2">
      <c r="A530" s="13">
        <v>520</v>
      </c>
      <c r="B530" s="6" t="s">
        <v>663</v>
      </c>
      <c r="C530" s="7" t="s">
        <v>197</v>
      </c>
      <c r="D530" s="7">
        <v>64206</v>
      </c>
      <c r="E530" s="7">
        <v>64206</v>
      </c>
      <c r="F530" s="7">
        <v>64303</v>
      </c>
      <c r="G530" s="7">
        <v>64765</v>
      </c>
    </row>
    <row r="531" spans="1:7" x14ac:dyDescent="0.2">
      <c r="A531" s="13">
        <v>521</v>
      </c>
      <c r="B531" s="6" t="s">
        <v>664</v>
      </c>
      <c r="C531" s="7" t="s">
        <v>125</v>
      </c>
      <c r="D531" s="7">
        <v>63522</v>
      </c>
      <c r="E531" s="7">
        <v>63522</v>
      </c>
      <c r="F531" s="7">
        <v>63679</v>
      </c>
      <c r="G531" s="7">
        <v>64491</v>
      </c>
    </row>
    <row r="532" spans="1:7" x14ac:dyDescent="0.2">
      <c r="A532" s="13">
        <v>522</v>
      </c>
      <c r="B532" s="6" t="s">
        <v>665</v>
      </c>
      <c r="C532" s="7" t="s">
        <v>125</v>
      </c>
      <c r="D532" s="7">
        <v>63632</v>
      </c>
      <c r="E532" s="7">
        <v>63632</v>
      </c>
      <c r="F532" s="7">
        <v>63735</v>
      </c>
      <c r="G532" s="7">
        <v>64409</v>
      </c>
    </row>
    <row r="533" spans="1:7" x14ac:dyDescent="0.2">
      <c r="A533" s="13">
        <v>523</v>
      </c>
      <c r="B533" s="6" t="s">
        <v>666</v>
      </c>
      <c r="C533" s="7" t="s">
        <v>222</v>
      </c>
      <c r="D533" s="7">
        <v>64270</v>
      </c>
      <c r="E533" s="7">
        <v>64270</v>
      </c>
      <c r="F533" s="7">
        <v>64281</v>
      </c>
      <c r="G533" s="7">
        <v>64365</v>
      </c>
    </row>
    <row r="534" spans="1:7" x14ac:dyDescent="0.2">
      <c r="A534" s="13">
        <v>524</v>
      </c>
      <c r="B534" s="6" t="s">
        <v>667</v>
      </c>
      <c r="C534" s="7" t="s">
        <v>153</v>
      </c>
      <c r="D534" s="7">
        <v>62487</v>
      </c>
      <c r="E534" s="7">
        <v>62494</v>
      </c>
      <c r="F534" s="7">
        <v>62798</v>
      </c>
      <c r="G534" s="7">
        <v>64317</v>
      </c>
    </row>
    <row r="535" spans="1:7" x14ac:dyDescent="0.2">
      <c r="A535" s="13">
        <v>525</v>
      </c>
      <c r="B535" s="6" t="s">
        <v>668</v>
      </c>
      <c r="C535" s="7" t="s">
        <v>125</v>
      </c>
      <c r="D535" s="7">
        <v>63264</v>
      </c>
      <c r="E535" s="7">
        <v>63260</v>
      </c>
      <c r="F535" s="7">
        <v>63476</v>
      </c>
      <c r="G535" s="7">
        <v>64294</v>
      </c>
    </row>
    <row r="536" spans="1:7" x14ac:dyDescent="0.2">
      <c r="A536" s="13">
        <v>526</v>
      </c>
      <c r="B536" s="6" t="s">
        <v>669</v>
      </c>
      <c r="C536" s="7" t="s">
        <v>145</v>
      </c>
      <c r="D536" s="7">
        <v>64097</v>
      </c>
      <c r="E536" s="7">
        <v>64097</v>
      </c>
      <c r="F536" s="7">
        <v>64135</v>
      </c>
      <c r="G536" s="7">
        <v>64152</v>
      </c>
    </row>
    <row r="537" spans="1:7" x14ac:dyDescent="0.2">
      <c r="A537" s="13">
        <v>527</v>
      </c>
      <c r="B537" s="6" t="s">
        <v>670</v>
      </c>
      <c r="C537" s="7" t="s">
        <v>125</v>
      </c>
      <c r="D537" s="7">
        <v>62979</v>
      </c>
      <c r="E537" s="7">
        <v>62979</v>
      </c>
      <c r="F537" s="7">
        <v>63136</v>
      </c>
      <c r="G537" s="7">
        <v>63940</v>
      </c>
    </row>
    <row r="538" spans="1:7" x14ac:dyDescent="0.2">
      <c r="A538" s="13">
        <v>528</v>
      </c>
      <c r="B538" s="6" t="s">
        <v>671</v>
      </c>
      <c r="C538" s="7" t="s">
        <v>153</v>
      </c>
      <c r="D538" s="7">
        <v>63152</v>
      </c>
      <c r="E538" s="7">
        <v>63150</v>
      </c>
      <c r="F538" s="7">
        <v>63333</v>
      </c>
      <c r="G538" s="7">
        <v>63815</v>
      </c>
    </row>
    <row r="539" spans="1:7" x14ac:dyDescent="0.2">
      <c r="A539" s="13">
        <v>529</v>
      </c>
      <c r="B539" s="6" t="s">
        <v>672</v>
      </c>
      <c r="C539" s="7" t="s">
        <v>222</v>
      </c>
      <c r="D539" s="7">
        <v>63024</v>
      </c>
      <c r="E539" s="7">
        <v>63024</v>
      </c>
      <c r="F539" s="7">
        <v>63096</v>
      </c>
      <c r="G539" s="7">
        <v>63722</v>
      </c>
    </row>
    <row r="540" spans="1:7" x14ac:dyDescent="0.2">
      <c r="A540" s="13">
        <v>530</v>
      </c>
      <c r="B540" s="6" t="s">
        <v>673</v>
      </c>
      <c r="C540" s="7" t="s">
        <v>139</v>
      </c>
      <c r="D540" s="7">
        <v>62298</v>
      </c>
      <c r="E540" s="7">
        <v>62296</v>
      </c>
      <c r="F540" s="7">
        <v>62460</v>
      </c>
      <c r="G540" s="7">
        <v>63512</v>
      </c>
    </row>
    <row r="541" spans="1:7" x14ac:dyDescent="0.2">
      <c r="A541" s="13">
        <v>531</v>
      </c>
      <c r="B541" s="6" t="s">
        <v>674</v>
      </c>
      <c r="C541" s="7" t="s">
        <v>168</v>
      </c>
      <c r="D541" s="7">
        <v>63575</v>
      </c>
      <c r="E541" s="7">
        <v>63575</v>
      </c>
      <c r="F541" s="7">
        <v>63558</v>
      </c>
      <c r="G541" s="7">
        <v>63479</v>
      </c>
    </row>
    <row r="542" spans="1:7" x14ac:dyDescent="0.2">
      <c r="A542" s="13">
        <v>532</v>
      </c>
      <c r="B542" s="6" t="s">
        <v>675</v>
      </c>
      <c r="C542" s="7" t="s">
        <v>125</v>
      </c>
      <c r="D542" s="7">
        <v>62942</v>
      </c>
      <c r="E542" s="7">
        <v>62942</v>
      </c>
      <c r="F542" s="7">
        <v>62995</v>
      </c>
      <c r="G542" s="7">
        <v>63400</v>
      </c>
    </row>
    <row r="543" spans="1:7" x14ac:dyDescent="0.2">
      <c r="A543" s="13">
        <v>533</v>
      </c>
      <c r="B543" s="6" t="s">
        <v>676</v>
      </c>
      <c r="C543" s="7" t="s">
        <v>199</v>
      </c>
      <c r="D543" s="7">
        <v>62209</v>
      </c>
      <c r="E543" s="7">
        <v>62209</v>
      </c>
      <c r="F543" s="7">
        <v>62389</v>
      </c>
      <c r="G543" s="7">
        <v>63219</v>
      </c>
    </row>
    <row r="544" spans="1:7" x14ac:dyDescent="0.2">
      <c r="A544" s="13">
        <v>534</v>
      </c>
      <c r="B544" s="6" t="s">
        <v>677</v>
      </c>
      <c r="C544" s="7" t="s">
        <v>157</v>
      </c>
      <c r="D544" s="7">
        <v>59781</v>
      </c>
      <c r="E544" s="7">
        <v>59781</v>
      </c>
      <c r="F544" s="7">
        <v>60600</v>
      </c>
      <c r="G544" s="7">
        <v>63186</v>
      </c>
    </row>
    <row r="545" spans="1:7" x14ac:dyDescent="0.2">
      <c r="A545" s="13">
        <v>535</v>
      </c>
      <c r="B545" s="6" t="s">
        <v>678</v>
      </c>
      <c r="C545" s="7" t="s">
        <v>125</v>
      </c>
      <c r="D545" s="7">
        <v>62134</v>
      </c>
      <c r="E545" s="7">
        <v>62134</v>
      </c>
      <c r="F545" s="7">
        <v>62350</v>
      </c>
      <c r="G545" s="7">
        <v>63133</v>
      </c>
    </row>
    <row r="546" spans="1:7" x14ac:dyDescent="0.2">
      <c r="A546" s="13">
        <v>536</v>
      </c>
      <c r="B546" s="6" t="s">
        <v>679</v>
      </c>
      <c r="C546" s="7" t="s">
        <v>129</v>
      </c>
      <c r="D546" s="7">
        <v>62592</v>
      </c>
      <c r="E546" s="7">
        <v>62592</v>
      </c>
      <c r="F546" s="7">
        <v>62629</v>
      </c>
      <c r="G546" s="7">
        <v>63131</v>
      </c>
    </row>
    <row r="547" spans="1:7" x14ac:dyDescent="0.2">
      <c r="A547" s="13">
        <v>537</v>
      </c>
      <c r="B547" s="6" t="s">
        <v>680</v>
      </c>
      <c r="C547" s="7" t="s">
        <v>125</v>
      </c>
      <c r="D547" s="7">
        <v>62500</v>
      </c>
      <c r="E547" s="7">
        <v>62500</v>
      </c>
      <c r="F547" s="7">
        <v>62554</v>
      </c>
      <c r="G547" s="7">
        <v>62954</v>
      </c>
    </row>
    <row r="548" spans="1:7" x14ac:dyDescent="0.2">
      <c r="A548" s="13">
        <v>538</v>
      </c>
      <c r="B548" s="6" t="s">
        <v>681</v>
      </c>
      <c r="C548" s="7" t="s">
        <v>274</v>
      </c>
      <c r="D548" s="7">
        <v>62304</v>
      </c>
      <c r="E548" s="7">
        <v>62304</v>
      </c>
      <c r="F548" s="7">
        <v>62441</v>
      </c>
      <c r="G548" s="7">
        <v>62886</v>
      </c>
    </row>
    <row r="549" spans="1:7" x14ac:dyDescent="0.2">
      <c r="A549" s="13">
        <v>539</v>
      </c>
      <c r="B549" s="6" t="s">
        <v>682</v>
      </c>
      <c r="C549" s="7" t="s">
        <v>145</v>
      </c>
      <c r="D549" s="7">
        <v>62477</v>
      </c>
      <c r="E549" s="7">
        <v>62477</v>
      </c>
      <c r="F549" s="7">
        <v>62596</v>
      </c>
      <c r="G549" s="7">
        <v>62795</v>
      </c>
    </row>
    <row r="550" spans="1:7" x14ac:dyDescent="0.2">
      <c r="A550" s="13">
        <v>540</v>
      </c>
      <c r="B550" s="6" t="s">
        <v>683</v>
      </c>
      <c r="C550" s="7" t="s">
        <v>197</v>
      </c>
      <c r="D550" s="7">
        <v>61961</v>
      </c>
      <c r="E550" s="7">
        <v>61961</v>
      </c>
      <c r="F550" s="7">
        <v>62184</v>
      </c>
      <c r="G550" s="7">
        <v>62787</v>
      </c>
    </row>
    <row r="551" spans="1:7" x14ac:dyDescent="0.2">
      <c r="A551" s="13">
        <v>541</v>
      </c>
      <c r="B551" s="6" t="s">
        <v>684</v>
      </c>
      <c r="C551" s="7" t="s">
        <v>202</v>
      </c>
      <c r="D551" s="7">
        <v>61315</v>
      </c>
      <c r="E551" s="7">
        <v>61315</v>
      </c>
      <c r="F551" s="7">
        <v>61608</v>
      </c>
      <c r="G551" s="7">
        <v>62745</v>
      </c>
    </row>
    <row r="552" spans="1:7" x14ac:dyDescent="0.2">
      <c r="A552" s="13">
        <v>542</v>
      </c>
      <c r="B552" s="6" t="s">
        <v>685</v>
      </c>
      <c r="C552" s="7" t="s">
        <v>409</v>
      </c>
      <c r="D552" s="7">
        <v>61272</v>
      </c>
      <c r="E552" s="7">
        <v>61274</v>
      </c>
      <c r="F552" s="7">
        <v>61575</v>
      </c>
      <c r="G552" s="7">
        <v>62665</v>
      </c>
    </row>
    <row r="553" spans="1:7" x14ac:dyDescent="0.2">
      <c r="A553" s="13">
        <v>543</v>
      </c>
      <c r="B553" s="6" t="s">
        <v>686</v>
      </c>
      <c r="C553" s="7" t="s">
        <v>150</v>
      </c>
      <c r="D553" s="7">
        <v>63131</v>
      </c>
      <c r="E553" s="7">
        <v>63131</v>
      </c>
      <c r="F553" s="7">
        <v>62944</v>
      </c>
      <c r="G553" s="7">
        <v>62489</v>
      </c>
    </row>
    <row r="554" spans="1:7" x14ac:dyDescent="0.2">
      <c r="A554" s="13">
        <v>544</v>
      </c>
      <c r="B554" s="6" t="s">
        <v>687</v>
      </c>
      <c r="C554" s="7" t="s">
        <v>261</v>
      </c>
      <c r="D554" s="7">
        <v>62230</v>
      </c>
      <c r="E554" s="7">
        <v>62228</v>
      </c>
      <c r="F554" s="7">
        <v>62377</v>
      </c>
      <c r="G554" s="7">
        <v>62466</v>
      </c>
    </row>
    <row r="555" spans="1:7" x14ac:dyDescent="0.2">
      <c r="A555" s="13">
        <v>545</v>
      </c>
      <c r="B555" s="6" t="s">
        <v>688</v>
      </c>
      <c r="C555" s="7" t="s">
        <v>197</v>
      </c>
      <c r="D555" s="7">
        <v>61567</v>
      </c>
      <c r="E555" s="7">
        <v>61567</v>
      </c>
      <c r="F555" s="7">
        <v>61657</v>
      </c>
      <c r="G555" s="7">
        <v>62440</v>
      </c>
    </row>
    <row r="556" spans="1:7" x14ac:dyDescent="0.2">
      <c r="A556" s="13">
        <v>546</v>
      </c>
      <c r="B556" s="6" t="s">
        <v>689</v>
      </c>
      <c r="C556" s="7" t="s">
        <v>161</v>
      </c>
      <c r="D556" s="7">
        <v>61209</v>
      </c>
      <c r="E556" s="7">
        <v>61209</v>
      </c>
      <c r="F556" s="7">
        <v>61439</v>
      </c>
      <c r="G556" s="7">
        <v>62334</v>
      </c>
    </row>
    <row r="557" spans="1:7" x14ac:dyDescent="0.2">
      <c r="A557" s="13">
        <v>547</v>
      </c>
      <c r="B557" s="6" t="s">
        <v>690</v>
      </c>
      <c r="C557" s="7" t="s">
        <v>125</v>
      </c>
      <c r="D557" s="7">
        <v>61416</v>
      </c>
      <c r="E557" s="7">
        <v>61416</v>
      </c>
      <c r="F557" s="7">
        <v>61650</v>
      </c>
      <c r="G557" s="7">
        <v>62219</v>
      </c>
    </row>
    <row r="558" spans="1:7" x14ac:dyDescent="0.2">
      <c r="A558" s="13">
        <v>548</v>
      </c>
      <c r="B558" s="6" t="s">
        <v>691</v>
      </c>
      <c r="C558" s="7" t="s">
        <v>123</v>
      </c>
      <c r="D558" s="7">
        <v>62235</v>
      </c>
      <c r="E558" s="7">
        <v>62235</v>
      </c>
      <c r="F558" s="7">
        <v>62233</v>
      </c>
      <c r="G558" s="7">
        <v>62110</v>
      </c>
    </row>
    <row r="559" spans="1:7" x14ac:dyDescent="0.2">
      <c r="A559" s="13">
        <v>549</v>
      </c>
      <c r="B559" s="6" t="s">
        <v>692</v>
      </c>
      <c r="C559" s="7" t="s">
        <v>139</v>
      </c>
      <c r="D559" s="7">
        <v>60512</v>
      </c>
      <c r="E559" s="7">
        <v>60512</v>
      </c>
      <c r="F559" s="7">
        <v>60673</v>
      </c>
      <c r="G559" s="7">
        <v>61940</v>
      </c>
    </row>
    <row r="560" spans="1:7" x14ac:dyDescent="0.2">
      <c r="A560" s="13">
        <v>550</v>
      </c>
      <c r="B560" s="6" t="s">
        <v>693</v>
      </c>
      <c r="C560" s="7" t="s">
        <v>197</v>
      </c>
      <c r="D560" s="7">
        <v>61476</v>
      </c>
      <c r="E560" s="7">
        <v>61476</v>
      </c>
      <c r="F560" s="7">
        <v>61593</v>
      </c>
      <c r="G560" s="7">
        <v>61904</v>
      </c>
    </row>
    <row r="561" spans="1:7" x14ac:dyDescent="0.2">
      <c r="A561" s="13">
        <v>551</v>
      </c>
      <c r="B561" s="6" t="s">
        <v>694</v>
      </c>
      <c r="C561" s="7" t="s">
        <v>197</v>
      </c>
      <c r="D561" s="7">
        <v>60797</v>
      </c>
      <c r="E561" s="7">
        <v>60797</v>
      </c>
      <c r="F561" s="7">
        <v>60885</v>
      </c>
      <c r="G561" s="7">
        <v>61657</v>
      </c>
    </row>
    <row r="562" spans="1:7" x14ac:dyDescent="0.2">
      <c r="A562" s="13">
        <v>552</v>
      </c>
      <c r="B562" s="6" t="s">
        <v>695</v>
      </c>
      <c r="C562" s="7" t="s">
        <v>139</v>
      </c>
      <c r="D562" s="7">
        <v>60427</v>
      </c>
      <c r="E562" s="7">
        <v>60427</v>
      </c>
      <c r="F562" s="7">
        <v>60567</v>
      </c>
      <c r="G562" s="7">
        <v>61542</v>
      </c>
    </row>
    <row r="563" spans="1:7" x14ac:dyDescent="0.2">
      <c r="A563" s="13">
        <v>553</v>
      </c>
      <c r="B563" s="6" t="s">
        <v>696</v>
      </c>
      <c r="C563" s="7" t="s">
        <v>155</v>
      </c>
      <c r="D563" s="7">
        <v>60879</v>
      </c>
      <c r="E563" s="7">
        <v>60879</v>
      </c>
      <c r="F563" s="7">
        <v>60987</v>
      </c>
      <c r="G563" s="7">
        <v>61351</v>
      </c>
    </row>
    <row r="564" spans="1:7" x14ac:dyDescent="0.2">
      <c r="A564" s="13">
        <v>554</v>
      </c>
      <c r="B564" s="6" t="s">
        <v>697</v>
      </c>
      <c r="C564" s="7" t="s">
        <v>139</v>
      </c>
      <c r="D564" s="7">
        <v>59682</v>
      </c>
      <c r="E564" s="7">
        <v>59682</v>
      </c>
      <c r="F564" s="7">
        <v>59917</v>
      </c>
      <c r="G564" s="7">
        <v>61346</v>
      </c>
    </row>
    <row r="565" spans="1:7" x14ac:dyDescent="0.2">
      <c r="A565" s="13">
        <v>555</v>
      </c>
      <c r="B565" s="6" t="s">
        <v>698</v>
      </c>
      <c r="C565" s="7" t="s">
        <v>139</v>
      </c>
      <c r="D565" s="7">
        <v>60522</v>
      </c>
      <c r="E565" s="7">
        <v>60522</v>
      </c>
      <c r="F565" s="7">
        <v>60650</v>
      </c>
      <c r="G565" s="7">
        <v>61209</v>
      </c>
    </row>
    <row r="566" spans="1:7" x14ac:dyDescent="0.2">
      <c r="A566" s="13">
        <v>556</v>
      </c>
      <c r="B566" s="6" t="s">
        <v>699</v>
      </c>
      <c r="C566" s="7" t="s">
        <v>155</v>
      </c>
      <c r="D566" s="7">
        <v>60632</v>
      </c>
      <c r="E566" s="7">
        <v>60632</v>
      </c>
      <c r="F566" s="7">
        <v>60717</v>
      </c>
      <c r="G566" s="7">
        <v>61181</v>
      </c>
    </row>
    <row r="567" spans="1:7" x14ac:dyDescent="0.2">
      <c r="A567" s="13">
        <v>557</v>
      </c>
      <c r="B567" s="6" t="s">
        <v>700</v>
      </c>
      <c r="C567" s="7" t="s">
        <v>125</v>
      </c>
      <c r="D567" s="7">
        <v>60239</v>
      </c>
      <c r="E567" s="7">
        <v>60245</v>
      </c>
      <c r="F567" s="7">
        <v>60395</v>
      </c>
      <c r="G567" s="7">
        <v>61164</v>
      </c>
    </row>
    <row r="568" spans="1:7" x14ac:dyDescent="0.2">
      <c r="A568" s="13">
        <v>558</v>
      </c>
      <c r="B568" s="6" t="s">
        <v>701</v>
      </c>
      <c r="C568" s="7" t="s">
        <v>161</v>
      </c>
      <c r="D568" s="7">
        <v>59933</v>
      </c>
      <c r="E568" s="7">
        <v>59933</v>
      </c>
      <c r="F568" s="7">
        <v>60160</v>
      </c>
      <c r="G568" s="7">
        <v>61045</v>
      </c>
    </row>
    <row r="569" spans="1:7" x14ac:dyDescent="0.2">
      <c r="A569" s="13">
        <v>559</v>
      </c>
      <c r="B569" s="6" t="s">
        <v>702</v>
      </c>
      <c r="C569" s="7" t="s">
        <v>139</v>
      </c>
      <c r="D569" s="7">
        <v>61005</v>
      </c>
      <c r="E569" s="7">
        <v>61005</v>
      </c>
      <c r="F569" s="7">
        <v>61011</v>
      </c>
      <c r="G569" s="7">
        <v>61028</v>
      </c>
    </row>
    <row r="570" spans="1:7" x14ac:dyDescent="0.2">
      <c r="A570" s="13">
        <v>560</v>
      </c>
      <c r="B570" s="6" t="s">
        <v>703</v>
      </c>
      <c r="C570" s="7" t="s">
        <v>141</v>
      </c>
      <c r="D570" s="7">
        <v>60785</v>
      </c>
      <c r="E570" s="7">
        <v>60785</v>
      </c>
      <c r="F570" s="7">
        <v>60807</v>
      </c>
      <c r="G570" s="7">
        <v>60961</v>
      </c>
    </row>
    <row r="571" spans="1:7" x14ac:dyDescent="0.2">
      <c r="A571" s="13">
        <v>561</v>
      </c>
      <c r="B571" s="6" t="s">
        <v>704</v>
      </c>
      <c r="C571" s="7" t="s">
        <v>222</v>
      </c>
      <c r="D571" s="7">
        <v>60724</v>
      </c>
      <c r="E571" s="7">
        <v>60724</v>
      </c>
      <c r="F571" s="7">
        <v>60810</v>
      </c>
      <c r="G571" s="7">
        <v>60952</v>
      </c>
    </row>
    <row r="572" spans="1:7" x14ac:dyDescent="0.2">
      <c r="A572" s="13">
        <v>562</v>
      </c>
      <c r="B572" s="6" t="s">
        <v>705</v>
      </c>
      <c r="C572" s="7" t="s">
        <v>197</v>
      </c>
      <c r="D572" s="7">
        <v>60306</v>
      </c>
      <c r="E572" s="7">
        <v>60306</v>
      </c>
      <c r="F572" s="7">
        <v>60398</v>
      </c>
      <c r="G572" s="7">
        <v>60828</v>
      </c>
    </row>
    <row r="573" spans="1:7" x14ac:dyDescent="0.2">
      <c r="A573" s="13">
        <v>563</v>
      </c>
      <c r="B573" s="6" t="s">
        <v>706</v>
      </c>
      <c r="C573" s="7" t="s">
        <v>157</v>
      </c>
      <c r="D573" s="7">
        <v>60020</v>
      </c>
      <c r="E573" s="7">
        <v>60020</v>
      </c>
      <c r="F573" s="7">
        <v>60191</v>
      </c>
      <c r="G573" s="7">
        <v>60785</v>
      </c>
    </row>
    <row r="574" spans="1:7" x14ac:dyDescent="0.2">
      <c r="A574" s="13">
        <v>564</v>
      </c>
      <c r="B574" s="6" t="s">
        <v>707</v>
      </c>
      <c r="C574" s="7" t="s">
        <v>327</v>
      </c>
      <c r="D574" s="7">
        <v>60868</v>
      </c>
      <c r="E574" s="7">
        <v>60868</v>
      </c>
      <c r="F574" s="7">
        <v>60866</v>
      </c>
      <c r="G574" s="7">
        <v>60770</v>
      </c>
    </row>
    <row r="575" spans="1:7" x14ac:dyDescent="0.2">
      <c r="A575" s="13">
        <v>565</v>
      </c>
      <c r="B575" s="6" t="s">
        <v>708</v>
      </c>
      <c r="C575" s="7" t="s">
        <v>168</v>
      </c>
      <c r="D575" s="7">
        <v>60411</v>
      </c>
      <c r="E575" s="7">
        <v>60411</v>
      </c>
      <c r="F575" s="7">
        <v>60464</v>
      </c>
      <c r="G575" s="7">
        <v>60714</v>
      </c>
    </row>
    <row r="576" spans="1:7" x14ac:dyDescent="0.2">
      <c r="A576" s="13">
        <v>566</v>
      </c>
      <c r="B576" s="6" t="s">
        <v>709</v>
      </c>
      <c r="C576" s="7" t="s">
        <v>125</v>
      </c>
      <c r="D576" s="7">
        <v>60269</v>
      </c>
      <c r="E576" s="7">
        <v>60269</v>
      </c>
      <c r="F576" s="7">
        <v>60320</v>
      </c>
      <c r="G576" s="7">
        <v>60707</v>
      </c>
    </row>
    <row r="577" spans="1:7" x14ac:dyDescent="0.2">
      <c r="A577" s="13">
        <v>567</v>
      </c>
      <c r="B577" s="6" t="s">
        <v>710</v>
      </c>
      <c r="C577" s="7" t="s">
        <v>327</v>
      </c>
      <c r="D577" s="7">
        <v>60477</v>
      </c>
      <c r="E577" s="7">
        <v>60477</v>
      </c>
      <c r="F577" s="7">
        <v>60484</v>
      </c>
      <c r="G577" s="7">
        <v>60525</v>
      </c>
    </row>
    <row r="578" spans="1:7" x14ac:dyDescent="0.2">
      <c r="A578" s="13">
        <v>568</v>
      </c>
      <c r="B578" s="6" t="s">
        <v>711</v>
      </c>
      <c r="C578" s="7" t="s">
        <v>274</v>
      </c>
      <c r="D578" s="7">
        <v>58908</v>
      </c>
      <c r="E578" s="7">
        <v>58908</v>
      </c>
      <c r="F578" s="7">
        <v>59304</v>
      </c>
      <c r="G578" s="7">
        <v>60470</v>
      </c>
    </row>
    <row r="579" spans="1:7" x14ac:dyDescent="0.2">
      <c r="A579" s="13">
        <v>569</v>
      </c>
      <c r="B579" s="6" t="s">
        <v>712</v>
      </c>
      <c r="C579" s="7" t="s">
        <v>125</v>
      </c>
      <c r="D579" s="7">
        <v>59518</v>
      </c>
      <c r="E579" s="7">
        <v>59518</v>
      </c>
      <c r="F579" s="7">
        <v>59711</v>
      </c>
      <c r="G579" s="7">
        <v>60400</v>
      </c>
    </row>
    <row r="580" spans="1:7" x14ac:dyDescent="0.2">
      <c r="A580" s="13">
        <v>570</v>
      </c>
      <c r="B580" s="6" t="s">
        <v>506</v>
      </c>
      <c r="C580" s="7" t="s">
        <v>347</v>
      </c>
      <c r="D580" s="7">
        <v>58409</v>
      </c>
      <c r="E580" s="7">
        <v>59139</v>
      </c>
      <c r="F580" s="7">
        <v>59390</v>
      </c>
      <c r="G580" s="7">
        <v>60379</v>
      </c>
    </row>
    <row r="581" spans="1:7" x14ac:dyDescent="0.2">
      <c r="A581" s="13">
        <v>571</v>
      </c>
      <c r="B581" s="6" t="s">
        <v>713</v>
      </c>
      <c r="C581" s="7" t="s">
        <v>125</v>
      </c>
      <c r="D581" s="7">
        <v>59946</v>
      </c>
      <c r="E581" s="7">
        <v>59948</v>
      </c>
      <c r="F581" s="7">
        <v>60049</v>
      </c>
      <c r="G581" s="7">
        <v>60342</v>
      </c>
    </row>
    <row r="582" spans="1:7" x14ac:dyDescent="0.2">
      <c r="A582" s="13">
        <v>572</v>
      </c>
      <c r="B582" s="6" t="s">
        <v>304</v>
      </c>
      <c r="C582" s="7" t="s">
        <v>145</v>
      </c>
      <c r="D582" s="7">
        <v>60608</v>
      </c>
      <c r="E582" s="7">
        <v>60608</v>
      </c>
      <c r="F582" s="7">
        <v>60554</v>
      </c>
      <c r="G582" s="7">
        <v>60333</v>
      </c>
    </row>
    <row r="583" spans="1:7" x14ac:dyDescent="0.2">
      <c r="A583" s="13">
        <v>573</v>
      </c>
      <c r="B583" s="6" t="s">
        <v>714</v>
      </c>
      <c r="C583" s="7" t="s">
        <v>125</v>
      </c>
      <c r="D583" s="7">
        <v>59278</v>
      </c>
      <c r="E583" s="7">
        <v>59333</v>
      </c>
      <c r="F583" s="7">
        <v>59513</v>
      </c>
      <c r="G583" s="7">
        <v>60289</v>
      </c>
    </row>
    <row r="584" spans="1:7" x14ac:dyDescent="0.2">
      <c r="A584" s="13">
        <v>574</v>
      </c>
      <c r="B584" s="6" t="s">
        <v>715</v>
      </c>
      <c r="C584" s="7" t="s">
        <v>139</v>
      </c>
      <c r="D584" s="7">
        <v>58786</v>
      </c>
      <c r="E584" s="7">
        <v>58786</v>
      </c>
      <c r="F584" s="7">
        <v>58939</v>
      </c>
      <c r="G584" s="7">
        <v>60143</v>
      </c>
    </row>
    <row r="585" spans="1:7" x14ac:dyDescent="0.2">
      <c r="A585" s="13">
        <v>575</v>
      </c>
      <c r="B585" s="6" t="s">
        <v>716</v>
      </c>
      <c r="C585" s="7" t="s">
        <v>717</v>
      </c>
      <c r="D585" s="7">
        <v>59466</v>
      </c>
      <c r="E585" s="7">
        <v>59483</v>
      </c>
      <c r="F585" s="7">
        <v>59739</v>
      </c>
      <c r="G585" s="7">
        <v>60096</v>
      </c>
    </row>
    <row r="586" spans="1:7" x14ac:dyDescent="0.2">
      <c r="A586" s="13">
        <v>576</v>
      </c>
      <c r="B586" s="6" t="s">
        <v>718</v>
      </c>
      <c r="C586" s="7" t="s">
        <v>155</v>
      </c>
      <c r="D586" s="7">
        <v>59450</v>
      </c>
      <c r="E586" s="7">
        <v>59450</v>
      </c>
      <c r="F586" s="7">
        <v>59563</v>
      </c>
      <c r="G586" s="7">
        <v>60071</v>
      </c>
    </row>
    <row r="587" spans="1:7" x14ac:dyDescent="0.2">
      <c r="A587" s="13">
        <v>577</v>
      </c>
      <c r="B587" s="6" t="s">
        <v>305</v>
      </c>
      <c r="C587" s="7" t="s">
        <v>131</v>
      </c>
      <c r="D587" s="7">
        <v>59322</v>
      </c>
      <c r="E587" s="7">
        <v>59322</v>
      </c>
      <c r="F587" s="7">
        <v>59693</v>
      </c>
      <c r="G587" s="7">
        <v>60058</v>
      </c>
    </row>
    <row r="588" spans="1:7" x14ac:dyDescent="0.2">
      <c r="A588" s="13">
        <v>578</v>
      </c>
      <c r="B588" s="6" t="s">
        <v>719</v>
      </c>
      <c r="C588" s="7" t="s">
        <v>150</v>
      </c>
      <c r="D588" s="7">
        <v>59515</v>
      </c>
      <c r="E588" s="7">
        <v>59515</v>
      </c>
      <c r="F588" s="7">
        <v>59531</v>
      </c>
      <c r="G588" s="7">
        <v>59887</v>
      </c>
    </row>
    <row r="589" spans="1:7" x14ac:dyDescent="0.2">
      <c r="A589" s="13">
        <v>579</v>
      </c>
      <c r="B589" s="6" t="s">
        <v>720</v>
      </c>
      <c r="C589" s="7" t="s">
        <v>150</v>
      </c>
      <c r="D589" s="7">
        <v>59715</v>
      </c>
      <c r="E589" s="7">
        <v>59715</v>
      </c>
      <c r="F589" s="7">
        <v>59713</v>
      </c>
      <c r="G589" s="7">
        <v>59798</v>
      </c>
    </row>
    <row r="590" spans="1:7" x14ac:dyDescent="0.2">
      <c r="A590" s="13">
        <v>580</v>
      </c>
      <c r="B590" s="6" t="s">
        <v>721</v>
      </c>
      <c r="C590" s="7" t="s">
        <v>279</v>
      </c>
      <c r="D590" s="7">
        <v>58652</v>
      </c>
      <c r="E590" s="7">
        <v>58652</v>
      </c>
      <c r="F590" s="7">
        <v>58858</v>
      </c>
      <c r="G590" s="7">
        <v>59767</v>
      </c>
    </row>
    <row r="591" spans="1:7" x14ac:dyDescent="0.2">
      <c r="A591" s="13">
        <v>581</v>
      </c>
      <c r="B591" s="6" t="s">
        <v>304</v>
      </c>
      <c r="C591" s="7" t="s">
        <v>170</v>
      </c>
      <c r="D591" s="7">
        <v>59403</v>
      </c>
      <c r="E591" s="7">
        <v>59403</v>
      </c>
      <c r="F591" s="7">
        <v>59431</v>
      </c>
      <c r="G591" s="7">
        <v>59695</v>
      </c>
    </row>
    <row r="592" spans="1:7" x14ac:dyDescent="0.2">
      <c r="A592" s="13">
        <v>582</v>
      </c>
      <c r="B592" s="6" t="s">
        <v>722</v>
      </c>
      <c r="C592" s="7" t="s">
        <v>129</v>
      </c>
      <c r="D592" s="7">
        <v>57740</v>
      </c>
      <c r="E592" s="7">
        <v>57742</v>
      </c>
      <c r="F592" s="7">
        <v>58226</v>
      </c>
      <c r="G592" s="7">
        <v>59590</v>
      </c>
    </row>
    <row r="593" spans="1:7" x14ac:dyDescent="0.2">
      <c r="A593" s="13">
        <v>583</v>
      </c>
      <c r="B593" s="6" t="s">
        <v>723</v>
      </c>
      <c r="C593" s="7" t="s">
        <v>187</v>
      </c>
      <c r="D593" s="7">
        <v>57551</v>
      </c>
      <c r="E593" s="7">
        <v>57551</v>
      </c>
      <c r="F593" s="7">
        <v>57877</v>
      </c>
      <c r="G593" s="7">
        <v>59397</v>
      </c>
    </row>
    <row r="594" spans="1:7" x14ac:dyDescent="0.2">
      <c r="A594" s="13">
        <v>584</v>
      </c>
      <c r="B594" s="6" t="s">
        <v>724</v>
      </c>
      <c r="C594" s="7" t="s">
        <v>125</v>
      </c>
      <c r="D594" s="7">
        <v>58582</v>
      </c>
      <c r="E594" s="7">
        <v>58578</v>
      </c>
      <c r="F594" s="7">
        <v>58750</v>
      </c>
      <c r="G594" s="7">
        <v>59369</v>
      </c>
    </row>
    <row r="595" spans="1:7" x14ac:dyDescent="0.2">
      <c r="A595" s="13">
        <v>585</v>
      </c>
      <c r="B595" s="6" t="s">
        <v>725</v>
      </c>
      <c r="C595" s="7" t="s">
        <v>125</v>
      </c>
      <c r="D595" s="7">
        <v>58829</v>
      </c>
      <c r="E595" s="7">
        <v>58829</v>
      </c>
      <c r="F595" s="7">
        <v>58878</v>
      </c>
      <c r="G595" s="7">
        <v>59253</v>
      </c>
    </row>
    <row r="596" spans="1:7" x14ac:dyDescent="0.2">
      <c r="A596" s="13">
        <v>586</v>
      </c>
      <c r="B596" s="6" t="s">
        <v>726</v>
      </c>
      <c r="C596" s="7" t="s">
        <v>125</v>
      </c>
      <c r="D596" s="7">
        <v>58302</v>
      </c>
      <c r="E596" s="7">
        <v>58302</v>
      </c>
      <c r="F596" s="7">
        <v>58455</v>
      </c>
      <c r="G596" s="7">
        <v>59220</v>
      </c>
    </row>
    <row r="597" spans="1:7" x14ac:dyDescent="0.2">
      <c r="A597" s="13">
        <v>587</v>
      </c>
      <c r="B597" s="6" t="s">
        <v>727</v>
      </c>
      <c r="C597" s="7" t="s">
        <v>261</v>
      </c>
      <c r="D597" s="7">
        <v>58965</v>
      </c>
      <c r="E597" s="7">
        <v>58965</v>
      </c>
      <c r="F597" s="7">
        <v>58981</v>
      </c>
      <c r="G597" s="7">
        <v>59042</v>
      </c>
    </row>
    <row r="598" spans="1:7" x14ac:dyDescent="0.2">
      <c r="A598" s="13">
        <v>588</v>
      </c>
      <c r="B598" s="6" t="s">
        <v>728</v>
      </c>
      <c r="C598" s="7" t="s">
        <v>129</v>
      </c>
      <c r="D598" s="7">
        <v>56207</v>
      </c>
      <c r="E598" s="7">
        <v>57038</v>
      </c>
      <c r="F598" s="7">
        <v>57466</v>
      </c>
      <c r="G598" s="7">
        <v>58973</v>
      </c>
    </row>
    <row r="599" spans="1:7" x14ac:dyDescent="0.2">
      <c r="A599" s="13">
        <v>589</v>
      </c>
      <c r="B599" s="6" t="s">
        <v>729</v>
      </c>
      <c r="C599" s="7" t="s">
        <v>420</v>
      </c>
      <c r="D599" s="7">
        <v>58505</v>
      </c>
      <c r="E599" s="7">
        <v>58579</v>
      </c>
      <c r="F599" s="7">
        <v>58711</v>
      </c>
      <c r="G599" s="7">
        <v>58950</v>
      </c>
    </row>
    <row r="600" spans="1:7" x14ac:dyDescent="0.2">
      <c r="A600" s="13">
        <v>590</v>
      </c>
      <c r="B600" s="6" t="s">
        <v>730</v>
      </c>
      <c r="C600" s="7" t="s">
        <v>166</v>
      </c>
      <c r="D600" s="7">
        <v>58067</v>
      </c>
      <c r="E600" s="7">
        <v>58062</v>
      </c>
      <c r="F600" s="7">
        <v>58242</v>
      </c>
      <c r="G600" s="7">
        <v>58894</v>
      </c>
    </row>
    <row r="601" spans="1:7" x14ac:dyDescent="0.2">
      <c r="A601" s="13">
        <v>591</v>
      </c>
      <c r="B601" s="6" t="s">
        <v>329</v>
      </c>
      <c r="C601" s="7" t="s">
        <v>157</v>
      </c>
      <c r="D601" s="7">
        <v>58163</v>
      </c>
      <c r="E601" s="7">
        <v>58163</v>
      </c>
      <c r="F601" s="7">
        <v>58173</v>
      </c>
      <c r="G601" s="7">
        <v>58839</v>
      </c>
    </row>
    <row r="602" spans="1:7" x14ac:dyDescent="0.2">
      <c r="A602" s="13">
        <v>592</v>
      </c>
      <c r="B602" s="6" t="s">
        <v>731</v>
      </c>
      <c r="C602" s="7" t="s">
        <v>159</v>
      </c>
      <c r="D602" s="7">
        <v>58566</v>
      </c>
      <c r="E602" s="7">
        <v>58564</v>
      </c>
      <c r="F602" s="7">
        <v>58402</v>
      </c>
      <c r="G602" s="7">
        <v>58704</v>
      </c>
    </row>
    <row r="603" spans="1:7" x14ac:dyDescent="0.2">
      <c r="A603" s="13">
        <v>593</v>
      </c>
      <c r="B603" s="6" t="s">
        <v>732</v>
      </c>
      <c r="C603" s="7" t="s">
        <v>127</v>
      </c>
      <c r="D603" s="7">
        <v>58364</v>
      </c>
      <c r="E603" s="7">
        <v>58364</v>
      </c>
      <c r="F603" s="7">
        <v>58425</v>
      </c>
      <c r="G603" s="7">
        <v>58617</v>
      </c>
    </row>
    <row r="604" spans="1:7" x14ac:dyDescent="0.2">
      <c r="A604" s="13">
        <v>594</v>
      </c>
      <c r="B604" s="6" t="s">
        <v>733</v>
      </c>
      <c r="C604" s="7" t="s">
        <v>125</v>
      </c>
      <c r="D604" s="7">
        <v>58114</v>
      </c>
      <c r="E604" s="7">
        <v>58114</v>
      </c>
      <c r="F604" s="7">
        <v>58165</v>
      </c>
      <c r="G604" s="7">
        <v>58536</v>
      </c>
    </row>
    <row r="605" spans="1:7" x14ac:dyDescent="0.2">
      <c r="A605" s="13">
        <v>595</v>
      </c>
      <c r="B605" s="6" t="s">
        <v>734</v>
      </c>
      <c r="C605" s="7" t="s">
        <v>125</v>
      </c>
      <c r="D605" s="7">
        <v>57941</v>
      </c>
      <c r="E605" s="7">
        <v>57941</v>
      </c>
      <c r="F605" s="7">
        <v>58041</v>
      </c>
      <c r="G605" s="7">
        <v>58453</v>
      </c>
    </row>
    <row r="606" spans="1:7" x14ac:dyDescent="0.2">
      <c r="A606" s="13">
        <v>596</v>
      </c>
      <c r="B606" s="6" t="s">
        <v>735</v>
      </c>
      <c r="C606" s="7" t="s">
        <v>125</v>
      </c>
      <c r="D606" s="7">
        <v>56974</v>
      </c>
      <c r="E606" s="7">
        <v>56904</v>
      </c>
      <c r="F606" s="7">
        <v>57197</v>
      </c>
      <c r="G606" s="7">
        <v>58324</v>
      </c>
    </row>
    <row r="607" spans="1:7" x14ac:dyDescent="0.2">
      <c r="A607" s="13">
        <v>597</v>
      </c>
      <c r="B607" s="6" t="s">
        <v>736</v>
      </c>
      <c r="C607" s="7" t="s">
        <v>125</v>
      </c>
      <c r="D607" s="7">
        <v>57713</v>
      </c>
      <c r="E607" s="7">
        <v>57713</v>
      </c>
      <c r="F607" s="7">
        <v>57800</v>
      </c>
      <c r="G607" s="7">
        <v>58313</v>
      </c>
    </row>
    <row r="608" spans="1:7" x14ac:dyDescent="0.2">
      <c r="A608" s="13">
        <v>598</v>
      </c>
      <c r="B608" s="6" t="s">
        <v>737</v>
      </c>
      <c r="C608" s="7" t="s">
        <v>261</v>
      </c>
      <c r="D608" s="7">
        <v>57637</v>
      </c>
      <c r="E608" s="7">
        <v>57637</v>
      </c>
      <c r="F608" s="7">
        <v>57778</v>
      </c>
      <c r="G608" s="7">
        <v>58234</v>
      </c>
    </row>
    <row r="609" spans="1:7" x14ac:dyDescent="0.2">
      <c r="A609" s="13">
        <v>599</v>
      </c>
      <c r="B609" s="6" t="s">
        <v>738</v>
      </c>
      <c r="C609" s="7" t="s">
        <v>148</v>
      </c>
      <c r="D609" s="7">
        <v>57233</v>
      </c>
      <c r="E609" s="7">
        <v>57233</v>
      </c>
      <c r="F609" s="7">
        <v>57389</v>
      </c>
      <c r="G609" s="7">
        <v>58011</v>
      </c>
    </row>
    <row r="610" spans="1:7" x14ac:dyDescent="0.2">
      <c r="A610" s="13">
        <v>600</v>
      </c>
      <c r="B610" s="6" t="s">
        <v>739</v>
      </c>
      <c r="C610" s="7" t="s">
        <v>261</v>
      </c>
      <c r="D610" s="7">
        <v>56609</v>
      </c>
      <c r="E610" s="7">
        <v>56609</v>
      </c>
      <c r="F610" s="7">
        <v>56875</v>
      </c>
      <c r="G610" s="7">
        <v>57909</v>
      </c>
    </row>
    <row r="611" spans="1:7" x14ac:dyDescent="0.2">
      <c r="A611" s="13">
        <v>601</v>
      </c>
      <c r="B611" s="6" t="s">
        <v>740</v>
      </c>
      <c r="C611" s="7" t="s">
        <v>125</v>
      </c>
      <c r="D611" s="7">
        <v>57065</v>
      </c>
      <c r="E611" s="7">
        <v>57065</v>
      </c>
      <c r="F611" s="7">
        <v>57251</v>
      </c>
      <c r="G611" s="7">
        <v>57907</v>
      </c>
    </row>
    <row r="612" spans="1:7" x14ac:dyDescent="0.2">
      <c r="A612" s="13">
        <v>602</v>
      </c>
      <c r="B612" s="6" t="s">
        <v>741</v>
      </c>
      <c r="C612" s="7" t="s">
        <v>139</v>
      </c>
      <c r="D612" s="7">
        <v>57357</v>
      </c>
      <c r="E612" s="7">
        <v>57357</v>
      </c>
      <c r="F612" s="7">
        <v>57448</v>
      </c>
      <c r="G612" s="7">
        <v>57780</v>
      </c>
    </row>
    <row r="613" spans="1:7" x14ac:dyDescent="0.2">
      <c r="A613" s="13">
        <v>603</v>
      </c>
      <c r="B613" s="6" t="s">
        <v>742</v>
      </c>
      <c r="C613" s="7" t="s">
        <v>257</v>
      </c>
      <c r="D613" s="7">
        <v>56813</v>
      </c>
      <c r="E613" s="7">
        <v>56813</v>
      </c>
      <c r="F613" s="7">
        <v>57022</v>
      </c>
      <c r="G613" s="7">
        <v>57646</v>
      </c>
    </row>
    <row r="614" spans="1:7" x14ac:dyDescent="0.2">
      <c r="A614" s="13">
        <v>604</v>
      </c>
      <c r="B614" s="6" t="s">
        <v>743</v>
      </c>
      <c r="C614" s="7" t="s">
        <v>129</v>
      </c>
      <c r="D614" s="7">
        <v>56368</v>
      </c>
      <c r="E614" s="7">
        <v>56368</v>
      </c>
      <c r="F614" s="7">
        <v>56611</v>
      </c>
      <c r="G614" s="7">
        <v>57627</v>
      </c>
    </row>
    <row r="615" spans="1:7" x14ac:dyDescent="0.2">
      <c r="A615" s="13">
        <v>605</v>
      </c>
      <c r="B615" s="6" t="s">
        <v>744</v>
      </c>
      <c r="C615" s="7" t="s">
        <v>150</v>
      </c>
      <c r="D615" s="7">
        <v>57236</v>
      </c>
      <c r="E615" s="7">
        <v>57236</v>
      </c>
      <c r="F615" s="7">
        <v>57251</v>
      </c>
      <c r="G615" s="7">
        <v>57607</v>
      </c>
    </row>
    <row r="616" spans="1:7" x14ac:dyDescent="0.2">
      <c r="A616" s="13">
        <v>606</v>
      </c>
      <c r="B616" s="6" t="s">
        <v>745</v>
      </c>
      <c r="C616" s="7" t="s">
        <v>166</v>
      </c>
      <c r="D616" s="7">
        <v>57265</v>
      </c>
      <c r="E616" s="7">
        <v>57267</v>
      </c>
      <c r="F616" s="7">
        <v>57323</v>
      </c>
      <c r="G616" s="7">
        <v>57605</v>
      </c>
    </row>
    <row r="617" spans="1:7" x14ac:dyDescent="0.2">
      <c r="A617" s="13">
        <v>607</v>
      </c>
      <c r="B617" s="6" t="s">
        <v>746</v>
      </c>
      <c r="C617" s="7" t="s">
        <v>197</v>
      </c>
      <c r="D617" s="7">
        <v>57186</v>
      </c>
      <c r="E617" s="7">
        <v>57186</v>
      </c>
      <c r="F617" s="7">
        <v>57295</v>
      </c>
      <c r="G617" s="7">
        <v>57584</v>
      </c>
    </row>
    <row r="618" spans="1:7" x14ac:dyDescent="0.2">
      <c r="A618" s="13">
        <v>608</v>
      </c>
      <c r="B618" s="6" t="s">
        <v>747</v>
      </c>
      <c r="C618" s="7" t="s">
        <v>274</v>
      </c>
      <c r="D618" s="7">
        <v>55964</v>
      </c>
      <c r="E618" s="7">
        <v>55964</v>
      </c>
      <c r="F618" s="7">
        <v>56365</v>
      </c>
      <c r="G618" s="7">
        <v>57539</v>
      </c>
    </row>
    <row r="619" spans="1:7" x14ac:dyDescent="0.2">
      <c r="A619" s="13">
        <v>609</v>
      </c>
      <c r="B619" s="6" t="s">
        <v>748</v>
      </c>
      <c r="C619" s="7" t="s">
        <v>129</v>
      </c>
      <c r="D619" s="7">
        <v>56199</v>
      </c>
      <c r="E619" s="7">
        <v>56199</v>
      </c>
      <c r="F619" s="7">
        <v>56406</v>
      </c>
      <c r="G619" s="7">
        <v>57463</v>
      </c>
    </row>
    <row r="620" spans="1:7" x14ac:dyDescent="0.2">
      <c r="A620" s="13">
        <v>610</v>
      </c>
      <c r="B620" s="6" t="s">
        <v>749</v>
      </c>
      <c r="C620" s="7" t="s">
        <v>148</v>
      </c>
      <c r="D620" s="7">
        <v>57477</v>
      </c>
      <c r="E620" s="7">
        <v>57475</v>
      </c>
      <c r="F620" s="7">
        <v>57482</v>
      </c>
      <c r="G620" s="7">
        <v>57433</v>
      </c>
    </row>
    <row r="621" spans="1:7" x14ac:dyDescent="0.2">
      <c r="A621" s="13">
        <v>611</v>
      </c>
      <c r="B621" s="6" t="s">
        <v>750</v>
      </c>
      <c r="C621" s="7" t="s">
        <v>187</v>
      </c>
      <c r="D621" s="7">
        <v>56579</v>
      </c>
      <c r="E621" s="7">
        <v>56593</v>
      </c>
      <c r="F621" s="7">
        <v>56727</v>
      </c>
      <c r="G621" s="7">
        <v>57357</v>
      </c>
    </row>
    <row r="622" spans="1:7" x14ac:dyDescent="0.2">
      <c r="A622" s="13">
        <v>612</v>
      </c>
      <c r="B622" s="6" t="s">
        <v>751</v>
      </c>
      <c r="C622" s="7" t="s">
        <v>159</v>
      </c>
      <c r="D622" s="7">
        <v>55889</v>
      </c>
      <c r="E622" s="7">
        <v>55889</v>
      </c>
      <c r="F622" s="7">
        <v>56113</v>
      </c>
      <c r="G622" s="7">
        <v>57352</v>
      </c>
    </row>
    <row r="623" spans="1:7" x14ac:dyDescent="0.2">
      <c r="A623" s="13">
        <v>613</v>
      </c>
      <c r="B623" s="6" t="s">
        <v>752</v>
      </c>
      <c r="C623" s="7" t="s">
        <v>123</v>
      </c>
      <c r="D623" s="7">
        <v>56853</v>
      </c>
      <c r="E623" s="7">
        <v>56853</v>
      </c>
      <c r="F623" s="7">
        <v>56923</v>
      </c>
      <c r="G623" s="7">
        <v>57258</v>
      </c>
    </row>
    <row r="624" spans="1:7" x14ac:dyDescent="0.2">
      <c r="A624" s="13">
        <v>614</v>
      </c>
      <c r="B624" s="6" t="s">
        <v>753</v>
      </c>
      <c r="C624" s="7" t="s">
        <v>150</v>
      </c>
      <c r="D624" s="7">
        <v>57774</v>
      </c>
      <c r="E624" s="7">
        <v>57774</v>
      </c>
      <c r="F624" s="7">
        <v>57605</v>
      </c>
      <c r="G624" s="7">
        <v>57186</v>
      </c>
    </row>
    <row r="625" spans="1:7" x14ac:dyDescent="0.2">
      <c r="A625" s="13">
        <v>615</v>
      </c>
      <c r="B625" s="6" t="s">
        <v>754</v>
      </c>
      <c r="C625" s="7" t="s">
        <v>139</v>
      </c>
      <c r="D625" s="7">
        <v>56508</v>
      </c>
      <c r="E625" s="7">
        <v>56508</v>
      </c>
      <c r="F625" s="7">
        <v>56629</v>
      </c>
      <c r="G625" s="7">
        <v>57163</v>
      </c>
    </row>
    <row r="626" spans="1:7" x14ac:dyDescent="0.2">
      <c r="A626" s="13">
        <v>616</v>
      </c>
      <c r="B626" s="6" t="s">
        <v>755</v>
      </c>
      <c r="C626" s="7" t="s">
        <v>127</v>
      </c>
      <c r="D626" s="7">
        <v>56767</v>
      </c>
      <c r="E626" s="7">
        <v>56767</v>
      </c>
      <c r="F626" s="7">
        <v>56826</v>
      </c>
      <c r="G626" s="7">
        <v>57016</v>
      </c>
    </row>
    <row r="627" spans="1:7" x14ac:dyDescent="0.2">
      <c r="A627" s="13">
        <v>617</v>
      </c>
      <c r="B627" s="6" t="s">
        <v>756</v>
      </c>
      <c r="C627" s="7" t="s">
        <v>127</v>
      </c>
      <c r="D627" s="7">
        <v>56703</v>
      </c>
      <c r="E627" s="7">
        <v>56703</v>
      </c>
      <c r="F627" s="7">
        <v>56769</v>
      </c>
      <c r="G627" s="7">
        <v>56965</v>
      </c>
    </row>
    <row r="628" spans="1:7" x14ac:dyDescent="0.2">
      <c r="A628" s="13">
        <v>618</v>
      </c>
      <c r="B628" s="6" t="s">
        <v>757</v>
      </c>
      <c r="C628" s="7" t="s">
        <v>127</v>
      </c>
      <c r="D628" s="7">
        <v>56690</v>
      </c>
      <c r="E628" s="7">
        <v>56690</v>
      </c>
      <c r="F628" s="7">
        <v>56748</v>
      </c>
      <c r="G628" s="7">
        <v>56937</v>
      </c>
    </row>
    <row r="629" spans="1:7" x14ac:dyDescent="0.2">
      <c r="A629" s="13">
        <v>619</v>
      </c>
      <c r="B629" s="6" t="s">
        <v>758</v>
      </c>
      <c r="C629" s="7" t="s">
        <v>127</v>
      </c>
      <c r="D629" s="7">
        <v>56657</v>
      </c>
      <c r="E629" s="7">
        <v>56657</v>
      </c>
      <c r="F629" s="7">
        <v>56718</v>
      </c>
      <c r="G629" s="7">
        <v>56906</v>
      </c>
    </row>
    <row r="630" spans="1:7" x14ac:dyDescent="0.2">
      <c r="A630" s="13">
        <v>620</v>
      </c>
      <c r="B630" s="6" t="s">
        <v>759</v>
      </c>
      <c r="C630" s="7" t="s">
        <v>125</v>
      </c>
      <c r="D630" s="7">
        <v>56364</v>
      </c>
      <c r="E630" s="7">
        <v>56364</v>
      </c>
      <c r="F630" s="7">
        <v>56411</v>
      </c>
      <c r="G630" s="7">
        <v>56769</v>
      </c>
    </row>
    <row r="631" spans="1:7" x14ac:dyDescent="0.2">
      <c r="A631" s="13">
        <v>621</v>
      </c>
      <c r="B631" s="6" t="s">
        <v>580</v>
      </c>
      <c r="C631" s="7" t="s">
        <v>155</v>
      </c>
      <c r="D631" s="7">
        <v>56173</v>
      </c>
      <c r="E631" s="7">
        <v>56173</v>
      </c>
      <c r="F631" s="7">
        <v>56272</v>
      </c>
      <c r="G631" s="7">
        <v>56738</v>
      </c>
    </row>
    <row r="632" spans="1:7" x14ac:dyDescent="0.2">
      <c r="A632" s="13">
        <v>622</v>
      </c>
      <c r="B632" s="6" t="s">
        <v>760</v>
      </c>
      <c r="C632" s="7" t="s">
        <v>139</v>
      </c>
      <c r="D632" s="7">
        <v>56048</v>
      </c>
      <c r="E632" s="7">
        <v>56505</v>
      </c>
      <c r="F632" s="7">
        <v>56512</v>
      </c>
      <c r="G632" s="7">
        <v>56529</v>
      </c>
    </row>
    <row r="633" spans="1:7" x14ac:dyDescent="0.2">
      <c r="A633" s="13">
        <v>623</v>
      </c>
      <c r="B633" s="6" t="s">
        <v>761</v>
      </c>
      <c r="C633" s="7" t="s">
        <v>139</v>
      </c>
      <c r="D633" s="7">
        <v>56315</v>
      </c>
      <c r="E633" s="7">
        <v>56315</v>
      </c>
      <c r="F633" s="7">
        <v>56333</v>
      </c>
      <c r="G633" s="7">
        <v>56517</v>
      </c>
    </row>
    <row r="634" spans="1:7" x14ac:dyDescent="0.2">
      <c r="A634" s="13">
        <v>624</v>
      </c>
      <c r="B634" s="6" t="s">
        <v>762</v>
      </c>
      <c r="C634" s="7" t="s">
        <v>197</v>
      </c>
      <c r="D634" s="7">
        <v>55954</v>
      </c>
      <c r="E634" s="7">
        <v>55954</v>
      </c>
      <c r="F634" s="7">
        <v>56041</v>
      </c>
      <c r="G634" s="7">
        <v>56443</v>
      </c>
    </row>
    <row r="635" spans="1:7" x14ac:dyDescent="0.2">
      <c r="A635" s="13">
        <v>625</v>
      </c>
      <c r="B635" s="6" t="s">
        <v>763</v>
      </c>
      <c r="C635" s="7" t="s">
        <v>145</v>
      </c>
      <c r="D635" s="7">
        <v>56163</v>
      </c>
      <c r="E635" s="7">
        <v>56163</v>
      </c>
      <c r="F635" s="7">
        <v>56233</v>
      </c>
      <c r="G635" s="7">
        <v>56427</v>
      </c>
    </row>
    <row r="636" spans="1:7" x14ac:dyDescent="0.2">
      <c r="A636" s="13">
        <v>626</v>
      </c>
      <c r="B636" s="6" t="s">
        <v>764</v>
      </c>
      <c r="C636" s="7" t="s">
        <v>172</v>
      </c>
      <c r="D636" s="7">
        <v>55081</v>
      </c>
      <c r="E636" s="7">
        <v>55081</v>
      </c>
      <c r="F636" s="7">
        <v>55342</v>
      </c>
      <c r="G636" s="7">
        <v>56315</v>
      </c>
    </row>
    <row r="637" spans="1:7" x14ac:dyDescent="0.2">
      <c r="A637" s="13">
        <v>627</v>
      </c>
      <c r="B637" s="6" t="s">
        <v>765</v>
      </c>
      <c r="C637" s="7" t="s">
        <v>125</v>
      </c>
      <c r="D637" s="7">
        <v>55313</v>
      </c>
      <c r="E637" s="7">
        <v>55313</v>
      </c>
      <c r="F637" s="7">
        <v>55448</v>
      </c>
      <c r="G637" s="7">
        <v>56153</v>
      </c>
    </row>
    <row r="638" spans="1:7" x14ac:dyDescent="0.2">
      <c r="A638" s="13">
        <v>628</v>
      </c>
      <c r="B638" s="6" t="s">
        <v>766</v>
      </c>
      <c r="C638" s="7" t="s">
        <v>187</v>
      </c>
      <c r="D638" s="7">
        <v>54518</v>
      </c>
      <c r="E638" s="7">
        <v>54763</v>
      </c>
      <c r="F638" s="7">
        <v>54978</v>
      </c>
      <c r="G638" s="7">
        <v>56019</v>
      </c>
    </row>
    <row r="639" spans="1:7" x14ac:dyDescent="0.2">
      <c r="A639" s="13">
        <v>629</v>
      </c>
      <c r="B639" s="6" t="s">
        <v>767</v>
      </c>
      <c r="C639" s="7" t="s">
        <v>717</v>
      </c>
      <c r="D639" s="7">
        <v>55316</v>
      </c>
      <c r="E639" s="7">
        <v>55316</v>
      </c>
      <c r="F639" s="7">
        <v>55333</v>
      </c>
      <c r="G639" s="7">
        <v>55988</v>
      </c>
    </row>
    <row r="640" spans="1:7" x14ac:dyDescent="0.2">
      <c r="A640" s="13">
        <v>630</v>
      </c>
      <c r="B640" s="6" t="s">
        <v>768</v>
      </c>
      <c r="C640" s="7" t="s">
        <v>141</v>
      </c>
      <c r="D640" s="7">
        <v>56129</v>
      </c>
      <c r="E640" s="7">
        <v>56129</v>
      </c>
      <c r="F640" s="7">
        <v>56136</v>
      </c>
      <c r="G640" s="7">
        <v>55957</v>
      </c>
    </row>
    <row r="641" spans="1:7" x14ac:dyDescent="0.2">
      <c r="A641" s="13">
        <v>631</v>
      </c>
      <c r="B641" s="6" t="s">
        <v>769</v>
      </c>
      <c r="C641" s="7" t="s">
        <v>125</v>
      </c>
      <c r="D641" s="7">
        <v>55544</v>
      </c>
      <c r="E641" s="7">
        <v>55544</v>
      </c>
      <c r="F641" s="7">
        <v>55593</v>
      </c>
      <c r="G641" s="7">
        <v>55951</v>
      </c>
    </row>
    <row r="642" spans="1:7" x14ac:dyDescent="0.2">
      <c r="A642" s="13">
        <v>632</v>
      </c>
      <c r="B642" s="6" t="s">
        <v>770</v>
      </c>
      <c r="C642" s="7" t="s">
        <v>155</v>
      </c>
      <c r="D642" s="7">
        <v>55874</v>
      </c>
      <c r="E642" s="7">
        <v>55874</v>
      </c>
      <c r="F642" s="7">
        <v>55899</v>
      </c>
      <c r="G642" s="7">
        <v>55940</v>
      </c>
    </row>
    <row r="643" spans="1:7" x14ac:dyDescent="0.2">
      <c r="A643" s="13">
        <v>633</v>
      </c>
      <c r="B643" s="6" t="s">
        <v>771</v>
      </c>
      <c r="C643" s="7" t="s">
        <v>139</v>
      </c>
      <c r="D643" s="7">
        <v>55156</v>
      </c>
      <c r="E643" s="7">
        <v>55276</v>
      </c>
      <c r="F643" s="7">
        <v>55394</v>
      </c>
      <c r="G643" s="7">
        <v>55911</v>
      </c>
    </row>
    <row r="644" spans="1:7" x14ac:dyDescent="0.2">
      <c r="A644" s="13">
        <v>634</v>
      </c>
      <c r="B644" s="6" t="s">
        <v>575</v>
      </c>
      <c r="C644" s="7" t="s">
        <v>253</v>
      </c>
      <c r="D644" s="7">
        <v>55683</v>
      </c>
      <c r="E644" s="7">
        <v>55683</v>
      </c>
      <c r="F644" s="7">
        <v>55738</v>
      </c>
      <c r="G644" s="7">
        <v>55902</v>
      </c>
    </row>
    <row r="645" spans="1:7" x14ac:dyDescent="0.2">
      <c r="A645" s="13">
        <v>635</v>
      </c>
      <c r="B645" s="6" t="s">
        <v>772</v>
      </c>
      <c r="C645" s="7" t="s">
        <v>125</v>
      </c>
      <c r="D645" s="7">
        <v>55468</v>
      </c>
      <c r="E645" s="7">
        <v>55468</v>
      </c>
      <c r="F645" s="7">
        <v>55539</v>
      </c>
      <c r="G645" s="7">
        <v>55806</v>
      </c>
    </row>
    <row r="646" spans="1:7" x14ac:dyDescent="0.2">
      <c r="A646" s="13">
        <v>636</v>
      </c>
      <c r="B646" s="6" t="s">
        <v>773</v>
      </c>
      <c r="C646" s="7" t="s">
        <v>150</v>
      </c>
      <c r="D646" s="7">
        <v>55224</v>
      </c>
      <c r="E646" s="7">
        <v>55224</v>
      </c>
      <c r="F646" s="7">
        <v>55238</v>
      </c>
      <c r="G646" s="7">
        <v>55583</v>
      </c>
    </row>
    <row r="647" spans="1:7" x14ac:dyDescent="0.2">
      <c r="A647" s="13">
        <v>637</v>
      </c>
      <c r="B647" s="6" t="s">
        <v>774</v>
      </c>
      <c r="C647" s="7" t="s">
        <v>327</v>
      </c>
      <c r="D647" s="7">
        <v>55564</v>
      </c>
      <c r="E647" s="7">
        <v>55564</v>
      </c>
      <c r="F647" s="7">
        <v>55561</v>
      </c>
      <c r="G647" s="7">
        <v>55477</v>
      </c>
    </row>
    <row r="648" spans="1:7" x14ac:dyDescent="0.2">
      <c r="A648" s="13">
        <v>638</v>
      </c>
      <c r="B648" s="6" t="s">
        <v>775</v>
      </c>
      <c r="C648" s="7" t="s">
        <v>222</v>
      </c>
      <c r="D648" s="7">
        <v>55181</v>
      </c>
      <c r="E648" s="7">
        <v>55181</v>
      </c>
      <c r="F648" s="7">
        <v>55234</v>
      </c>
      <c r="G648" s="7">
        <v>55444</v>
      </c>
    </row>
    <row r="649" spans="1:7" x14ac:dyDescent="0.2">
      <c r="A649" s="13">
        <v>639</v>
      </c>
      <c r="B649" s="6" t="s">
        <v>776</v>
      </c>
      <c r="C649" s="7" t="s">
        <v>174</v>
      </c>
      <c r="D649" s="7">
        <v>55274</v>
      </c>
      <c r="E649" s="7">
        <v>55274</v>
      </c>
      <c r="F649" s="7">
        <v>55212</v>
      </c>
      <c r="G649" s="7">
        <v>55439</v>
      </c>
    </row>
    <row r="650" spans="1:7" x14ac:dyDescent="0.2">
      <c r="A650" s="13">
        <v>640</v>
      </c>
      <c r="B650" s="6" t="s">
        <v>777</v>
      </c>
      <c r="C650" s="7" t="s">
        <v>172</v>
      </c>
      <c r="D650" s="7">
        <v>54371</v>
      </c>
      <c r="E650" s="7">
        <v>54371</v>
      </c>
      <c r="F650" s="7">
        <v>54576</v>
      </c>
      <c r="G650" s="7">
        <v>55427</v>
      </c>
    </row>
    <row r="651" spans="1:7" x14ac:dyDescent="0.2">
      <c r="A651" s="13">
        <v>641</v>
      </c>
      <c r="B651" s="6" t="s">
        <v>778</v>
      </c>
      <c r="C651" s="7" t="s">
        <v>155</v>
      </c>
      <c r="D651" s="7">
        <v>55298</v>
      </c>
      <c r="E651" s="7">
        <v>55298</v>
      </c>
      <c r="F651" s="7">
        <v>55325</v>
      </c>
      <c r="G651" s="7">
        <v>55333</v>
      </c>
    </row>
    <row r="652" spans="1:7" x14ac:dyDescent="0.2">
      <c r="A652" s="13">
        <v>642</v>
      </c>
      <c r="B652" s="6" t="s">
        <v>779</v>
      </c>
      <c r="C652" s="7" t="s">
        <v>161</v>
      </c>
      <c r="D652" s="7">
        <v>54727</v>
      </c>
      <c r="E652" s="7">
        <v>54727</v>
      </c>
      <c r="F652" s="7">
        <v>54842</v>
      </c>
      <c r="G652" s="7">
        <v>55232</v>
      </c>
    </row>
    <row r="653" spans="1:7" x14ac:dyDescent="0.2">
      <c r="A653" s="13">
        <v>643</v>
      </c>
      <c r="B653" s="6" t="s">
        <v>780</v>
      </c>
      <c r="C653" s="7" t="s">
        <v>157</v>
      </c>
      <c r="D653" s="7">
        <v>54144</v>
      </c>
      <c r="E653" s="7">
        <v>54144</v>
      </c>
      <c r="F653" s="7">
        <v>54313</v>
      </c>
      <c r="G653" s="7">
        <v>55228</v>
      </c>
    </row>
    <row r="654" spans="1:7" x14ac:dyDescent="0.2">
      <c r="A654" s="13">
        <v>644</v>
      </c>
      <c r="B654" s="6" t="s">
        <v>781</v>
      </c>
      <c r="C654" s="7" t="s">
        <v>153</v>
      </c>
      <c r="D654" s="7">
        <v>54613</v>
      </c>
      <c r="E654" s="7">
        <v>54613</v>
      </c>
      <c r="F654" s="7">
        <v>54689</v>
      </c>
      <c r="G654" s="7">
        <v>55055</v>
      </c>
    </row>
    <row r="655" spans="1:7" x14ac:dyDescent="0.2">
      <c r="A655" s="13">
        <v>645</v>
      </c>
      <c r="B655" s="6" t="s">
        <v>782</v>
      </c>
      <c r="C655" s="7" t="s">
        <v>125</v>
      </c>
      <c r="D655" s="7">
        <v>54165</v>
      </c>
      <c r="E655" s="7">
        <v>54165</v>
      </c>
      <c r="F655" s="7">
        <v>54326</v>
      </c>
      <c r="G655" s="7">
        <v>55023</v>
      </c>
    </row>
    <row r="656" spans="1:7" x14ac:dyDescent="0.2">
      <c r="A656" s="13">
        <v>646</v>
      </c>
      <c r="B656" s="6" t="s">
        <v>783</v>
      </c>
      <c r="C656" s="7" t="s">
        <v>125</v>
      </c>
      <c r="D656" s="14" t="s">
        <v>784</v>
      </c>
      <c r="E656" s="7">
        <v>53683</v>
      </c>
      <c r="F656" s="7">
        <v>54014</v>
      </c>
      <c r="G656" s="7">
        <v>54930</v>
      </c>
    </row>
    <row r="657" spans="1:7" x14ac:dyDescent="0.2">
      <c r="A657" s="13">
        <v>647</v>
      </c>
      <c r="B657" s="6" t="s">
        <v>785</v>
      </c>
      <c r="C657" s="7" t="s">
        <v>257</v>
      </c>
      <c r="D657" s="7">
        <v>54255</v>
      </c>
      <c r="E657" s="7">
        <v>54255</v>
      </c>
      <c r="F657" s="7">
        <v>54373</v>
      </c>
      <c r="G657" s="7">
        <v>54810</v>
      </c>
    </row>
    <row r="658" spans="1:7" x14ac:dyDescent="0.2">
      <c r="A658" s="13">
        <v>648</v>
      </c>
      <c r="B658" s="6" t="s">
        <v>786</v>
      </c>
      <c r="C658" s="7" t="s">
        <v>170</v>
      </c>
      <c r="D658" s="7">
        <v>54462</v>
      </c>
      <c r="E658" s="7">
        <v>54461</v>
      </c>
      <c r="F658" s="7">
        <v>54428</v>
      </c>
      <c r="G658" s="7">
        <v>54674</v>
      </c>
    </row>
    <row r="659" spans="1:7" x14ac:dyDescent="0.2">
      <c r="A659" s="13">
        <v>649</v>
      </c>
      <c r="B659" s="6" t="s">
        <v>787</v>
      </c>
      <c r="C659" s="7" t="s">
        <v>145</v>
      </c>
      <c r="D659" s="7">
        <v>54533</v>
      </c>
      <c r="E659" s="7">
        <v>54533</v>
      </c>
      <c r="F659" s="7">
        <v>54564</v>
      </c>
      <c r="G659" s="7">
        <v>54581</v>
      </c>
    </row>
    <row r="660" spans="1:7" x14ac:dyDescent="0.2">
      <c r="A660" s="13">
        <v>650</v>
      </c>
      <c r="B660" s="6" t="s">
        <v>603</v>
      </c>
      <c r="C660" s="7" t="s">
        <v>253</v>
      </c>
      <c r="D660" s="7">
        <v>53380</v>
      </c>
      <c r="E660" s="7">
        <v>53391</v>
      </c>
      <c r="F660" s="7">
        <v>53587</v>
      </c>
      <c r="G660" s="7">
        <v>54566</v>
      </c>
    </row>
    <row r="661" spans="1:7" x14ac:dyDescent="0.2">
      <c r="A661" s="13">
        <v>651</v>
      </c>
      <c r="B661" s="6" t="s">
        <v>788</v>
      </c>
      <c r="C661" s="7" t="s">
        <v>125</v>
      </c>
      <c r="D661" s="7">
        <v>54098</v>
      </c>
      <c r="E661" s="7">
        <v>54098</v>
      </c>
      <c r="F661" s="7">
        <v>54146</v>
      </c>
      <c r="G661" s="7">
        <v>54492</v>
      </c>
    </row>
    <row r="662" spans="1:7" x14ac:dyDescent="0.2">
      <c r="A662" s="13">
        <v>652</v>
      </c>
      <c r="B662" s="6" t="s">
        <v>789</v>
      </c>
      <c r="C662" s="7" t="s">
        <v>127</v>
      </c>
      <c r="D662" s="7">
        <v>54167</v>
      </c>
      <c r="E662" s="7">
        <v>54167</v>
      </c>
      <c r="F662" s="7">
        <v>54224</v>
      </c>
      <c r="G662" s="7">
        <v>54403</v>
      </c>
    </row>
    <row r="663" spans="1:7" x14ac:dyDescent="0.2">
      <c r="A663" s="13">
        <v>653</v>
      </c>
      <c r="B663" s="6" t="s">
        <v>790</v>
      </c>
      <c r="C663" s="7" t="s">
        <v>125</v>
      </c>
      <c r="D663" s="7">
        <v>53967</v>
      </c>
      <c r="E663" s="7">
        <v>53967</v>
      </c>
      <c r="F663" s="7">
        <v>54050</v>
      </c>
      <c r="G663" s="7">
        <v>54284</v>
      </c>
    </row>
    <row r="664" spans="1:7" x14ac:dyDescent="0.2">
      <c r="A664" s="13">
        <v>654</v>
      </c>
      <c r="B664" s="6" t="s">
        <v>791</v>
      </c>
      <c r="C664" s="7" t="s">
        <v>139</v>
      </c>
      <c r="D664" s="7">
        <v>53284</v>
      </c>
      <c r="E664" s="7">
        <v>53284</v>
      </c>
      <c r="F664" s="7">
        <v>53407</v>
      </c>
      <c r="G664" s="7">
        <v>54270</v>
      </c>
    </row>
    <row r="665" spans="1:7" x14ac:dyDescent="0.2">
      <c r="A665" s="13">
        <v>655</v>
      </c>
      <c r="B665" s="6" t="s">
        <v>792</v>
      </c>
      <c r="C665" s="7" t="s">
        <v>125</v>
      </c>
      <c r="D665" s="7">
        <v>53413</v>
      </c>
      <c r="E665" s="7">
        <v>53413</v>
      </c>
      <c r="F665" s="7">
        <v>53584</v>
      </c>
      <c r="G665" s="7">
        <v>54197</v>
      </c>
    </row>
    <row r="666" spans="1:7" x14ac:dyDescent="0.2">
      <c r="A666" s="13">
        <v>656</v>
      </c>
      <c r="B666" s="6" t="s">
        <v>793</v>
      </c>
      <c r="C666" s="7" t="s">
        <v>125</v>
      </c>
      <c r="D666" s="7">
        <v>53764</v>
      </c>
      <c r="E666" s="7">
        <v>53764</v>
      </c>
      <c r="F666" s="7">
        <v>53811</v>
      </c>
      <c r="G666" s="7">
        <v>54154</v>
      </c>
    </row>
    <row r="667" spans="1:7" x14ac:dyDescent="0.2">
      <c r="A667" s="13">
        <v>657</v>
      </c>
      <c r="B667" s="6" t="s">
        <v>794</v>
      </c>
      <c r="C667" s="7" t="s">
        <v>155</v>
      </c>
      <c r="D667" s="7">
        <v>53743</v>
      </c>
      <c r="E667" s="7">
        <v>53743</v>
      </c>
      <c r="F667" s="7">
        <v>53846</v>
      </c>
      <c r="G667" s="7">
        <v>54116</v>
      </c>
    </row>
    <row r="668" spans="1:7" x14ac:dyDescent="0.2">
      <c r="A668" s="13">
        <v>658</v>
      </c>
      <c r="B668" s="6" t="s">
        <v>795</v>
      </c>
      <c r="C668" s="7" t="s">
        <v>123</v>
      </c>
      <c r="D668" s="7">
        <v>53891</v>
      </c>
      <c r="E668" s="7">
        <v>53891</v>
      </c>
      <c r="F668" s="7">
        <v>53952</v>
      </c>
      <c r="G668" s="7">
        <v>54088</v>
      </c>
    </row>
    <row r="669" spans="1:7" x14ac:dyDescent="0.2">
      <c r="A669" s="13">
        <v>659</v>
      </c>
      <c r="B669" s="6" t="s">
        <v>796</v>
      </c>
      <c r="C669" s="7" t="s">
        <v>157</v>
      </c>
      <c r="D669" s="7">
        <v>53007</v>
      </c>
      <c r="E669" s="7">
        <v>53007</v>
      </c>
      <c r="F669" s="7">
        <v>53167</v>
      </c>
      <c r="G669" s="7">
        <v>54044</v>
      </c>
    </row>
    <row r="670" spans="1:7" x14ac:dyDescent="0.2">
      <c r="A670" s="13">
        <v>660</v>
      </c>
      <c r="B670" s="6" t="s">
        <v>797</v>
      </c>
      <c r="C670" s="7" t="s">
        <v>129</v>
      </c>
      <c r="D670" s="7">
        <v>53818</v>
      </c>
      <c r="E670" s="7">
        <v>53818</v>
      </c>
      <c r="F670" s="7">
        <v>53840</v>
      </c>
      <c r="G670" s="7">
        <v>53937</v>
      </c>
    </row>
    <row r="671" spans="1:7" x14ac:dyDescent="0.2">
      <c r="A671" s="13">
        <v>661</v>
      </c>
      <c r="B671" s="6" t="s">
        <v>798</v>
      </c>
      <c r="C671" s="7" t="s">
        <v>139</v>
      </c>
      <c r="D671" s="7">
        <v>53570</v>
      </c>
      <c r="E671" s="7">
        <v>53633</v>
      </c>
      <c r="F671" s="7">
        <v>53695</v>
      </c>
      <c r="G671" s="7">
        <v>53926</v>
      </c>
    </row>
    <row r="672" spans="1:7" x14ac:dyDescent="0.2">
      <c r="A672" s="13">
        <v>662</v>
      </c>
      <c r="B672" s="6" t="s">
        <v>799</v>
      </c>
      <c r="C672" s="7" t="s">
        <v>139</v>
      </c>
      <c r="D672" s="7">
        <v>52909</v>
      </c>
      <c r="E672" s="7">
        <v>52936</v>
      </c>
      <c r="F672" s="7">
        <v>53061</v>
      </c>
      <c r="G672" s="7">
        <v>53915</v>
      </c>
    </row>
    <row r="673" spans="1:7" x14ac:dyDescent="0.2">
      <c r="A673" s="13">
        <v>663</v>
      </c>
      <c r="B673" s="6" t="s">
        <v>800</v>
      </c>
      <c r="C673" s="7" t="s">
        <v>125</v>
      </c>
      <c r="D673" s="7">
        <v>53104</v>
      </c>
      <c r="E673" s="7">
        <v>53104</v>
      </c>
      <c r="F673" s="7">
        <v>53286</v>
      </c>
      <c r="G673" s="7">
        <v>53903</v>
      </c>
    </row>
    <row r="674" spans="1:7" x14ac:dyDescent="0.2">
      <c r="A674" s="13">
        <v>664</v>
      </c>
      <c r="B674" s="6" t="s">
        <v>801</v>
      </c>
      <c r="C674" s="7" t="s">
        <v>125</v>
      </c>
      <c r="D674" s="7">
        <v>53041</v>
      </c>
      <c r="E674" s="7">
        <v>53041</v>
      </c>
      <c r="F674" s="7">
        <v>53402</v>
      </c>
      <c r="G674" s="7">
        <v>53819</v>
      </c>
    </row>
    <row r="675" spans="1:7" x14ac:dyDescent="0.2">
      <c r="A675" s="13">
        <v>665</v>
      </c>
      <c r="B675" s="6" t="s">
        <v>802</v>
      </c>
      <c r="C675" s="7" t="s">
        <v>199</v>
      </c>
      <c r="D675" s="7">
        <v>52281</v>
      </c>
      <c r="E675" s="7">
        <v>52281</v>
      </c>
      <c r="F675" s="7">
        <v>52551</v>
      </c>
      <c r="G675" s="7">
        <v>53678</v>
      </c>
    </row>
    <row r="676" spans="1:7" x14ac:dyDescent="0.2">
      <c r="A676" s="13">
        <v>666</v>
      </c>
      <c r="B676" s="6" t="s">
        <v>803</v>
      </c>
      <c r="C676" s="7" t="s">
        <v>141</v>
      </c>
      <c r="D676" s="7">
        <v>51969</v>
      </c>
      <c r="E676" s="7">
        <v>51968</v>
      </c>
      <c r="F676" s="7">
        <v>52321</v>
      </c>
      <c r="G676" s="7">
        <v>53515</v>
      </c>
    </row>
    <row r="677" spans="1:7" x14ac:dyDescent="0.2">
      <c r="A677" s="13">
        <v>667</v>
      </c>
      <c r="B677" s="6" t="s">
        <v>804</v>
      </c>
      <c r="C677" s="7" t="s">
        <v>125</v>
      </c>
      <c r="D677" s="7">
        <v>51821</v>
      </c>
      <c r="E677" s="7">
        <v>52214</v>
      </c>
      <c r="F677" s="7">
        <v>52533</v>
      </c>
      <c r="G677" s="7">
        <v>53417</v>
      </c>
    </row>
    <row r="678" spans="1:7" x14ac:dyDescent="0.2">
      <c r="A678" s="13">
        <v>668</v>
      </c>
      <c r="B678" s="6" t="s">
        <v>805</v>
      </c>
      <c r="C678" s="7" t="s">
        <v>182</v>
      </c>
      <c r="D678" s="7">
        <v>52575</v>
      </c>
      <c r="E678" s="7">
        <v>52575</v>
      </c>
      <c r="F678" s="7">
        <v>52758</v>
      </c>
      <c r="G678" s="7">
        <v>53264</v>
      </c>
    </row>
    <row r="679" spans="1:7" x14ac:dyDescent="0.2">
      <c r="A679" s="13">
        <v>669</v>
      </c>
      <c r="B679" s="6" t="s">
        <v>806</v>
      </c>
      <c r="C679" s="7" t="s">
        <v>127</v>
      </c>
      <c r="D679" s="7">
        <v>52894</v>
      </c>
      <c r="E679" s="7">
        <v>52894</v>
      </c>
      <c r="F679" s="7">
        <v>52951</v>
      </c>
      <c r="G679" s="7">
        <v>53238</v>
      </c>
    </row>
    <row r="680" spans="1:7" x14ac:dyDescent="0.2">
      <c r="A680" s="13">
        <v>670</v>
      </c>
      <c r="B680" s="6" t="s">
        <v>807</v>
      </c>
      <c r="C680" s="7" t="s">
        <v>125</v>
      </c>
      <c r="D680" s="7">
        <v>52154</v>
      </c>
      <c r="E680" s="7">
        <v>52155</v>
      </c>
      <c r="F680" s="7">
        <v>52331</v>
      </c>
      <c r="G680" s="7">
        <v>52940</v>
      </c>
    </row>
    <row r="681" spans="1:7" x14ac:dyDescent="0.2">
      <c r="A681" s="13">
        <v>671</v>
      </c>
      <c r="B681" s="6" t="s">
        <v>808</v>
      </c>
      <c r="C681" s="7" t="s">
        <v>133</v>
      </c>
      <c r="D681" s="7">
        <v>52527</v>
      </c>
      <c r="E681" s="7">
        <v>52532</v>
      </c>
      <c r="F681" s="7">
        <v>52575</v>
      </c>
      <c r="G681" s="7">
        <v>52935</v>
      </c>
    </row>
    <row r="682" spans="1:7" x14ac:dyDescent="0.2">
      <c r="A682" s="13">
        <v>672</v>
      </c>
      <c r="B682" s="6" t="s">
        <v>809</v>
      </c>
      <c r="C682" s="7" t="s">
        <v>127</v>
      </c>
      <c r="D682" s="7">
        <v>52497</v>
      </c>
      <c r="E682" s="7">
        <v>52497</v>
      </c>
      <c r="F682" s="7">
        <v>52570</v>
      </c>
      <c r="G682" s="7">
        <v>52772</v>
      </c>
    </row>
    <row r="683" spans="1:7" x14ac:dyDescent="0.2">
      <c r="A683" s="13">
        <v>673</v>
      </c>
      <c r="B683" s="6" t="s">
        <v>810</v>
      </c>
      <c r="C683" s="7" t="s">
        <v>182</v>
      </c>
      <c r="D683" s="7">
        <v>52575</v>
      </c>
      <c r="E683" s="7">
        <v>52575</v>
      </c>
      <c r="F683" s="7">
        <v>52637</v>
      </c>
      <c r="G683" s="7">
        <v>52749</v>
      </c>
    </row>
    <row r="684" spans="1:7" x14ac:dyDescent="0.2">
      <c r="A684" s="13">
        <v>674</v>
      </c>
      <c r="B684" s="6" t="s">
        <v>811</v>
      </c>
      <c r="C684" s="7" t="s">
        <v>409</v>
      </c>
      <c r="D684" s="7">
        <v>52838</v>
      </c>
      <c r="E684" s="7">
        <v>52838</v>
      </c>
      <c r="F684" s="7">
        <v>52903</v>
      </c>
      <c r="G684" s="7">
        <v>52631</v>
      </c>
    </row>
    <row r="685" spans="1:7" x14ac:dyDescent="0.2">
      <c r="A685" s="13">
        <v>675</v>
      </c>
      <c r="B685" s="6" t="s">
        <v>812</v>
      </c>
      <c r="C685" s="7" t="s">
        <v>155</v>
      </c>
      <c r="D685" s="7">
        <v>51755</v>
      </c>
      <c r="E685" s="7">
        <v>51755</v>
      </c>
      <c r="F685" s="7">
        <v>51832</v>
      </c>
      <c r="G685" s="7">
        <v>52459</v>
      </c>
    </row>
    <row r="686" spans="1:7" x14ac:dyDescent="0.2">
      <c r="A686" s="13">
        <v>676</v>
      </c>
      <c r="B686" s="6" t="s">
        <v>813</v>
      </c>
      <c r="C686" s="7" t="s">
        <v>125</v>
      </c>
      <c r="D686" s="7">
        <v>51904</v>
      </c>
      <c r="E686" s="7">
        <v>51904</v>
      </c>
      <c r="F686" s="7">
        <v>51983</v>
      </c>
      <c r="G686" s="7">
        <v>52456</v>
      </c>
    </row>
    <row r="687" spans="1:7" x14ac:dyDescent="0.2">
      <c r="A687" s="13">
        <v>677</v>
      </c>
      <c r="B687" s="6" t="s">
        <v>814</v>
      </c>
      <c r="C687" s="7" t="s">
        <v>129</v>
      </c>
      <c r="D687" s="7">
        <v>51277</v>
      </c>
      <c r="E687" s="7">
        <v>51277</v>
      </c>
      <c r="F687" s="7">
        <v>51502</v>
      </c>
      <c r="G687" s="7">
        <v>52443</v>
      </c>
    </row>
    <row r="688" spans="1:7" x14ac:dyDescent="0.2">
      <c r="A688" s="13">
        <v>678</v>
      </c>
      <c r="B688" s="6" t="s">
        <v>815</v>
      </c>
      <c r="C688" s="7" t="s">
        <v>125</v>
      </c>
      <c r="D688" s="7">
        <v>51200</v>
      </c>
      <c r="E688" s="7">
        <v>51200</v>
      </c>
      <c r="F688" s="7">
        <v>51515</v>
      </c>
      <c r="G688" s="7">
        <v>52381</v>
      </c>
    </row>
    <row r="689" spans="1:7" x14ac:dyDescent="0.2">
      <c r="A689" s="13">
        <v>679</v>
      </c>
      <c r="B689" s="6" t="s">
        <v>816</v>
      </c>
      <c r="C689" s="7" t="s">
        <v>153</v>
      </c>
      <c r="D689" s="7">
        <v>51372</v>
      </c>
      <c r="E689" s="7">
        <v>51372</v>
      </c>
      <c r="F689" s="7">
        <v>51589</v>
      </c>
      <c r="G689" s="7">
        <v>52349</v>
      </c>
    </row>
    <row r="690" spans="1:7" x14ac:dyDescent="0.2">
      <c r="A690" s="13">
        <v>680</v>
      </c>
      <c r="B690" s="6" t="s">
        <v>817</v>
      </c>
      <c r="C690" s="7" t="s">
        <v>139</v>
      </c>
      <c r="D690" s="7">
        <v>51917</v>
      </c>
      <c r="E690" s="7">
        <v>51983</v>
      </c>
      <c r="F690" s="7">
        <v>52060</v>
      </c>
      <c r="G690" s="7">
        <v>52341</v>
      </c>
    </row>
    <row r="691" spans="1:7" x14ac:dyDescent="0.2">
      <c r="A691" s="13">
        <v>681</v>
      </c>
      <c r="B691" s="6" t="s">
        <v>818</v>
      </c>
      <c r="C691" s="7" t="s">
        <v>125</v>
      </c>
      <c r="D691" s="7">
        <v>51481</v>
      </c>
      <c r="E691" s="7">
        <v>51481</v>
      </c>
      <c r="F691" s="7">
        <v>51657</v>
      </c>
      <c r="G691" s="7">
        <v>52326</v>
      </c>
    </row>
    <row r="692" spans="1:7" x14ac:dyDescent="0.2">
      <c r="A692" s="13">
        <v>682</v>
      </c>
      <c r="B692" s="6" t="s">
        <v>819</v>
      </c>
      <c r="C692" s="7" t="s">
        <v>139</v>
      </c>
      <c r="D692" s="7">
        <v>51923</v>
      </c>
      <c r="E692" s="7">
        <v>51923</v>
      </c>
      <c r="F692" s="7">
        <v>51986</v>
      </c>
      <c r="G692" s="7">
        <v>52197</v>
      </c>
    </row>
    <row r="693" spans="1:7" x14ac:dyDescent="0.2">
      <c r="A693" s="13">
        <v>683</v>
      </c>
      <c r="B693" s="6" t="s">
        <v>820</v>
      </c>
      <c r="C693" s="7" t="s">
        <v>182</v>
      </c>
      <c r="D693" s="7">
        <v>52158</v>
      </c>
      <c r="E693" s="7">
        <v>52158</v>
      </c>
      <c r="F693" s="7">
        <v>52149</v>
      </c>
      <c r="G693" s="7">
        <v>52145</v>
      </c>
    </row>
    <row r="694" spans="1:7" x14ac:dyDescent="0.2">
      <c r="A694" s="13">
        <v>684</v>
      </c>
      <c r="B694" s="6" t="s">
        <v>821</v>
      </c>
      <c r="C694" s="7" t="s">
        <v>125</v>
      </c>
      <c r="D694" s="7">
        <v>51367</v>
      </c>
      <c r="E694" s="7">
        <v>51371</v>
      </c>
      <c r="F694" s="7">
        <v>51546</v>
      </c>
      <c r="G694" s="7">
        <v>52139</v>
      </c>
    </row>
    <row r="695" spans="1:7" x14ac:dyDescent="0.2">
      <c r="A695" s="13">
        <v>685</v>
      </c>
      <c r="B695" s="6" t="s">
        <v>822</v>
      </c>
      <c r="C695" s="7" t="s">
        <v>127</v>
      </c>
      <c r="D695" s="7">
        <v>51895</v>
      </c>
      <c r="E695" s="7">
        <v>51895</v>
      </c>
      <c r="F695" s="7">
        <v>51948</v>
      </c>
      <c r="G695" s="7">
        <v>52124</v>
      </c>
    </row>
    <row r="696" spans="1:7" x14ac:dyDescent="0.2">
      <c r="A696" s="13">
        <v>686</v>
      </c>
      <c r="B696" s="6" t="s">
        <v>823</v>
      </c>
      <c r="C696" s="7" t="s">
        <v>127</v>
      </c>
      <c r="D696" s="7">
        <v>51878</v>
      </c>
      <c r="E696" s="7">
        <v>51878</v>
      </c>
      <c r="F696" s="7">
        <v>51932</v>
      </c>
      <c r="G696" s="7">
        <v>52104</v>
      </c>
    </row>
    <row r="697" spans="1:7" x14ac:dyDescent="0.2">
      <c r="A697" s="13">
        <v>687</v>
      </c>
      <c r="B697" s="6" t="s">
        <v>824</v>
      </c>
      <c r="C697" s="7" t="s">
        <v>150</v>
      </c>
      <c r="D697" s="7">
        <v>52347</v>
      </c>
      <c r="E697" s="7">
        <v>52347</v>
      </c>
      <c r="F697" s="7">
        <v>52322</v>
      </c>
      <c r="G697" s="7">
        <v>52093</v>
      </c>
    </row>
    <row r="698" spans="1:7" x14ac:dyDescent="0.2">
      <c r="A698" s="13">
        <v>688</v>
      </c>
      <c r="B698" s="6" t="s">
        <v>825</v>
      </c>
      <c r="C698" s="7" t="s">
        <v>187</v>
      </c>
      <c r="D698" s="7">
        <v>51271</v>
      </c>
      <c r="E698" s="7">
        <v>51271</v>
      </c>
      <c r="F698" s="7">
        <v>51396</v>
      </c>
      <c r="G698" s="7">
        <v>51982</v>
      </c>
    </row>
    <row r="699" spans="1:7" x14ac:dyDescent="0.2">
      <c r="A699" s="13">
        <v>689</v>
      </c>
      <c r="B699" s="6" t="s">
        <v>329</v>
      </c>
      <c r="C699" s="7" t="s">
        <v>145</v>
      </c>
      <c r="D699" s="7">
        <v>52131</v>
      </c>
      <c r="E699" s="7">
        <v>52131</v>
      </c>
      <c r="F699" s="7">
        <v>52042</v>
      </c>
      <c r="G699" s="7">
        <v>51724</v>
      </c>
    </row>
    <row r="700" spans="1:7" x14ac:dyDescent="0.2">
      <c r="A700" s="13">
        <v>690</v>
      </c>
      <c r="B700" s="6" t="s">
        <v>826</v>
      </c>
      <c r="C700" s="7" t="s">
        <v>168</v>
      </c>
      <c r="D700" s="7">
        <v>51320</v>
      </c>
      <c r="E700" s="7">
        <v>51320</v>
      </c>
      <c r="F700" s="7">
        <v>51419</v>
      </c>
      <c r="G700" s="7">
        <v>51719</v>
      </c>
    </row>
    <row r="701" spans="1:7" x14ac:dyDescent="0.2">
      <c r="A701" s="13">
        <v>691</v>
      </c>
      <c r="B701" s="6" t="s">
        <v>827</v>
      </c>
      <c r="C701" s="7" t="s">
        <v>155</v>
      </c>
      <c r="D701" s="7">
        <v>51251</v>
      </c>
      <c r="E701" s="7">
        <v>51251</v>
      </c>
      <c r="F701" s="7">
        <v>51344</v>
      </c>
      <c r="G701" s="7">
        <v>51653</v>
      </c>
    </row>
    <row r="702" spans="1:7" x14ac:dyDescent="0.2">
      <c r="A702" s="13">
        <v>692</v>
      </c>
      <c r="B702" s="6" t="s">
        <v>828</v>
      </c>
      <c r="C702" s="7" t="s">
        <v>133</v>
      </c>
      <c r="D702" s="7">
        <v>50876</v>
      </c>
      <c r="E702" s="7">
        <v>50913</v>
      </c>
      <c r="F702" s="7">
        <v>51090</v>
      </c>
      <c r="G702" s="7">
        <v>51649</v>
      </c>
    </row>
    <row r="703" spans="1:7" x14ac:dyDescent="0.2">
      <c r="A703" s="13">
        <v>693</v>
      </c>
      <c r="B703" s="6" t="s">
        <v>829</v>
      </c>
      <c r="C703" s="7" t="s">
        <v>125</v>
      </c>
      <c r="D703" s="7">
        <v>51199</v>
      </c>
      <c r="E703" s="7">
        <v>51199</v>
      </c>
      <c r="F703" s="7">
        <v>51300</v>
      </c>
      <c r="G703" s="7">
        <v>51586</v>
      </c>
    </row>
    <row r="704" spans="1:7" x14ac:dyDescent="0.2">
      <c r="A704" s="13">
        <v>694</v>
      </c>
      <c r="B704" s="6" t="s">
        <v>830</v>
      </c>
      <c r="C704" s="7" t="s">
        <v>141</v>
      </c>
      <c r="D704" s="7">
        <v>49791</v>
      </c>
      <c r="E704" s="7">
        <v>50851</v>
      </c>
      <c r="F704" s="7">
        <v>50988</v>
      </c>
      <c r="G704" s="7">
        <v>51584</v>
      </c>
    </row>
    <row r="705" spans="1:7" x14ac:dyDescent="0.2">
      <c r="A705" s="13">
        <v>695</v>
      </c>
      <c r="B705" s="6" t="s">
        <v>831</v>
      </c>
      <c r="C705" s="7" t="s">
        <v>279</v>
      </c>
      <c r="D705" s="7">
        <v>50418</v>
      </c>
      <c r="E705" s="7">
        <v>50418</v>
      </c>
      <c r="F705" s="7">
        <v>50595</v>
      </c>
      <c r="G705" s="7">
        <v>51377</v>
      </c>
    </row>
    <row r="706" spans="1:7" x14ac:dyDescent="0.2">
      <c r="A706" s="13">
        <v>696</v>
      </c>
      <c r="B706" s="6" t="s">
        <v>832</v>
      </c>
      <c r="C706" s="7" t="s">
        <v>141</v>
      </c>
      <c r="D706" s="7">
        <v>50949</v>
      </c>
      <c r="E706" s="7">
        <v>50964</v>
      </c>
      <c r="F706" s="7">
        <v>50962</v>
      </c>
      <c r="G706" s="7">
        <v>51320</v>
      </c>
    </row>
    <row r="707" spans="1:7" x14ac:dyDescent="0.2">
      <c r="A707" s="13">
        <v>697</v>
      </c>
      <c r="B707" s="6" t="s">
        <v>361</v>
      </c>
      <c r="C707" s="7" t="s">
        <v>191</v>
      </c>
      <c r="D707" s="7">
        <v>50137</v>
      </c>
      <c r="E707" s="7">
        <v>50137</v>
      </c>
      <c r="F707" s="7">
        <v>50405</v>
      </c>
      <c r="G707" s="7">
        <v>51319</v>
      </c>
    </row>
    <row r="708" spans="1:7" x14ac:dyDescent="0.2">
      <c r="A708" s="13">
        <v>698</v>
      </c>
      <c r="B708" s="6" t="s">
        <v>833</v>
      </c>
      <c r="C708" s="7" t="s">
        <v>125</v>
      </c>
      <c r="D708" s="7">
        <v>50533</v>
      </c>
      <c r="E708" s="7">
        <v>50533</v>
      </c>
      <c r="F708" s="7">
        <v>50656</v>
      </c>
      <c r="G708" s="7">
        <v>51302</v>
      </c>
    </row>
    <row r="709" spans="1:7" x14ac:dyDescent="0.2">
      <c r="A709" s="13">
        <v>699</v>
      </c>
      <c r="B709" s="6" t="s">
        <v>834</v>
      </c>
      <c r="C709" s="7" t="s">
        <v>129</v>
      </c>
      <c r="D709" s="7">
        <v>48937</v>
      </c>
      <c r="E709" s="7">
        <v>48937</v>
      </c>
      <c r="F709" s="7">
        <v>49419</v>
      </c>
      <c r="G709" s="7">
        <v>51283</v>
      </c>
    </row>
    <row r="710" spans="1:7" x14ac:dyDescent="0.2">
      <c r="A710" s="13">
        <v>700</v>
      </c>
      <c r="B710" s="6" t="s">
        <v>835</v>
      </c>
      <c r="C710" s="7" t="s">
        <v>150</v>
      </c>
      <c r="D710" s="7">
        <v>51508</v>
      </c>
      <c r="E710" s="7">
        <v>51508</v>
      </c>
      <c r="F710" s="7">
        <v>51455</v>
      </c>
      <c r="G710" s="7">
        <v>51230</v>
      </c>
    </row>
    <row r="711" spans="1:7" x14ac:dyDescent="0.2">
      <c r="A711" s="13">
        <v>701</v>
      </c>
      <c r="B711" s="6" t="s">
        <v>836</v>
      </c>
      <c r="C711" s="7" t="s">
        <v>327</v>
      </c>
      <c r="D711" s="7">
        <v>51271</v>
      </c>
      <c r="E711" s="7">
        <v>51271</v>
      </c>
      <c r="F711" s="7">
        <v>51268</v>
      </c>
      <c r="G711" s="7">
        <v>51189</v>
      </c>
    </row>
    <row r="712" spans="1:7" x14ac:dyDescent="0.2">
      <c r="A712" s="13">
        <v>702</v>
      </c>
      <c r="B712" s="6" t="s">
        <v>366</v>
      </c>
      <c r="C712" s="7" t="s">
        <v>837</v>
      </c>
      <c r="D712" s="7">
        <v>51400</v>
      </c>
      <c r="E712" s="7">
        <v>51371</v>
      </c>
      <c r="F712" s="7">
        <v>51351</v>
      </c>
      <c r="G712" s="7">
        <v>51177</v>
      </c>
    </row>
    <row r="713" spans="1:7" x14ac:dyDescent="0.2">
      <c r="A713" s="13">
        <v>703</v>
      </c>
      <c r="B713" s="6" t="s">
        <v>838</v>
      </c>
      <c r="C713" s="7" t="s">
        <v>222</v>
      </c>
      <c r="D713" s="7">
        <v>50814</v>
      </c>
      <c r="E713" s="7">
        <v>50814</v>
      </c>
      <c r="F713" s="7">
        <v>50870</v>
      </c>
      <c r="G713" s="7">
        <v>51093</v>
      </c>
    </row>
    <row r="714" spans="1:7" x14ac:dyDescent="0.2">
      <c r="A714" s="13">
        <v>704</v>
      </c>
      <c r="B714" s="6" t="s">
        <v>839</v>
      </c>
      <c r="C714" s="7" t="s">
        <v>148</v>
      </c>
      <c r="D714" s="7">
        <v>49963</v>
      </c>
      <c r="E714" s="7">
        <v>50201</v>
      </c>
      <c r="F714" s="7">
        <v>50336</v>
      </c>
      <c r="G714" s="7">
        <v>50925</v>
      </c>
    </row>
    <row r="715" spans="1:7" x14ac:dyDescent="0.2">
      <c r="A715" s="13">
        <v>705</v>
      </c>
      <c r="B715" s="6" t="s">
        <v>451</v>
      </c>
      <c r="C715" s="7" t="s">
        <v>170</v>
      </c>
      <c r="D715" s="7">
        <v>50158</v>
      </c>
      <c r="E715" s="7">
        <v>50158</v>
      </c>
      <c r="F715" s="7">
        <v>50222</v>
      </c>
      <c r="G715" s="7">
        <v>50724</v>
      </c>
    </row>
    <row r="716" spans="1:7" x14ac:dyDescent="0.2">
      <c r="A716" s="13">
        <v>706</v>
      </c>
      <c r="B716" s="6" t="s">
        <v>840</v>
      </c>
      <c r="C716" s="7" t="s">
        <v>182</v>
      </c>
      <c r="D716" s="7">
        <v>50150</v>
      </c>
      <c r="E716" s="7">
        <v>50150</v>
      </c>
      <c r="F716" s="7">
        <v>50277</v>
      </c>
      <c r="G716" s="7">
        <v>50559</v>
      </c>
    </row>
    <row r="717" spans="1:7" x14ac:dyDescent="0.2">
      <c r="A717" s="13">
        <v>707</v>
      </c>
      <c r="B717" s="6" t="s">
        <v>841</v>
      </c>
      <c r="C717" s="7" t="s">
        <v>222</v>
      </c>
      <c r="D717" s="7">
        <v>50005</v>
      </c>
      <c r="E717" s="7">
        <v>50005</v>
      </c>
      <c r="F717" s="7">
        <v>50060</v>
      </c>
      <c r="G717" s="7">
        <v>50545</v>
      </c>
    </row>
    <row r="718" spans="1:7" x14ac:dyDescent="0.2">
      <c r="A718" s="13">
        <v>708.5</v>
      </c>
      <c r="B718" s="6" t="s">
        <v>842</v>
      </c>
      <c r="C718" s="7" t="s">
        <v>197</v>
      </c>
      <c r="D718" s="7">
        <v>49734</v>
      </c>
      <c r="E718" s="7">
        <v>49734</v>
      </c>
      <c r="F718" s="7">
        <v>49806</v>
      </c>
      <c r="G718" s="7">
        <v>50435</v>
      </c>
    </row>
    <row r="719" spans="1:7" x14ac:dyDescent="0.2">
      <c r="A719" s="13">
        <v>708.5</v>
      </c>
      <c r="B719" s="6" t="s">
        <v>843</v>
      </c>
      <c r="C719" s="7" t="s">
        <v>125</v>
      </c>
      <c r="D719" s="7">
        <v>50073</v>
      </c>
      <c r="E719" s="7">
        <v>50073</v>
      </c>
      <c r="F719" s="7">
        <v>50114</v>
      </c>
      <c r="G719" s="7">
        <v>50435</v>
      </c>
    </row>
    <row r="720" spans="1:7" x14ac:dyDescent="0.2">
      <c r="A720" s="13">
        <v>710</v>
      </c>
      <c r="B720" s="6" t="s">
        <v>844</v>
      </c>
      <c r="C720" s="7" t="s">
        <v>222</v>
      </c>
      <c r="D720" s="7">
        <v>49708</v>
      </c>
      <c r="E720" s="7">
        <v>49708</v>
      </c>
      <c r="F720" s="7">
        <v>49766</v>
      </c>
      <c r="G720" s="7">
        <v>50260</v>
      </c>
    </row>
    <row r="721" spans="1:11" x14ac:dyDescent="0.2">
      <c r="A721" s="13">
        <v>711</v>
      </c>
      <c r="B721" s="6" t="s">
        <v>845</v>
      </c>
      <c r="C721" s="7" t="s">
        <v>139</v>
      </c>
      <c r="D721" s="7">
        <v>49546</v>
      </c>
      <c r="E721" s="7">
        <v>49546</v>
      </c>
      <c r="F721" s="7">
        <v>49639</v>
      </c>
      <c r="G721" s="7">
        <v>50193</v>
      </c>
    </row>
    <row r="722" spans="1:11" x14ac:dyDescent="0.2">
      <c r="A722" s="13">
        <v>712</v>
      </c>
      <c r="B722" s="6" t="s">
        <v>537</v>
      </c>
      <c r="C722" s="7" t="s">
        <v>123</v>
      </c>
      <c r="D722" s="7">
        <v>50129</v>
      </c>
      <c r="E722" s="7">
        <v>50129</v>
      </c>
      <c r="F722" s="7">
        <v>50140</v>
      </c>
      <c r="G722" s="7">
        <v>50120</v>
      </c>
    </row>
    <row r="723" spans="1:11" x14ac:dyDescent="0.2">
      <c r="A723" s="13">
        <v>713</v>
      </c>
      <c r="B723" s="6" t="s">
        <v>846</v>
      </c>
      <c r="C723" s="7" t="s">
        <v>123</v>
      </c>
      <c r="D723" s="7">
        <v>50193</v>
      </c>
      <c r="E723" s="7">
        <v>50193</v>
      </c>
      <c r="F723" s="7">
        <v>50211</v>
      </c>
      <c r="G723" s="7">
        <v>50086</v>
      </c>
    </row>
    <row r="724" spans="1:11" x14ac:dyDescent="0.2">
      <c r="A724" s="13">
        <v>714</v>
      </c>
      <c r="B724" s="6" t="s">
        <v>847</v>
      </c>
      <c r="C724" s="7" t="s">
        <v>222</v>
      </c>
      <c r="D724" s="7">
        <v>49808</v>
      </c>
      <c r="E724" s="7">
        <v>49808</v>
      </c>
      <c r="F724" s="7">
        <v>49898</v>
      </c>
      <c r="G724" s="7">
        <v>50085</v>
      </c>
    </row>
    <row r="725" spans="1:11" x14ac:dyDescent="0.2">
      <c r="A725" s="15">
        <v>715</v>
      </c>
      <c r="B725" s="8" t="s">
        <v>848</v>
      </c>
      <c r="C725" s="9" t="s">
        <v>129</v>
      </c>
      <c r="D725" s="9">
        <v>49047</v>
      </c>
      <c r="E725" s="9">
        <v>49047</v>
      </c>
      <c r="F725" s="9">
        <v>49194</v>
      </c>
      <c r="G725" s="9">
        <v>50045</v>
      </c>
    </row>
    <row r="726" spans="1:11" x14ac:dyDescent="0.2">
      <c r="A726" s="74" t="s">
        <v>849</v>
      </c>
      <c r="B726" s="75"/>
      <c r="C726" s="75"/>
      <c r="D726" s="75"/>
      <c r="E726" s="75"/>
      <c r="F726" s="75"/>
      <c r="G726" s="76"/>
      <c r="H726" s="16"/>
      <c r="I726" s="16"/>
      <c r="J726" s="16"/>
      <c r="K726" s="17"/>
    </row>
    <row r="727" spans="1:11" x14ac:dyDescent="0.2">
      <c r="A727" s="77" t="s">
        <v>850</v>
      </c>
      <c r="B727" s="78"/>
      <c r="C727" s="78"/>
      <c r="D727" s="78"/>
      <c r="E727" s="78"/>
      <c r="F727" s="78"/>
      <c r="G727" s="79"/>
      <c r="H727" s="16"/>
      <c r="I727" s="16"/>
      <c r="J727" s="16"/>
      <c r="K727" s="17"/>
    </row>
    <row r="728" spans="1:11" x14ac:dyDescent="0.2">
      <c r="A728" s="80" t="s">
        <v>851</v>
      </c>
      <c r="B728" s="81"/>
      <c r="C728" s="81"/>
      <c r="D728" s="81"/>
      <c r="E728" s="81"/>
      <c r="F728" s="81"/>
      <c r="G728" s="82"/>
      <c r="H728" s="16"/>
      <c r="I728" s="16"/>
      <c r="J728" s="16"/>
      <c r="K728" s="17"/>
    </row>
    <row r="729" spans="1:11" x14ac:dyDescent="0.2">
      <c r="A729" s="80" t="s">
        <v>852</v>
      </c>
      <c r="B729" s="81"/>
      <c r="C729" s="81"/>
      <c r="D729" s="81"/>
      <c r="E729" s="81"/>
      <c r="F729" s="81"/>
      <c r="G729" s="82"/>
      <c r="H729" s="16"/>
      <c r="I729" s="16"/>
      <c r="J729" s="16"/>
      <c r="K729" s="17"/>
    </row>
    <row r="730" spans="1:11" x14ac:dyDescent="0.2">
      <c r="A730" s="83" t="s">
        <v>853</v>
      </c>
      <c r="B730" s="84"/>
      <c r="C730" s="84"/>
      <c r="D730" s="84"/>
      <c r="E730" s="84"/>
      <c r="F730" s="84"/>
      <c r="G730" s="85"/>
      <c r="H730" s="16"/>
      <c r="I730" s="16"/>
      <c r="J730" s="16"/>
      <c r="K730" s="17"/>
    </row>
  </sheetData>
  <mergeCells count="11">
    <mergeCell ref="A730:G730"/>
    <mergeCell ref="A8:G8"/>
    <mergeCell ref="A9:A10"/>
    <mergeCell ref="B9:C9"/>
    <mergeCell ref="D9:E9"/>
    <mergeCell ref="F9:G9"/>
    <mergeCell ref="A1:C1"/>
    <mergeCell ref="A726:G726"/>
    <mergeCell ref="A727:G727"/>
    <mergeCell ref="A728:G728"/>
    <mergeCell ref="A729:G729"/>
  </mergeCells>
  <pageMargins left="0.25" right="0.25" top="0.84"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zoomScaleNormal="100" workbookViewId="0">
      <selection sqref="A1:C1"/>
    </sheetView>
  </sheetViews>
  <sheetFormatPr defaultRowHeight="15" x14ac:dyDescent="0.25"/>
  <cols>
    <col min="1" max="1" width="44.5703125" customWidth="1"/>
    <col min="2" max="2" width="14.28515625" bestFit="1" customWidth="1"/>
    <col min="3" max="3" width="13.28515625" bestFit="1" customWidth="1"/>
    <col min="4" max="4" width="12" customWidth="1"/>
    <col min="5" max="6" width="11.5703125" customWidth="1"/>
    <col min="7" max="7" width="18.140625" customWidth="1"/>
    <col min="8" max="8" width="3.140625" customWidth="1"/>
    <col min="9" max="9" width="71.140625" customWidth="1"/>
  </cols>
  <sheetData>
    <row r="1" spans="1:9" x14ac:dyDescent="0.25">
      <c r="A1" s="66" t="s">
        <v>1164</v>
      </c>
      <c r="B1" s="66"/>
      <c r="C1" s="66"/>
      <c r="I1" t="s">
        <v>2221</v>
      </c>
    </row>
    <row r="2" spans="1:9" x14ac:dyDescent="0.25">
      <c r="I2" t="s">
        <v>2222</v>
      </c>
    </row>
    <row r="3" spans="1:9" x14ac:dyDescent="0.25">
      <c r="B3" s="71" t="s">
        <v>1689</v>
      </c>
      <c r="C3" s="71"/>
      <c r="D3" s="71" t="s">
        <v>1491</v>
      </c>
      <c r="E3" s="71"/>
      <c r="I3" t="s">
        <v>2223</v>
      </c>
    </row>
    <row r="4" spans="1:9" ht="30" x14ac:dyDescent="0.25">
      <c r="B4" s="32" t="s">
        <v>1161</v>
      </c>
      <c r="C4" s="32" t="s">
        <v>1162</v>
      </c>
      <c r="D4" s="32" t="s">
        <v>1161</v>
      </c>
      <c r="E4" s="32" t="s">
        <v>1162</v>
      </c>
    </row>
    <row r="5" spans="1:9" x14ac:dyDescent="0.25">
      <c r="A5" t="s">
        <v>1116</v>
      </c>
      <c r="B5" s="30">
        <f>B56+B31</f>
        <v>1438873</v>
      </c>
      <c r="C5" s="30">
        <f>B5/B$12</f>
        <v>1850226.3174950122</v>
      </c>
      <c r="D5" s="41">
        <f>E71+E73+E74+E75+E79+E88</f>
        <v>1334346</v>
      </c>
      <c r="E5" s="41">
        <f>D5/(1+E$8)/B$12</f>
        <v>1622837.153135309</v>
      </c>
    </row>
    <row r="6" spans="1:9" x14ac:dyDescent="0.25">
      <c r="A6" t="s">
        <v>1072</v>
      </c>
      <c r="B6" s="30">
        <f>B58</f>
        <v>10223558</v>
      </c>
      <c r="C6" s="30">
        <f>B6/B$12</f>
        <v>13146327.764880342</v>
      </c>
      <c r="D6" s="41">
        <f>F121</f>
        <v>9498827</v>
      </c>
      <c r="E6" s="41">
        <f>D6/(1+E$8)/B$12</f>
        <v>11552512.891562464</v>
      </c>
    </row>
    <row r="7" spans="1:9" x14ac:dyDescent="0.25">
      <c r="A7" t="s">
        <v>1374</v>
      </c>
      <c r="B7" s="45">
        <f>B5/B6</f>
        <v>0.14074092405012031</v>
      </c>
      <c r="C7" s="43"/>
      <c r="D7" s="45">
        <f>D5/D6</f>
        <v>0.14047481862760527</v>
      </c>
      <c r="E7" s="43"/>
    </row>
    <row r="8" spans="1:9" x14ac:dyDescent="0.25">
      <c r="A8" t="s">
        <v>1688</v>
      </c>
      <c r="B8" s="45"/>
      <c r="C8" s="43"/>
      <c r="D8" s="45"/>
      <c r="E8" s="46">
        <f>'UCR tabulated v. published'!B9</f>
        <v>5.7294339211456435E-2</v>
      </c>
      <c r="I8" t="s">
        <v>1690</v>
      </c>
    </row>
    <row r="9" spans="1:9" x14ac:dyDescent="0.25">
      <c r="B9" s="45"/>
      <c r="C9" s="43"/>
      <c r="D9" s="45"/>
      <c r="E9" s="46"/>
    </row>
    <row r="10" spans="1:9" x14ac:dyDescent="0.25">
      <c r="A10" t="s">
        <v>2017</v>
      </c>
      <c r="B10" s="45"/>
      <c r="C10" s="43"/>
      <c r="D10" s="45">
        <f>(E75+E79)/D5</f>
        <v>0.89354785040761542</v>
      </c>
      <c r="E10" s="46"/>
    </row>
    <row r="11" spans="1:9" x14ac:dyDescent="0.25">
      <c r="B11" s="43"/>
      <c r="C11" s="43"/>
      <c r="D11" s="43"/>
      <c r="E11" s="43"/>
    </row>
    <row r="12" spans="1:9" x14ac:dyDescent="0.25">
      <c r="A12" t="s">
        <v>1117</v>
      </c>
      <c r="B12" s="45">
        <f>B13/B14</f>
        <v>0.77767405338178519</v>
      </c>
      <c r="C12" s="43"/>
      <c r="D12" s="43"/>
      <c r="E12" s="43"/>
    </row>
    <row r="13" spans="1:9" x14ac:dyDescent="0.25">
      <c r="A13" t="s">
        <v>1163</v>
      </c>
      <c r="B13" s="41">
        <v>240103394</v>
      </c>
      <c r="C13" s="43"/>
      <c r="D13" s="43"/>
      <c r="E13" s="43"/>
    </row>
    <row r="14" spans="1:9" x14ac:dyDescent="0.25">
      <c r="A14" t="s">
        <v>1118</v>
      </c>
      <c r="B14" s="41">
        <v>308745538</v>
      </c>
      <c r="C14" s="43"/>
      <c r="D14" s="43"/>
      <c r="E14" s="43"/>
    </row>
    <row r="16" spans="1:9" x14ac:dyDescent="0.25">
      <c r="B16" t="s">
        <v>19</v>
      </c>
      <c r="C16" t="s">
        <v>1126</v>
      </c>
      <c r="D16" t="s">
        <v>1127</v>
      </c>
    </row>
    <row r="17" spans="1:5" x14ac:dyDescent="0.25">
      <c r="A17" t="s">
        <v>1930</v>
      </c>
      <c r="B17" s="25">
        <f>B54/B58</f>
        <v>0.28287832866013968</v>
      </c>
      <c r="C17" s="25">
        <f>C54/C58</f>
        <v>0.28810672155985823</v>
      </c>
      <c r="D17" s="25">
        <f>D54/D58</f>
        <v>0.26756735467087805</v>
      </c>
    </row>
    <row r="20" spans="1:5" x14ac:dyDescent="0.25">
      <c r="A20" t="s">
        <v>1119</v>
      </c>
    </row>
    <row r="21" spans="1:5" x14ac:dyDescent="0.25">
      <c r="A21" t="s">
        <v>1120</v>
      </c>
    </row>
    <row r="22" spans="1:5" x14ac:dyDescent="0.25">
      <c r="A22" t="s">
        <v>1121</v>
      </c>
      <c r="D22" t="s">
        <v>1122</v>
      </c>
    </row>
    <row r="23" spans="1:5" x14ac:dyDescent="0.25">
      <c r="A23" t="s">
        <v>1123</v>
      </c>
    </row>
    <row r="24" spans="1:5" x14ac:dyDescent="0.25">
      <c r="A24" t="s">
        <v>1124</v>
      </c>
    </row>
    <row r="25" spans="1:5" x14ac:dyDescent="0.25">
      <c r="B25" t="s">
        <v>1125</v>
      </c>
    </row>
    <row r="26" spans="1:5" x14ac:dyDescent="0.25">
      <c r="A26" t="s">
        <v>1166</v>
      </c>
      <c r="B26" t="s">
        <v>19</v>
      </c>
      <c r="C26" t="s">
        <v>1126</v>
      </c>
      <c r="D26" t="s">
        <v>1127</v>
      </c>
      <c r="E26" t="s">
        <v>1931</v>
      </c>
    </row>
    <row r="27" spans="1:5" x14ac:dyDescent="0.25">
      <c r="A27" t="s">
        <v>1128</v>
      </c>
      <c r="B27" s="23">
        <v>8667</v>
      </c>
      <c r="C27" s="23">
        <v>7726</v>
      </c>
      <c r="D27" s="23">
        <v>941</v>
      </c>
      <c r="E27" s="2">
        <f>C27/D27</f>
        <v>8.2104144527098839</v>
      </c>
    </row>
    <row r="28" spans="1:5" x14ac:dyDescent="0.25">
      <c r="A28" t="s">
        <v>1129</v>
      </c>
      <c r="B28" s="23">
        <v>15586</v>
      </c>
      <c r="C28" s="23">
        <v>15419</v>
      </c>
      <c r="D28" s="23">
        <v>167</v>
      </c>
      <c r="E28" s="2">
        <f t="shared" ref="E28:E58" si="0">C28/D28</f>
        <v>92.329341317365262</v>
      </c>
    </row>
    <row r="29" spans="1:5" x14ac:dyDescent="0.25">
      <c r="A29" t="s">
        <v>1130</v>
      </c>
      <c r="B29" s="23">
        <v>87771</v>
      </c>
      <c r="C29" s="23">
        <v>77077</v>
      </c>
      <c r="D29" s="23">
        <v>10694</v>
      </c>
      <c r="E29" s="2">
        <f t="shared" si="0"/>
        <v>7.2074995324481019</v>
      </c>
    </row>
    <row r="30" spans="1:5" x14ac:dyDescent="0.25">
      <c r="A30" t="s">
        <v>1131</v>
      </c>
      <c r="B30" s="23">
        <v>318340</v>
      </c>
      <c r="C30" s="23">
        <v>246297</v>
      </c>
      <c r="D30" s="23">
        <v>72043</v>
      </c>
      <c r="E30" s="2">
        <f t="shared" si="0"/>
        <v>3.4187499132462555</v>
      </c>
    </row>
    <row r="31" spans="1:5" x14ac:dyDescent="0.25">
      <c r="A31" t="s">
        <v>1132</v>
      </c>
      <c r="B31" s="23">
        <v>1008509</v>
      </c>
      <c r="C31" s="23">
        <v>737206</v>
      </c>
      <c r="D31" s="23">
        <v>271303</v>
      </c>
      <c r="E31" s="2">
        <f t="shared" si="0"/>
        <v>2.7172792044319451</v>
      </c>
    </row>
    <row r="32" spans="1:5" x14ac:dyDescent="0.25">
      <c r="A32" t="s">
        <v>1133</v>
      </c>
      <c r="B32" s="23">
        <v>226325</v>
      </c>
      <c r="C32" s="23">
        <v>191663</v>
      </c>
      <c r="D32" s="23">
        <v>34662</v>
      </c>
      <c r="E32" s="2">
        <f t="shared" si="0"/>
        <v>5.5294847383301597</v>
      </c>
    </row>
    <row r="33" spans="1:5" x14ac:dyDescent="0.25">
      <c r="A33" t="s">
        <v>1134</v>
      </c>
      <c r="B33" s="23">
        <v>1002466</v>
      </c>
      <c r="C33" s="23">
        <v>562812</v>
      </c>
      <c r="D33" s="23">
        <v>439654</v>
      </c>
      <c r="E33" s="2">
        <f t="shared" si="0"/>
        <v>1.280124825430907</v>
      </c>
    </row>
    <row r="34" spans="1:5" x14ac:dyDescent="0.25">
      <c r="A34" t="s">
        <v>1135</v>
      </c>
      <c r="B34" s="23">
        <v>55426</v>
      </c>
      <c r="C34" s="23">
        <v>45721</v>
      </c>
      <c r="D34" s="23">
        <v>9705</v>
      </c>
      <c r="E34" s="2">
        <f t="shared" si="0"/>
        <v>4.7110767645543534</v>
      </c>
    </row>
    <row r="35" spans="1:5" x14ac:dyDescent="0.25">
      <c r="A35" t="s">
        <v>1136</v>
      </c>
      <c r="B35" s="23">
        <v>8806</v>
      </c>
      <c r="C35" s="23">
        <v>7271</v>
      </c>
      <c r="D35" s="23">
        <v>1535</v>
      </c>
      <c r="E35" s="2">
        <f t="shared" si="0"/>
        <v>4.7368078175895763</v>
      </c>
    </row>
    <row r="36" spans="1:5" x14ac:dyDescent="0.25">
      <c r="A36" t="s">
        <v>1137</v>
      </c>
      <c r="B36" s="23">
        <v>60841</v>
      </c>
      <c r="C36" s="23">
        <v>37984</v>
      </c>
      <c r="D36" s="23">
        <v>22857</v>
      </c>
      <c r="E36" s="2">
        <f t="shared" si="0"/>
        <v>1.6618103863149145</v>
      </c>
    </row>
    <row r="37" spans="1:5" x14ac:dyDescent="0.25">
      <c r="A37" t="s">
        <v>1138</v>
      </c>
      <c r="B37" s="23">
        <v>144956</v>
      </c>
      <c r="C37" s="23">
        <v>84840</v>
      </c>
      <c r="D37" s="23">
        <v>60116</v>
      </c>
      <c r="E37" s="2">
        <f t="shared" si="0"/>
        <v>1.4112715416860735</v>
      </c>
    </row>
    <row r="38" spans="1:5" x14ac:dyDescent="0.25">
      <c r="A38" t="s">
        <v>1139</v>
      </c>
      <c r="B38" s="23">
        <v>13020</v>
      </c>
      <c r="C38" s="23">
        <v>6446</v>
      </c>
      <c r="D38" s="23">
        <v>6574</v>
      </c>
      <c r="E38" s="2">
        <f t="shared" si="0"/>
        <v>0.98052935807727415</v>
      </c>
    </row>
    <row r="39" spans="1:5" x14ac:dyDescent="0.25">
      <c r="A39" t="s">
        <v>1140</v>
      </c>
      <c r="B39" s="23">
        <v>74313</v>
      </c>
      <c r="C39" s="23">
        <v>59637</v>
      </c>
      <c r="D39" s="23">
        <v>14676</v>
      </c>
      <c r="E39" s="2">
        <f t="shared" si="0"/>
        <v>4.0635731807031892</v>
      </c>
    </row>
    <row r="40" spans="1:5" x14ac:dyDescent="0.25">
      <c r="A40" t="s">
        <v>1141</v>
      </c>
      <c r="B40" s="23">
        <v>197850</v>
      </c>
      <c r="C40" s="23">
        <v>160376</v>
      </c>
      <c r="D40" s="23">
        <v>37474</v>
      </c>
      <c r="E40" s="2">
        <f t="shared" si="0"/>
        <v>4.2796605646581627</v>
      </c>
    </row>
    <row r="41" spans="1:5" x14ac:dyDescent="0.25">
      <c r="A41" t="s">
        <v>1142</v>
      </c>
      <c r="B41" s="23">
        <v>123719</v>
      </c>
      <c r="C41" s="23">
        <v>113315</v>
      </c>
      <c r="D41" s="23">
        <v>10404</v>
      </c>
      <c r="E41" s="2">
        <f t="shared" si="0"/>
        <v>10.891484044598231</v>
      </c>
    </row>
    <row r="42" spans="1:5" x14ac:dyDescent="0.25">
      <c r="A42" t="s">
        <v>1143</v>
      </c>
      <c r="B42" s="23">
        <v>48281</v>
      </c>
      <c r="C42" s="23">
        <v>15095</v>
      </c>
      <c r="D42" s="23">
        <v>33186</v>
      </c>
      <c r="E42" s="2">
        <f t="shared" si="0"/>
        <v>0.45486048333634665</v>
      </c>
    </row>
    <row r="43" spans="1:5" x14ac:dyDescent="0.25">
      <c r="A43" t="s">
        <v>1144</v>
      </c>
      <c r="B43" s="23">
        <v>56332</v>
      </c>
      <c r="C43" s="23">
        <v>51996</v>
      </c>
      <c r="D43" s="23">
        <v>4336</v>
      </c>
      <c r="E43" s="2">
        <f t="shared" si="0"/>
        <v>11.991697416974169</v>
      </c>
    </row>
    <row r="44" spans="1:5" x14ac:dyDescent="0.25">
      <c r="A44" t="s">
        <v>1145</v>
      </c>
      <c r="B44" s="23">
        <v>1273963</v>
      </c>
      <c r="C44" s="23">
        <v>1030078</v>
      </c>
      <c r="D44" s="23">
        <v>243885</v>
      </c>
      <c r="E44" s="2">
        <f t="shared" si="0"/>
        <v>4.2236217889579102</v>
      </c>
    </row>
    <row r="45" spans="1:5" x14ac:dyDescent="0.25">
      <c r="A45" t="s">
        <v>1146</v>
      </c>
      <c r="B45" s="23">
        <v>7533</v>
      </c>
      <c r="C45" s="23">
        <v>6831</v>
      </c>
      <c r="D45" s="23">
        <v>702</v>
      </c>
      <c r="E45" s="2">
        <f t="shared" si="0"/>
        <v>9.7307692307692299</v>
      </c>
    </row>
    <row r="46" spans="1:5" x14ac:dyDescent="0.25">
      <c r="A46" t="s">
        <v>1147</v>
      </c>
      <c r="B46" s="23">
        <v>85213</v>
      </c>
      <c r="C46" s="23">
        <v>63710</v>
      </c>
      <c r="D46" s="23">
        <v>21503</v>
      </c>
      <c r="E46" s="2">
        <f t="shared" si="0"/>
        <v>2.9628423940845465</v>
      </c>
    </row>
    <row r="47" spans="1:5" x14ac:dyDescent="0.25">
      <c r="A47" t="s">
        <v>1148</v>
      </c>
      <c r="B47" s="23">
        <v>1087987</v>
      </c>
      <c r="C47" s="23">
        <v>830026</v>
      </c>
      <c r="D47" s="23">
        <v>257961</v>
      </c>
      <c r="E47" s="2">
        <f t="shared" si="0"/>
        <v>3.2176414264171718</v>
      </c>
    </row>
    <row r="48" spans="1:5" x14ac:dyDescent="0.25">
      <c r="A48" t="s">
        <v>1149</v>
      </c>
      <c r="B48" s="23">
        <v>400608</v>
      </c>
      <c r="C48" s="23">
        <v>286311</v>
      </c>
      <c r="D48" s="23">
        <v>114297</v>
      </c>
      <c r="E48" s="2">
        <f t="shared" si="0"/>
        <v>2.5049738838289719</v>
      </c>
    </row>
    <row r="49" spans="1:5" x14ac:dyDescent="0.25">
      <c r="A49" t="s">
        <v>1150</v>
      </c>
      <c r="B49" s="23">
        <v>442392</v>
      </c>
      <c r="C49" s="23">
        <v>365981</v>
      </c>
      <c r="D49" s="23">
        <v>76411</v>
      </c>
      <c r="E49" s="2">
        <f t="shared" si="0"/>
        <v>4.7896376176204996</v>
      </c>
    </row>
    <row r="50" spans="1:5" x14ac:dyDescent="0.25">
      <c r="A50" t="s">
        <v>1151</v>
      </c>
      <c r="B50" s="23">
        <v>24839</v>
      </c>
      <c r="C50" s="23">
        <v>19902</v>
      </c>
      <c r="D50" s="23">
        <v>4937</v>
      </c>
      <c r="E50" s="2">
        <f t="shared" si="0"/>
        <v>4.0311930322057927</v>
      </c>
    </row>
    <row r="51" spans="1:5" x14ac:dyDescent="0.25">
      <c r="A51" t="s">
        <v>1152</v>
      </c>
      <c r="B51" s="23">
        <v>904</v>
      </c>
      <c r="C51" s="23">
        <v>693</v>
      </c>
      <c r="D51" s="23">
        <v>211</v>
      </c>
      <c r="E51" s="2">
        <f t="shared" si="0"/>
        <v>3.2843601895734595</v>
      </c>
    </row>
    <row r="52" spans="1:5" x14ac:dyDescent="0.25">
      <c r="A52" t="s">
        <v>1153</v>
      </c>
      <c r="B52" s="23">
        <v>73897</v>
      </c>
      <c r="C52" s="23">
        <v>52041</v>
      </c>
      <c r="D52" s="23">
        <v>21856</v>
      </c>
      <c r="E52" s="2">
        <f t="shared" si="0"/>
        <v>2.3810852855051245</v>
      </c>
    </row>
    <row r="53" spans="1:5" x14ac:dyDescent="0.25">
      <c r="A53" t="s">
        <v>1154</v>
      </c>
      <c r="B53" s="23">
        <v>482991</v>
      </c>
      <c r="C53" s="23">
        <v>348958</v>
      </c>
      <c r="D53" s="23">
        <v>134033</v>
      </c>
      <c r="E53" s="2">
        <f t="shared" si="0"/>
        <v>2.6035230129893385</v>
      </c>
    </row>
    <row r="54" spans="1:5" x14ac:dyDescent="0.25">
      <c r="A54" t="s">
        <v>1155</v>
      </c>
      <c r="B54" s="23">
        <v>2892023</v>
      </c>
      <c r="C54" s="23">
        <v>2195691</v>
      </c>
      <c r="D54" s="23">
        <v>696332</v>
      </c>
      <c r="E54" s="2">
        <f t="shared" si="0"/>
        <v>3.1532243240293423</v>
      </c>
    </row>
    <row r="55" spans="1:5" x14ac:dyDescent="0.25">
      <c r="B55" s="23"/>
      <c r="C55" s="23"/>
      <c r="D55" s="23"/>
    </row>
    <row r="56" spans="1:5" x14ac:dyDescent="0.25">
      <c r="A56" t="s">
        <v>1156</v>
      </c>
      <c r="B56" s="23">
        <v>430364</v>
      </c>
      <c r="C56" s="23">
        <v>346519</v>
      </c>
      <c r="D56" s="23">
        <v>83845</v>
      </c>
      <c r="E56" s="2">
        <f t="shared" si="0"/>
        <v>4.1328522869580775</v>
      </c>
    </row>
    <row r="57" spans="1:5" x14ac:dyDescent="0.25">
      <c r="A57" t="s">
        <v>1157</v>
      </c>
      <c r="B57" s="23">
        <v>1293023</v>
      </c>
      <c r="C57" s="23">
        <v>807467</v>
      </c>
      <c r="D57" s="23">
        <v>485556</v>
      </c>
      <c r="E57" s="2">
        <f t="shared" si="0"/>
        <v>1.6629739927011509</v>
      </c>
    </row>
    <row r="58" spans="1:5" x14ac:dyDescent="0.25">
      <c r="A58" t="s">
        <v>1165</v>
      </c>
      <c r="B58" s="23">
        <v>10223558</v>
      </c>
      <c r="C58" s="23">
        <v>7621103</v>
      </c>
      <c r="D58" s="23">
        <v>2602455</v>
      </c>
      <c r="E58" s="2">
        <f t="shared" si="0"/>
        <v>2.9284283493854839</v>
      </c>
    </row>
    <row r="59" spans="1:5" x14ac:dyDescent="0.25">
      <c r="A59" t="s">
        <v>1158</v>
      </c>
    </row>
    <row r="60" spans="1:5" x14ac:dyDescent="0.25">
      <c r="A60" t="s">
        <v>1159</v>
      </c>
    </row>
    <row r="61" spans="1:5" x14ac:dyDescent="0.25">
      <c r="A61" t="s">
        <v>1160</v>
      </c>
    </row>
    <row r="64" spans="1:5" x14ac:dyDescent="0.25">
      <c r="A64" t="s">
        <v>1704</v>
      </c>
    </row>
    <row r="65" spans="1:9" x14ac:dyDescent="0.25">
      <c r="A65" t="s">
        <v>1639</v>
      </c>
    </row>
    <row r="67" spans="1:9" x14ac:dyDescent="0.25">
      <c r="A67" t="s">
        <v>1640</v>
      </c>
    </row>
    <row r="68" spans="1:9" x14ac:dyDescent="0.25">
      <c r="A68" t="s">
        <v>1517</v>
      </c>
      <c r="B68" t="s">
        <v>1518</v>
      </c>
    </row>
    <row r="69" spans="1:9" x14ac:dyDescent="0.25">
      <c r="A69" t="s">
        <v>1641</v>
      </c>
      <c r="B69" t="s">
        <v>1519</v>
      </c>
      <c r="C69" t="s">
        <v>1520</v>
      </c>
      <c r="D69" t="s">
        <v>1521</v>
      </c>
      <c r="E69" t="s">
        <v>1691</v>
      </c>
      <c r="F69" t="s">
        <v>1687</v>
      </c>
      <c r="G69" t="s">
        <v>1698</v>
      </c>
    </row>
    <row r="70" spans="1:9" x14ac:dyDescent="0.25">
      <c r="A70" t="s">
        <v>1642</v>
      </c>
    </row>
    <row r="71" spans="1:9" x14ac:dyDescent="0.25">
      <c r="A71" t="s">
        <v>1643</v>
      </c>
      <c r="B71" t="s">
        <v>1522</v>
      </c>
      <c r="C71" s="1">
        <v>7599</v>
      </c>
      <c r="D71" s="1">
        <v>939</v>
      </c>
      <c r="E71" s="1">
        <v>8510</v>
      </c>
      <c r="F71" s="1">
        <f>C71+D71</f>
        <v>8538</v>
      </c>
      <c r="G71" t="s">
        <v>1535</v>
      </c>
      <c r="H71" t="str">
        <f>" "</f>
        <v xml:space="preserve"> </v>
      </c>
      <c r="I71" t="s">
        <v>1426</v>
      </c>
    </row>
    <row r="72" spans="1:9" x14ac:dyDescent="0.25">
      <c r="A72" t="s">
        <v>1644</v>
      </c>
      <c r="B72" t="s">
        <v>1523</v>
      </c>
      <c r="C72" s="1">
        <v>654</v>
      </c>
      <c r="D72" s="1">
        <v>217</v>
      </c>
      <c r="E72" s="1">
        <v>870</v>
      </c>
      <c r="F72" s="1">
        <f t="shared" ref="F72:F114" si="1">C72+D72</f>
        <v>871</v>
      </c>
      <c r="G72" t="s">
        <v>1536</v>
      </c>
      <c r="H72" t="str">
        <f t="shared" ref="H72:H114" si="2">" "</f>
        <v xml:space="preserve"> </v>
      </c>
      <c r="I72" t="s">
        <v>1427</v>
      </c>
    </row>
    <row r="73" spans="1:9" x14ac:dyDescent="0.25">
      <c r="A73" t="s">
        <v>1645</v>
      </c>
      <c r="B73">
        <v>2</v>
      </c>
      <c r="C73" s="1">
        <v>14621</v>
      </c>
      <c r="D73" s="1">
        <v>142</v>
      </c>
      <c r="E73" s="1">
        <v>14687</v>
      </c>
      <c r="F73" s="1">
        <f t="shared" si="1"/>
        <v>14763</v>
      </c>
      <c r="G73" t="s">
        <v>1537</v>
      </c>
      <c r="H73" t="str">
        <f t="shared" si="2"/>
        <v xml:space="preserve"> </v>
      </c>
      <c r="I73" t="s">
        <v>1428</v>
      </c>
    </row>
    <row r="74" spans="1:9" x14ac:dyDescent="0.25">
      <c r="A74" t="s">
        <v>1646</v>
      </c>
      <c r="B74">
        <v>3</v>
      </c>
      <c r="C74" s="1">
        <v>61154</v>
      </c>
      <c r="D74" s="1">
        <v>9088</v>
      </c>
      <c r="E74" s="1">
        <v>70096</v>
      </c>
      <c r="F74" s="1">
        <f t="shared" si="1"/>
        <v>70242</v>
      </c>
      <c r="G74" t="s">
        <v>1538</v>
      </c>
      <c r="H74" t="str">
        <f t="shared" si="2"/>
        <v xml:space="preserve"> </v>
      </c>
      <c r="I74" t="s">
        <v>1429</v>
      </c>
    </row>
    <row r="75" spans="1:9" x14ac:dyDescent="0.25">
      <c r="A75" t="s">
        <v>1647</v>
      </c>
      <c r="B75">
        <v>4</v>
      </c>
      <c r="C75" s="1">
        <v>234267</v>
      </c>
      <c r="D75" s="1">
        <v>67176</v>
      </c>
      <c r="E75" s="1">
        <v>300604</v>
      </c>
      <c r="F75" s="1">
        <f t="shared" si="1"/>
        <v>301443</v>
      </c>
      <c r="G75" t="s">
        <v>1539</v>
      </c>
      <c r="H75" t="str">
        <f t="shared" si="2"/>
        <v xml:space="preserve"> </v>
      </c>
      <c r="I75" t="s">
        <v>1430</v>
      </c>
    </row>
    <row r="76" spans="1:9" x14ac:dyDescent="0.25">
      <c r="A76" t="s">
        <v>1648</v>
      </c>
      <c r="B76">
        <v>5</v>
      </c>
      <c r="C76" s="1">
        <v>156603</v>
      </c>
      <c r="D76" s="1">
        <v>30353</v>
      </c>
      <c r="E76" s="1">
        <v>186498</v>
      </c>
      <c r="F76" s="1">
        <f t="shared" si="1"/>
        <v>186956</v>
      </c>
      <c r="G76" t="s">
        <v>1540</v>
      </c>
      <c r="H76" t="str">
        <f t="shared" si="2"/>
        <v xml:space="preserve"> </v>
      </c>
      <c r="I76" t="s">
        <v>1431</v>
      </c>
    </row>
    <row r="77" spans="1:9" x14ac:dyDescent="0.25">
      <c r="A77" t="s">
        <v>1649</v>
      </c>
      <c r="B77">
        <v>6</v>
      </c>
      <c r="C77" s="1">
        <v>467184</v>
      </c>
      <c r="D77" s="1">
        <v>356459</v>
      </c>
      <c r="E77" s="1">
        <v>820812</v>
      </c>
      <c r="F77" s="1">
        <f t="shared" si="1"/>
        <v>823643</v>
      </c>
      <c r="G77" t="s">
        <v>1541</v>
      </c>
      <c r="H77" t="str">
        <f t="shared" si="2"/>
        <v xml:space="preserve"> </v>
      </c>
    </row>
    <row r="78" spans="1:9" x14ac:dyDescent="0.25">
      <c r="A78" t="s">
        <v>1650</v>
      </c>
      <c r="B78">
        <v>7</v>
      </c>
      <c r="C78" s="1">
        <v>37553</v>
      </c>
      <c r="D78" s="1">
        <v>8193</v>
      </c>
      <c r="E78" s="1">
        <v>45633</v>
      </c>
      <c r="F78" s="1">
        <f t="shared" si="1"/>
        <v>45746</v>
      </c>
      <c r="G78" t="s">
        <v>1542</v>
      </c>
      <c r="H78" t="str">
        <f t="shared" si="2"/>
        <v xml:space="preserve"> </v>
      </c>
      <c r="I78" t="s">
        <v>1697</v>
      </c>
    </row>
    <row r="79" spans="1:9" x14ac:dyDescent="0.25">
      <c r="A79" t="s">
        <v>1651</v>
      </c>
      <c r="B79">
        <v>8</v>
      </c>
      <c r="C79" s="1">
        <v>668381</v>
      </c>
      <c r="D79" s="1">
        <v>226781</v>
      </c>
      <c r="E79" s="1">
        <v>891698</v>
      </c>
      <c r="F79" s="1">
        <f t="shared" si="1"/>
        <v>895162</v>
      </c>
      <c r="G79" t="s">
        <v>1543</v>
      </c>
      <c r="H79" t="str">
        <f t="shared" si="2"/>
        <v xml:space="preserve"> </v>
      </c>
    </row>
    <row r="80" spans="1:9" x14ac:dyDescent="0.25">
      <c r="A80" t="s">
        <v>1652</v>
      </c>
      <c r="B80">
        <v>9</v>
      </c>
      <c r="C80" s="1">
        <v>4499</v>
      </c>
      <c r="D80" s="1">
        <v>1126</v>
      </c>
      <c r="E80" s="1">
        <v>5602</v>
      </c>
      <c r="F80" s="1">
        <f t="shared" si="1"/>
        <v>5625</v>
      </c>
      <c r="G80" t="s">
        <v>1544</v>
      </c>
      <c r="H80" t="str">
        <f t="shared" si="2"/>
        <v xml:space="preserve"> </v>
      </c>
      <c r="I80" t="s">
        <v>1432</v>
      </c>
    </row>
    <row r="81" spans="1:9" x14ac:dyDescent="0.25">
      <c r="A81" t="s">
        <v>1653</v>
      </c>
      <c r="B81">
        <v>10</v>
      </c>
      <c r="C81" s="1">
        <v>39110</v>
      </c>
      <c r="D81" s="1">
        <v>23811</v>
      </c>
      <c r="E81" s="1">
        <v>62580</v>
      </c>
      <c r="F81" s="1">
        <f t="shared" si="1"/>
        <v>62921</v>
      </c>
      <c r="G81" t="s">
        <v>1545</v>
      </c>
      <c r="H81" t="str">
        <f t="shared" si="2"/>
        <v xml:space="preserve"> </v>
      </c>
      <c r="I81" t="s">
        <v>1433</v>
      </c>
    </row>
    <row r="82" spans="1:9" x14ac:dyDescent="0.25">
      <c r="A82" t="s">
        <v>1654</v>
      </c>
      <c r="B82">
        <v>11</v>
      </c>
      <c r="C82" s="1">
        <v>87564</v>
      </c>
      <c r="D82" s="1">
        <v>63787</v>
      </c>
      <c r="E82" s="1">
        <v>150537</v>
      </c>
      <c r="F82" s="1">
        <f t="shared" si="1"/>
        <v>151351</v>
      </c>
      <c r="G82" t="s">
        <v>1546</v>
      </c>
      <c r="H82" t="str">
        <f t="shared" si="2"/>
        <v xml:space="preserve"> </v>
      </c>
      <c r="I82" t="s">
        <v>1434</v>
      </c>
    </row>
    <row r="83" spans="1:9" x14ac:dyDescent="0.25">
      <c r="A83" t="s">
        <v>1655</v>
      </c>
      <c r="B83">
        <v>12</v>
      </c>
      <c r="C83" s="1">
        <v>6580</v>
      </c>
      <c r="D83" s="1">
        <v>6766</v>
      </c>
      <c r="E83" s="1">
        <v>13252</v>
      </c>
      <c r="F83" s="1">
        <f t="shared" si="1"/>
        <v>13346</v>
      </c>
      <c r="G83" t="s">
        <v>1547</v>
      </c>
      <c r="H83" t="str">
        <f t="shared" si="2"/>
        <v xml:space="preserve"> </v>
      </c>
    </row>
    <row r="84" spans="1:9" x14ac:dyDescent="0.25">
      <c r="A84" t="s">
        <v>1656</v>
      </c>
      <c r="B84">
        <v>13</v>
      </c>
      <c r="C84" s="1">
        <v>54187</v>
      </c>
      <c r="D84" s="1">
        <v>14286</v>
      </c>
      <c r="E84" s="1">
        <v>68323</v>
      </c>
      <c r="F84" s="1">
        <f t="shared" si="1"/>
        <v>68473</v>
      </c>
      <c r="G84" t="s">
        <v>1548</v>
      </c>
      <c r="H84" t="str">
        <f t="shared" si="2"/>
        <v xml:space="preserve"> </v>
      </c>
      <c r="I84" t="s">
        <v>1692</v>
      </c>
    </row>
    <row r="85" spans="1:9" x14ac:dyDescent="0.25">
      <c r="A85" t="s">
        <v>1657</v>
      </c>
      <c r="B85">
        <v>14</v>
      </c>
      <c r="C85" s="1">
        <v>114864</v>
      </c>
      <c r="D85" s="1">
        <v>30286</v>
      </c>
      <c r="E85" s="1">
        <v>144616</v>
      </c>
      <c r="F85" s="1">
        <f t="shared" si="1"/>
        <v>145150</v>
      </c>
      <c r="G85" t="s">
        <v>1549</v>
      </c>
      <c r="H85" t="str">
        <f t="shared" si="2"/>
        <v xml:space="preserve"> </v>
      </c>
      <c r="I85" t="s">
        <v>1436</v>
      </c>
    </row>
    <row r="86" spans="1:9" x14ac:dyDescent="0.25">
      <c r="A86" t="s">
        <v>1658</v>
      </c>
      <c r="B86">
        <v>15</v>
      </c>
      <c r="C86" s="1">
        <v>96308</v>
      </c>
      <c r="D86" s="1">
        <v>8193</v>
      </c>
      <c r="E86" s="1">
        <v>104193</v>
      </c>
      <c r="F86" s="1">
        <f t="shared" si="1"/>
        <v>104501</v>
      </c>
      <c r="G86" t="s">
        <v>1550</v>
      </c>
      <c r="H86" t="str">
        <f t="shared" si="2"/>
        <v xml:space="preserve"> </v>
      </c>
      <c r="I86" t="s">
        <v>1437</v>
      </c>
    </row>
    <row r="87" spans="1:9" x14ac:dyDescent="0.25">
      <c r="A87" t="s">
        <v>1659</v>
      </c>
      <c r="B87">
        <v>16</v>
      </c>
      <c r="C87" s="1">
        <v>15533</v>
      </c>
      <c r="D87" s="1">
        <v>33995</v>
      </c>
      <c r="E87" s="1">
        <v>49399</v>
      </c>
      <c r="F87" s="1">
        <f t="shared" si="1"/>
        <v>49528</v>
      </c>
      <c r="G87" t="s">
        <v>1551</v>
      </c>
      <c r="H87" t="str">
        <f t="shared" si="2"/>
        <v xml:space="preserve"> </v>
      </c>
      <c r="I87" t="s">
        <v>1438</v>
      </c>
    </row>
    <row r="88" spans="1:9" x14ac:dyDescent="0.25">
      <c r="A88" t="s">
        <v>1660</v>
      </c>
      <c r="B88">
        <v>17</v>
      </c>
      <c r="C88" s="1">
        <v>45406</v>
      </c>
      <c r="D88" s="1">
        <v>3507</v>
      </c>
      <c r="E88" s="1">
        <v>48751</v>
      </c>
      <c r="F88" s="1">
        <f t="shared" si="1"/>
        <v>48913</v>
      </c>
      <c r="G88" t="s">
        <v>1552</v>
      </c>
      <c r="H88" t="str">
        <f t="shared" si="2"/>
        <v xml:space="preserve"> </v>
      </c>
      <c r="I88" t="s">
        <v>947</v>
      </c>
    </row>
    <row r="89" spans="1:9" x14ac:dyDescent="0.25">
      <c r="A89" t="s">
        <v>1661</v>
      </c>
      <c r="B89">
        <v>18</v>
      </c>
      <c r="C89" s="1">
        <v>969100</v>
      </c>
      <c r="D89" s="1">
        <v>235206</v>
      </c>
      <c r="E89" s="1">
        <v>1200753</v>
      </c>
      <c r="F89" s="1">
        <f t="shared" si="1"/>
        <v>1204306</v>
      </c>
      <c r="G89" t="s">
        <v>1553</v>
      </c>
      <c r="H89" t="str">
        <f t="shared" si="2"/>
        <v xml:space="preserve"> </v>
      </c>
      <c r="I89" t="s">
        <v>1693</v>
      </c>
    </row>
    <row r="90" spans="1:9" x14ac:dyDescent="0.25">
      <c r="A90" t="s">
        <v>1662</v>
      </c>
      <c r="B90">
        <v>180</v>
      </c>
      <c r="C90" s="1">
        <v>178010</v>
      </c>
      <c r="D90" s="1">
        <v>39955</v>
      </c>
      <c r="E90" s="1">
        <v>217228</v>
      </c>
      <c r="F90" s="1">
        <f t="shared" si="1"/>
        <v>217965</v>
      </c>
      <c r="G90" t="s">
        <v>1554</v>
      </c>
      <c r="H90" t="str">
        <f t="shared" si="2"/>
        <v xml:space="preserve"> </v>
      </c>
      <c r="I90" t="s">
        <v>1694</v>
      </c>
    </row>
    <row r="91" spans="1:9" x14ac:dyDescent="0.25">
      <c r="A91" t="s">
        <v>1663</v>
      </c>
      <c r="B91">
        <v>185</v>
      </c>
      <c r="C91" s="1">
        <v>750402</v>
      </c>
      <c r="D91" s="1">
        <v>189604</v>
      </c>
      <c r="E91" s="1">
        <v>937362</v>
      </c>
      <c r="F91" s="1">
        <f t="shared" si="1"/>
        <v>940006</v>
      </c>
      <c r="G91" t="s">
        <v>1555</v>
      </c>
      <c r="H91" t="str">
        <f t="shared" si="2"/>
        <v xml:space="preserve"> </v>
      </c>
    </row>
    <row r="92" spans="1:9" x14ac:dyDescent="0.25">
      <c r="A92" t="s">
        <v>1664</v>
      </c>
      <c r="B92" t="s">
        <v>1524</v>
      </c>
      <c r="C92" s="1">
        <v>64864</v>
      </c>
      <c r="D92" s="1">
        <v>12706</v>
      </c>
      <c r="E92" s="1">
        <v>77292</v>
      </c>
      <c r="F92" s="1">
        <f t="shared" si="1"/>
        <v>77570</v>
      </c>
      <c r="G92" t="s">
        <v>1556</v>
      </c>
      <c r="H92" t="str">
        <f t="shared" si="2"/>
        <v xml:space="preserve"> </v>
      </c>
      <c r="I92" t="s">
        <v>1695</v>
      </c>
    </row>
    <row r="93" spans="1:9" x14ac:dyDescent="0.25">
      <c r="A93" t="s">
        <v>1665</v>
      </c>
      <c r="B93" t="s">
        <v>1525</v>
      </c>
      <c r="C93" s="1">
        <v>62025</v>
      </c>
      <c r="D93" s="1">
        <v>9612</v>
      </c>
      <c r="E93" s="1">
        <v>71390</v>
      </c>
      <c r="F93" s="1">
        <f t="shared" si="1"/>
        <v>71637</v>
      </c>
      <c r="G93" t="s">
        <v>1557</v>
      </c>
      <c r="H93" t="str">
        <f t="shared" si="2"/>
        <v xml:space="preserve"> </v>
      </c>
      <c r="I93" t="s">
        <v>1436</v>
      </c>
    </row>
    <row r="94" spans="1:9" x14ac:dyDescent="0.25">
      <c r="A94" t="s">
        <v>1666</v>
      </c>
      <c r="B94" t="s">
        <v>1526</v>
      </c>
      <c r="C94" s="1">
        <v>16772</v>
      </c>
      <c r="D94" s="1">
        <v>6144</v>
      </c>
      <c r="E94" s="1">
        <v>22864</v>
      </c>
      <c r="F94" s="1">
        <f t="shared" si="1"/>
        <v>22916</v>
      </c>
      <c r="G94" t="s">
        <v>1558</v>
      </c>
      <c r="H94" t="str">
        <f t="shared" si="2"/>
        <v xml:space="preserve"> </v>
      </c>
      <c r="I94" t="s">
        <v>1437</v>
      </c>
    </row>
    <row r="95" spans="1:9" x14ac:dyDescent="0.25">
      <c r="A95" t="s">
        <v>1667</v>
      </c>
      <c r="B95" t="s">
        <v>1527</v>
      </c>
      <c r="C95" s="1">
        <v>34351</v>
      </c>
      <c r="D95" s="1">
        <v>11493</v>
      </c>
      <c r="E95" s="1">
        <v>45684</v>
      </c>
      <c r="F95" s="1">
        <f t="shared" si="1"/>
        <v>45844</v>
      </c>
      <c r="G95" t="s">
        <v>1559</v>
      </c>
      <c r="H95" t="str">
        <f t="shared" si="2"/>
        <v xml:space="preserve"> </v>
      </c>
      <c r="I95" t="s">
        <v>1438</v>
      </c>
    </row>
    <row r="96" spans="1:9" x14ac:dyDescent="0.25">
      <c r="A96" t="s">
        <v>1668</v>
      </c>
      <c r="B96" t="s">
        <v>1528</v>
      </c>
      <c r="C96" s="1">
        <v>156544</v>
      </c>
      <c r="D96" s="1">
        <v>46998</v>
      </c>
      <c r="E96" s="1">
        <v>203169</v>
      </c>
      <c r="F96" s="1">
        <f t="shared" si="1"/>
        <v>203542</v>
      </c>
      <c r="G96" t="s">
        <v>1560</v>
      </c>
      <c r="H96" t="str">
        <f t="shared" si="2"/>
        <v xml:space="preserve"> </v>
      </c>
      <c r="I96" t="s">
        <v>947</v>
      </c>
    </row>
    <row r="97" spans="1:9" x14ac:dyDescent="0.25">
      <c r="A97" t="s">
        <v>1669</v>
      </c>
      <c r="B97" t="s">
        <v>1529</v>
      </c>
      <c r="C97" s="1">
        <v>418714</v>
      </c>
      <c r="D97" s="1">
        <v>78776</v>
      </c>
      <c r="E97" s="1">
        <v>495852</v>
      </c>
      <c r="F97" s="1">
        <f t="shared" si="1"/>
        <v>497490</v>
      </c>
      <c r="G97" t="s">
        <v>1561</v>
      </c>
      <c r="H97" t="str">
        <f t="shared" si="2"/>
        <v xml:space="preserve"> </v>
      </c>
      <c r="I97" t="s">
        <v>1696</v>
      </c>
    </row>
    <row r="98" spans="1:9" x14ac:dyDescent="0.25">
      <c r="A98" t="s">
        <v>1670</v>
      </c>
      <c r="B98" t="s">
        <v>1530</v>
      </c>
      <c r="C98" s="1">
        <v>35128</v>
      </c>
      <c r="D98" s="1">
        <v>14781</v>
      </c>
      <c r="E98" s="1">
        <v>49750</v>
      </c>
      <c r="F98" s="1">
        <f t="shared" si="1"/>
        <v>49909</v>
      </c>
      <c r="G98" t="s">
        <v>1562</v>
      </c>
      <c r="H98" t="str">
        <f t="shared" si="2"/>
        <v xml:space="preserve"> </v>
      </c>
    </row>
    <row r="99" spans="1:9" x14ac:dyDescent="0.25">
      <c r="A99" t="s">
        <v>1671</v>
      </c>
      <c r="B99" t="s">
        <v>1531</v>
      </c>
      <c r="C99" s="1">
        <v>140013</v>
      </c>
      <c r="D99" s="1">
        <v>49048</v>
      </c>
      <c r="E99" s="1">
        <v>188587</v>
      </c>
      <c r="F99" s="1">
        <f t="shared" si="1"/>
        <v>189061</v>
      </c>
      <c r="G99" t="s">
        <v>1563</v>
      </c>
      <c r="H99" t="str">
        <f t="shared" si="2"/>
        <v xml:space="preserve"> </v>
      </c>
      <c r="I99" t="s">
        <v>1435</v>
      </c>
    </row>
    <row r="100" spans="1:9" x14ac:dyDescent="0.25">
      <c r="A100" t="s">
        <v>1672</v>
      </c>
      <c r="B100">
        <v>19</v>
      </c>
      <c r="C100" s="1">
        <v>6107</v>
      </c>
      <c r="D100" s="1">
        <v>740</v>
      </c>
      <c r="E100" s="1">
        <v>6827</v>
      </c>
      <c r="F100" s="1">
        <f t="shared" si="1"/>
        <v>6847</v>
      </c>
      <c r="G100" t="s">
        <v>1564</v>
      </c>
      <c r="H100" t="str">
        <f t="shared" si="2"/>
        <v xml:space="preserve"> </v>
      </c>
      <c r="I100" t="s">
        <v>1436</v>
      </c>
    </row>
    <row r="101" spans="1:9" x14ac:dyDescent="0.25">
      <c r="A101" t="s">
        <v>1673</v>
      </c>
      <c r="B101" t="s">
        <v>1532</v>
      </c>
      <c r="C101" s="1">
        <v>485</v>
      </c>
      <c r="D101" s="1">
        <v>102</v>
      </c>
      <c r="E101" s="1">
        <v>587</v>
      </c>
      <c r="F101" s="1">
        <f t="shared" si="1"/>
        <v>587</v>
      </c>
      <c r="G101" t="s">
        <v>1565</v>
      </c>
      <c r="H101" t="str">
        <f t="shared" si="2"/>
        <v xml:space="preserve"> </v>
      </c>
      <c r="I101" t="s">
        <v>1437</v>
      </c>
    </row>
    <row r="102" spans="1:9" x14ac:dyDescent="0.25">
      <c r="A102" t="s">
        <v>1674</v>
      </c>
      <c r="B102" t="s">
        <v>1533</v>
      </c>
      <c r="C102" s="1">
        <v>126</v>
      </c>
      <c r="D102" s="1">
        <v>25</v>
      </c>
      <c r="E102" s="1">
        <v>151</v>
      </c>
      <c r="F102" s="1">
        <f t="shared" si="1"/>
        <v>151</v>
      </c>
      <c r="G102" t="s">
        <v>1566</v>
      </c>
      <c r="H102" t="str">
        <f t="shared" si="2"/>
        <v xml:space="preserve"> </v>
      </c>
      <c r="I102" t="s">
        <v>1438</v>
      </c>
    </row>
    <row r="103" spans="1:9" x14ac:dyDescent="0.25">
      <c r="A103" t="s">
        <v>1675</v>
      </c>
      <c r="B103" t="s">
        <v>1534</v>
      </c>
      <c r="C103" s="1">
        <v>2170</v>
      </c>
      <c r="D103" s="1">
        <v>405</v>
      </c>
      <c r="E103" s="1">
        <v>2567</v>
      </c>
      <c r="F103" s="1">
        <f t="shared" si="1"/>
        <v>2575</v>
      </c>
      <c r="G103" t="s">
        <v>1567</v>
      </c>
      <c r="H103" t="str">
        <f t="shared" si="2"/>
        <v xml:space="preserve"> </v>
      </c>
      <c r="I103" t="s">
        <v>947</v>
      </c>
    </row>
    <row r="104" spans="1:9" x14ac:dyDescent="0.25">
      <c r="A104" t="s">
        <v>1676</v>
      </c>
      <c r="B104">
        <v>20</v>
      </c>
      <c r="C104" s="1">
        <v>66327</v>
      </c>
      <c r="D104" s="1">
        <v>22122</v>
      </c>
      <c r="E104" s="1">
        <v>87926</v>
      </c>
      <c r="F104" s="1">
        <f t="shared" si="1"/>
        <v>88449</v>
      </c>
      <c r="G104" t="s">
        <v>1568</v>
      </c>
      <c r="H104" t="str">
        <f t="shared" si="2"/>
        <v xml:space="preserve"> </v>
      </c>
      <c r="I104" t="s">
        <v>1439</v>
      </c>
    </row>
    <row r="105" spans="1:9" x14ac:dyDescent="0.25">
      <c r="A105" t="s">
        <v>1677</v>
      </c>
      <c r="B105">
        <v>21</v>
      </c>
      <c r="C105" s="1">
        <v>867259</v>
      </c>
      <c r="D105" s="1">
        <v>268612</v>
      </c>
      <c r="E105" s="1">
        <v>1129724</v>
      </c>
      <c r="F105" s="1">
        <f t="shared" si="1"/>
        <v>1135871</v>
      </c>
      <c r="G105" t="s">
        <v>1569</v>
      </c>
      <c r="H105" t="str">
        <f t="shared" si="2"/>
        <v xml:space="preserve"> </v>
      </c>
    </row>
    <row r="106" spans="1:9" x14ac:dyDescent="0.25">
      <c r="A106" t="s">
        <v>1678</v>
      </c>
      <c r="B106">
        <v>22</v>
      </c>
      <c r="C106" s="1">
        <v>256087</v>
      </c>
      <c r="D106" s="1">
        <v>90508</v>
      </c>
      <c r="E106" s="1">
        <v>343183</v>
      </c>
      <c r="F106" s="1">
        <f t="shared" si="1"/>
        <v>346595</v>
      </c>
      <c r="G106" t="s">
        <v>1570</v>
      </c>
      <c r="H106" t="str">
        <f t="shared" si="2"/>
        <v xml:space="preserve"> </v>
      </c>
    </row>
    <row r="107" spans="1:9" x14ac:dyDescent="0.25">
      <c r="A107" t="s">
        <v>1679</v>
      </c>
      <c r="B107">
        <v>23</v>
      </c>
      <c r="C107" s="1">
        <v>374729</v>
      </c>
      <c r="D107" s="1">
        <v>77587</v>
      </c>
      <c r="E107" s="1">
        <v>450484</v>
      </c>
      <c r="F107" s="1">
        <f t="shared" si="1"/>
        <v>452316</v>
      </c>
      <c r="G107" t="s">
        <v>1571</v>
      </c>
      <c r="H107" t="str">
        <f t="shared" si="2"/>
        <v xml:space="preserve"> </v>
      </c>
    </row>
    <row r="108" spans="1:9" x14ac:dyDescent="0.25">
      <c r="A108" t="s">
        <v>1680</v>
      </c>
      <c r="B108">
        <v>24</v>
      </c>
      <c r="C108" s="1">
        <v>289494</v>
      </c>
      <c r="D108" s="1">
        <v>99805</v>
      </c>
      <c r="E108" s="1">
        <v>387022</v>
      </c>
      <c r="F108" s="1">
        <f t="shared" si="1"/>
        <v>389299</v>
      </c>
      <c r="G108" t="s">
        <v>1572</v>
      </c>
      <c r="H108" t="str">
        <f t="shared" si="2"/>
        <v xml:space="preserve"> </v>
      </c>
    </row>
    <row r="109" spans="1:9" x14ac:dyDescent="0.25">
      <c r="A109" t="s">
        <v>1681</v>
      </c>
      <c r="B109">
        <v>25</v>
      </c>
      <c r="C109" s="1">
        <v>19292</v>
      </c>
      <c r="D109" s="1">
        <v>4725</v>
      </c>
      <c r="E109" s="1">
        <v>23935</v>
      </c>
      <c r="F109" s="1">
        <f t="shared" si="1"/>
        <v>24017</v>
      </c>
      <c r="G109" t="s">
        <v>1573</v>
      </c>
      <c r="H109" t="str">
        <f t="shared" si="2"/>
        <v xml:space="preserve"> </v>
      </c>
    </row>
    <row r="110" spans="1:9" x14ac:dyDescent="0.25">
      <c r="A110" t="s">
        <v>1682</v>
      </c>
      <c r="B110">
        <v>26</v>
      </c>
      <c r="C110" s="1">
        <v>2170695</v>
      </c>
      <c r="D110" s="1">
        <v>682828</v>
      </c>
      <c r="E110" s="1">
        <v>2838336</v>
      </c>
      <c r="F110" s="1">
        <f t="shared" si="1"/>
        <v>2853523</v>
      </c>
      <c r="G110" t="s">
        <v>1574</v>
      </c>
      <c r="H110" t="str">
        <f t="shared" si="2"/>
        <v xml:space="preserve"> </v>
      </c>
    </row>
    <row r="111" spans="1:9" x14ac:dyDescent="0.25">
      <c r="A111" t="s">
        <v>1683</v>
      </c>
      <c r="B111">
        <v>27</v>
      </c>
      <c r="C111" s="1">
        <v>989</v>
      </c>
      <c r="D111" s="1">
        <v>314</v>
      </c>
      <c r="E111" s="1">
        <v>1292</v>
      </c>
      <c r="F111" s="1">
        <f t="shared" si="1"/>
        <v>1303</v>
      </c>
      <c r="G111" t="s">
        <v>1575</v>
      </c>
      <c r="H111" t="str">
        <f t="shared" si="2"/>
        <v xml:space="preserve"> </v>
      </c>
    </row>
    <row r="112" spans="1:9" x14ac:dyDescent="0.25">
      <c r="A112" t="s">
        <v>1684</v>
      </c>
      <c r="B112">
        <v>28</v>
      </c>
      <c r="C112" s="1">
        <v>0</v>
      </c>
      <c r="D112" s="1">
        <v>0</v>
      </c>
      <c r="E112" s="1">
        <v>0</v>
      </c>
      <c r="F112" s="1">
        <f t="shared" si="1"/>
        <v>0</v>
      </c>
      <c r="G112" t="s">
        <v>1576</v>
      </c>
      <c r="H112" t="str">
        <f t="shared" si="2"/>
        <v xml:space="preserve"> </v>
      </c>
    </row>
    <row r="113" spans="1:8" x14ac:dyDescent="0.25">
      <c r="A113" t="s">
        <v>1685</v>
      </c>
      <c r="B113">
        <v>29</v>
      </c>
      <c r="C113" s="1">
        <v>0</v>
      </c>
      <c r="D113" s="1">
        <v>0</v>
      </c>
      <c r="E113" s="1">
        <v>0</v>
      </c>
      <c r="F113" s="1">
        <f t="shared" si="1"/>
        <v>0</v>
      </c>
      <c r="G113" t="s">
        <v>1577</v>
      </c>
      <c r="H113" t="str">
        <f t="shared" si="2"/>
        <v xml:space="preserve"> </v>
      </c>
    </row>
    <row r="114" spans="1:8" x14ac:dyDescent="0.25">
      <c r="A114" t="s">
        <v>1686</v>
      </c>
      <c r="B114">
        <v>998</v>
      </c>
      <c r="C114" s="1">
        <v>0</v>
      </c>
      <c r="D114" s="1">
        <v>0</v>
      </c>
      <c r="E114" s="1">
        <v>0</v>
      </c>
      <c r="F114" s="1">
        <f t="shared" si="1"/>
        <v>0</v>
      </c>
      <c r="G114" t="s">
        <v>1578</v>
      </c>
      <c r="H114" t="str">
        <f t="shared" si="2"/>
        <v xml:space="preserve"> </v>
      </c>
    </row>
    <row r="115" spans="1:8" x14ac:dyDescent="0.25">
      <c r="A115" t="s">
        <v>1640</v>
      </c>
      <c r="C115" s="1"/>
      <c r="D115" s="1"/>
      <c r="E115" s="1"/>
      <c r="F115" s="1"/>
      <c r="G115" s="1"/>
    </row>
    <row r="116" spans="1:8" x14ac:dyDescent="0.25">
      <c r="C116" s="1"/>
      <c r="D116" s="1"/>
      <c r="E116" s="1"/>
      <c r="F116" s="1"/>
      <c r="G116" s="1"/>
    </row>
    <row r="117" spans="1:8" x14ac:dyDescent="0.25">
      <c r="B117" t="s">
        <v>1635</v>
      </c>
      <c r="C117" s="1">
        <f>SUM(C90:C99)</f>
        <v>1856823</v>
      </c>
      <c r="D117" s="1">
        <f t="shared" ref="D117:E117" si="3">SUM(D90:D99)</f>
        <v>459117</v>
      </c>
      <c r="E117" s="1">
        <f t="shared" si="3"/>
        <v>2309178</v>
      </c>
      <c r="F117" s="1">
        <f t="shared" ref="F117" si="4">SUM(F90:F99)</f>
        <v>2315940</v>
      </c>
      <c r="G117" s="1"/>
    </row>
    <row r="118" spans="1:8" x14ac:dyDescent="0.25">
      <c r="B118" t="s">
        <v>1636</v>
      </c>
      <c r="C118" s="1">
        <f>SUM(C101:C103)</f>
        <v>2781</v>
      </c>
      <c r="D118" s="1">
        <f t="shared" ref="D118:E118" si="5">SUM(D101:D103)</f>
        <v>532</v>
      </c>
      <c r="E118" s="1">
        <f t="shared" si="5"/>
        <v>3305</v>
      </c>
      <c r="F118" s="1">
        <f t="shared" ref="F118" si="6">SUM(F101:F103)</f>
        <v>3313</v>
      </c>
      <c r="G118" s="1"/>
    </row>
    <row r="119" spans="1:8" x14ac:dyDescent="0.25">
      <c r="B119" t="s">
        <v>1637</v>
      </c>
      <c r="C119" s="1">
        <f>C72+C113+C114</f>
        <v>654</v>
      </c>
      <c r="D119" s="1">
        <f t="shared" ref="D119:E119" si="7">D72+D113+D114</f>
        <v>217</v>
      </c>
      <c r="E119" s="1">
        <f t="shared" si="7"/>
        <v>870</v>
      </c>
      <c r="F119" s="1">
        <f t="shared" ref="F119" si="8">F72+F113+F114</f>
        <v>871</v>
      </c>
      <c r="G119" s="1"/>
    </row>
    <row r="120" spans="1:8" x14ac:dyDescent="0.25">
      <c r="C120" s="1"/>
      <c r="D120" s="1"/>
      <c r="E120" s="1"/>
      <c r="F120" s="1"/>
      <c r="G120" s="1"/>
    </row>
    <row r="121" spans="1:8" x14ac:dyDescent="0.25">
      <c r="B121" t="s">
        <v>1638</v>
      </c>
      <c r="C121" s="1">
        <f>SUM(C71:C114)-SUM(C117:C119)</f>
        <v>7131492</v>
      </c>
      <c r="D121" s="1">
        <f t="shared" ref="D121:E121" si="9">SUM(D71:D114)-SUM(D117:D119)</f>
        <v>2367335</v>
      </c>
      <c r="E121" s="1">
        <f t="shared" si="9"/>
        <v>9455273</v>
      </c>
      <c r="F121" s="1">
        <f t="shared" ref="F121" si="10">SUM(F71:F114)-SUM(F117:F119)</f>
        <v>9498827</v>
      </c>
      <c r="G121" s="1"/>
    </row>
    <row r="122" spans="1:8" x14ac:dyDescent="0.25">
      <c r="F122" s="1"/>
      <c r="G122" s="1"/>
    </row>
  </sheetData>
  <mergeCells count="3">
    <mergeCell ref="A1:C1"/>
    <mergeCell ref="D3:E3"/>
    <mergeCell ref="B3:C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selection activeCell="D11" sqref="D11"/>
    </sheetView>
  </sheetViews>
  <sheetFormatPr defaultRowHeight="15" x14ac:dyDescent="0.25"/>
  <cols>
    <col min="1" max="1" width="38.7109375" customWidth="1"/>
    <col min="2" max="2" width="11.28515625" customWidth="1"/>
    <col min="3" max="3" width="11.140625" customWidth="1"/>
    <col min="6" max="6" width="3.42578125" customWidth="1"/>
    <col min="7" max="7" width="61.42578125" customWidth="1"/>
  </cols>
  <sheetData>
    <row r="1" spans="1:7" x14ac:dyDescent="0.25">
      <c r="A1" s="66" t="s">
        <v>2194</v>
      </c>
      <c r="B1" s="66"/>
      <c r="C1" s="66"/>
      <c r="G1" t="s">
        <v>2221</v>
      </c>
    </row>
    <row r="2" spans="1:7" x14ac:dyDescent="0.25">
      <c r="G2" t="s">
        <v>2222</v>
      </c>
    </row>
    <row r="3" spans="1:7" ht="30" x14ac:dyDescent="0.25">
      <c r="B3" s="32" t="s">
        <v>2193</v>
      </c>
      <c r="C3" s="32" t="s">
        <v>2192</v>
      </c>
      <c r="G3" t="s">
        <v>2223</v>
      </c>
    </row>
    <row r="4" spans="1:7" x14ac:dyDescent="0.25">
      <c r="A4" t="s">
        <v>2191</v>
      </c>
      <c r="B4" s="41">
        <f>D38</f>
        <v>530481</v>
      </c>
      <c r="C4" s="42">
        <f>B4/B8</f>
        <v>1980784.1571337411</v>
      </c>
    </row>
    <row r="5" spans="1:7" x14ac:dyDescent="0.25">
      <c r="A5" t="s">
        <v>2190</v>
      </c>
      <c r="B5" s="41">
        <f>SUMPRODUCT(B18:B36,D18:D36)</f>
        <v>286731</v>
      </c>
      <c r="C5" s="41">
        <f>B5/B8</f>
        <v>1070636.3133818454</v>
      </c>
    </row>
    <row r="6" spans="1:7" x14ac:dyDescent="0.25">
      <c r="A6" t="s">
        <v>2232</v>
      </c>
      <c r="B6" s="45">
        <f>B5/B4</f>
        <v>0.54051134724900607</v>
      </c>
      <c r="C6" s="45">
        <f>C5/C4</f>
        <v>0.54051134724900607</v>
      </c>
    </row>
    <row r="7" spans="1:7" x14ac:dyDescent="0.25">
      <c r="B7" s="41"/>
      <c r="C7" s="39"/>
    </row>
    <row r="8" spans="1:7" x14ac:dyDescent="0.25">
      <c r="A8" t="s">
        <v>2189</v>
      </c>
      <c r="B8" s="40">
        <v>0.26781363233822669</v>
      </c>
      <c r="C8" s="39"/>
    </row>
    <row r="10" spans="1:7" x14ac:dyDescent="0.25">
      <c r="B10" s="25"/>
    </row>
    <row r="11" spans="1:7" x14ac:dyDescent="0.25">
      <c r="A11" t="s">
        <v>2188</v>
      </c>
      <c r="G11" t="s">
        <v>2195</v>
      </c>
    </row>
    <row r="12" spans="1:7" x14ac:dyDescent="0.25">
      <c r="A12" t="s">
        <v>2187</v>
      </c>
      <c r="G12" t="s">
        <v>2196</v>
      </c>
    </row>
    <row r="14" spans="1:7" x14ac:dyDescent="0.25">
      <c r="A14" t="s">
        <v>2186</v>
      </c>
    </row>
    <row r="15" spans="1:7" x14ac:dyDescent="0.25">
      <c r="A15" t="s">
        <v>2171</v>
      </c>
      <c r="B15" t="s">
        <v>2170</v>
      </c>
      <c r="C15">
        <v>0</v>
      </c>
      <c r="D15">
        <v>1</v>
      </c>
      <c r="E15" t="s">
        <v>19</v>
      </c>
    </row>
    <row r="16" spans="1:7" x14ac:dyDescent="0.25">
      <c r="A16" t="s">
        <v>3</v>
      </c>
    </row>
    <row r="17" spans="1:5" x14ac:dyDescent="0.25">
      <c r="A17" t="s">
        <v>2185</v>
      </c>
      <c r="B17">
        <v>0</v>
      </c>
      <c r="C17" s="1">
        <v>505284</v>
      </c>
      <c r="D17" s="1">
        <v>261534</v>
      </c>
      <c r="E17" s="1">
        <v>766818</v>
      </c>
    </row>
    <row r="18" spans="1:5" x14ac:dyDescent="0.25">
      <c r="A18" t="s">
        <v>2184</v>
      </c>
      <c r="B18">
        <v>1</v>
      </c>
      <c r="C18" s="1">
        <v>175849</v>
      </c>
      <c r="D18" s="1">
        <v>252851</v>
      </c>
      <c r="E18" s="1">
        <v>428700</v>
      </c>
    </row>
    <row r="19" spans="1:5" x14ac:dyDescent="0.25">
      <c r="A19" t="s">
        <v>2183</v>
      </c>
      <c r="B19">
        <v>2</v>
      </c>
      <c r="C19" s="1">
        <v>21776</v>
      </c>
      <c r="D19" s="1">
        <v>14874</v>
      </c>
      <c r="E19" s="1">
        <v>36650</v>
      </c>
    </row>
    <row r="20" spans="1:5" x14ac:dyDescent="0.25">
      <c r="A20" t="s">
        <v>2182</v>
      </c>
      <c r="B20">
        <v>3</v>
      </c>
      <c r="C20" s="1">
        <v>4562</v>
      </c>
      <c r="D20">
        <v>902</v>
      </c>
      <c r="E20" s="1">
        <v>5464</v>
      </c>
    </row>
    <row r="21" spans="1:5" x14ac:dyDescent="0.25">
      <c r="A21" t="s">
        <v>2181</v>
      </c>
      <c r="B21">
        <v>4</v>
      </c>
      <c r="C21" s="1">
        <v>1497</v>
      </c>
      <c r="D21">
        <v>225</v>
      </c>
      <c r="E21" s="1">
        <v>1722</v>
      </c>
    </row>
    <row r="22" spans="1:5" x14ac:dyDescent="0.25">
      <c r="A22" t="s">
        <v>2180</v>
      </c>
      <c r="B22">
        <v>5</v>
      </c>
      <c r="C22">
        <v>471</v>
      </c>
      <c r="D22">
        <v>63</v>
      </c>
      <c r="E22">
        <v>534</v>
      </c>
    </row>
    <row r="23" spans="1:5" x14ac:dyDescent="0.25">
      <c r="A23" t="s">
        <v>2179</v>
      </c>
      <c r="B23">
        <v>6</v>
      </c>
      <c r="C23">
        <v>181</v>
      </c>
      <c r="D23">
        <v>22</v>
      </c>
      <c r="E23">
        <v>203</v>
      </c>
    </row>
    <row r="24" spans="1:5" x14ac:dyDescent="0.25">
      <c r="A24" t="s">
        <v>2178</v>
      </c>
      <c r="B24">
        <v>7</v>
      </c>
      <c r="C24">
        <v>82</v>
      </c>
      <c r="D24">
        <v>6</v>
      </c>
      <c r="E24">
        <v>88</v>
      </c>
    </row>
    <row r="25" spans="1:5" x14ac:dyDescent="0.25">
      <c r="A25" t="s">
        <v>2177</v>
      </c>
      <c r="B25">
        <v>8</v>
      </c>
      <c r="C25">
        <v>41</v>
      </c>
      <c r="D25">
        <v>2</v>
      </c>
      <c r="E25">
        <v>43</v>
      </c>
    </row>
    <row r="26" spans="1:5" x14ac:dyDescent="0.25">
      <c r="A26" t="s">
        <v>2160</v>
      </c>
      <c r="B26">
        <v>9</v>
      </c>
      <c r="C26">
        <v>19</v>
      </c>
      <c r="D26">
        <v>0</v>
      </c>
      <c r="E26">
        <v>19</v>
      </c>
    </row>
    <row r="27" spans="1:5" x14ac:dyDescent="0.25">
      <c r="A27" t="s">
        <v>2176</v>
      </c>
      <c r="B27">
        <v>10</v>
      </c>
      <c r="C27">
        <v>21</v>
      </c>
      <c r="D27">
        <v>1</v>
      </c>
      <c r="E27">
        <v>22</v>
      </c>
    </row>
    <row r="28" spans="1:5" x14ac:dyDescent="0.25">
      <c r="A28" t="s">
        <v>2175</v>
      </c>
      <c r="B28">
        <v>11</v>
      </c>
      <c r="C28">
        <v>6</v>
      </c>
      <c r="D28">
        <v>1</v>
      </c>
      <c r="E28">
        <v>7</v>
      </c>
    </row>
    <row r="29" spans="1:5" x14ac:dyDescent="0.25">
      <c r="A29" t="s">
        <v>2157</v>
      </c>
      <c r="B29">
        <v>12</v>
      </c>
      <c r="C29">
        <v>6</v>
      </c>
      <c r="D29">
        <v>0</v>
      </c>
      <c r="E29">
        <v>6</v>
      </c>
    </row>
    <row r="30" spans="1:5" x14ac:dyDescent="0.25">
      <c r="A30" t="s">
        <v>2156</v>
      </c>
      <c r="B30">
        <v>13</v>
      </c>
      <c r="C30">
        <v>4</v>
      </c>
      <c r="D30">
        <v>0</v>
      </c>
      <c r="E30">
        <v>4</v>
      </c>
    </row>
    <row r="31" spans="1:5" x14ac:dyDescent="0.25">
      <c r="A31" t="s">
        <v>2155</v>
      </c>
      <c r="B31">
        <v>14</v>
      </c>
      <c r="C31">
        <v>2</v>
      </c>
      <c r="D31">
        <v>0</v>
      </c>
      <c r="E31">
        <v>2</v>
      </c>
    </row>
    <row r="32" spans="1:5" x14ac:dyDescent="0.25">
      <c r="A32" t="s">
        <v>2154</v>
      </c>
      <c r="B32">
        <v>15</v>
      </c>
      <c r="C32">
        <v>3</v>
      </c>
      <c r="D32">
        <v>0</v>
      </c>
      <c r="E32">
        <v>3</v>
      </c>
    </row>
    <row r="33" spans="1:5" x14ac:dyDescent="0.25">
      <c r="A33" t="s">
        <v>2153</v>
      </c>
      <c r="B33">
        <v>16</v>
      </c>
      <c r="C33">
        <v>1</v>
      </c>
      <c r="D33">
        <v>0</v>
      </c>
      <c r="E33">
        <v>1</v>
      </c>
    </row>
    <row r="34" spans="1:5" x14ac:dyDescent="0.25">
      <c r="A34" t="s">
        <v>2152</v>
      </c>
      <c r="B34">
        <v>20</v>
      </c>
      <c r="C34">
        <v>1</v>
      </c>
      <c r="D34">
        <v>0</v>
      </c>
      <c r="E34">
        <v>1</v>
      </c>
    </row>
    <row r="35" spans="1:5" x14ac:dyDescent="0.25">
      <c r="A35" t="s">
        <v>2151</v>
      </c>
      <c r="B35">
        <v>22</v>
      </c>
      <c r="C35">
        <v>1</v>
      </c>
      <c r="D35">
        <v>0</v>
      </c>
      <c r="E35">
        <v>1</v>
      </c>
    </row>
    <row r="36" spans="1:5" x14ac:dyDescent="0.25">
      <c r="A36" t="s">
        <v>2150</v>
      </c>
      <c r="B36">
        <v>38</v>
      </c>
      <c r="C36">
        <v>1</v>
      </c>
      <c r="D36">
        <v>0</v>
      </c>
      <c r="E36">
        <v>1</v>
      </c>
    </row>
    <row r="37" spans="1:5" x14ac:dyDescent="0.25">
      <c r="A37" t="s">
        <v>3</v>
      </c>
    </row>
    <row r="38" spans="1:5" x14ac:dyDescent="0.25">
      <c r="A38" t="s">
        <v>2174</v>
      </c>
      <c r="B38" t="s">
        <v>19</v>
      </c>
      <c r="C38" s="1">
        <v>709808</v>
      </c>
      <c r="D38" s="1">
        <v>530481</v>
      </c>
      <c r="E38" s="1">
        <v>1240289</v>
      </c>
    </row>
    <row r="44" spans="1:5" x14ac:dyDescent="0.25">
      <c r="A44" t="s">
        <v>2173</v>
      </c>
    </row>
    <row r="46" spans="1:5" x14ac:dyDescent="0.25">
      <c r="A46" t="s">
        <v>2172</v>
      </c>
    </row>
    <row r="47" spans="1:5" x14ac:dyDescent="0.25">
      <c r="A47" t="s">
        <v>2171</v>
      </c>
      <c r="B47" t="s">
        <v>2170</v>
      </c>
      <c r="C47">
        <v>0</v>
      </c>
      <c r="D47">
        <v>1</v>
      </c>
      <c r="E47" t="s">
        <v>19</v>
      </c>
    </row>
    <row r="48" spans="1:5" x14ac:dyDescent="0.25">
      <c r="A48" t="s">
        <v>3</v>
      </c>
    </row>
    <row r="49" spans="1:5" x14ac:dyDescent="0.25">
      <c r="A49" t="s">
        <v>2169</v>
      </c>
      <c r="B49">
        <v>0</v>
      </c>
      <c r="C49" s="1">
        <v>604881</v>
      </c>
      <c r="D49" s="1">
        <v>161937</v>
      </c>
      <c r="E49" s="1">
        <v>766818</v>
      </c>
    </row>
    <row r="50" spans="1:5" x14ac:dyDescent="0.25">
      <c r="A50" t="s">
        <v>2168</v>
      </c>
      <c r="B50">
        <v>1</v>
      </c>
      <c r="C50" s="1">
        <v>257393</v>
      </c>
      <c r="D50" s="1">
        <v>171307</v>
      </c>
      <c r="E50" s="1">
        <v>428700</v>
      </c>
    </row>
    <row r="51" spans="1:5" x14ac:dyDescent="0.25">
      <c r="A51" t="s">
        <v>2167</v>
      </c>
      <c r="B51">
        <v>2</v>
      </c>
      <c r="C51" s="1">
        <v>27598</v>
      </c>
      <c r="D51" s="1">
        <v>9052</v>
      </c>
      <c r="E51" s="1">
        <v>36650</v>
      </c>
    </row>
    <row r="52" spans="1:5" x14ac:dyDescent="0.25">
      <c r="A52" t="s">
        <v>2166</v>
      </c>
      <c r="B52">
        <v>3</v>
      </c>
      <c r="C52" s="1">
        <v>5210</v>
      </c>
      <c r="D52">
        <v>254</v>
      </c>
      <c r="E52" s="1">
        <v>5464</v>
      </c>
    </row>
    <row r="53" spans="1:5" x14ac:dyDescent="0.25">
      <c r="A53" t="s">
        <v>2165</v>
      </c>
      <c r="B53">
        <v>4</v>
      </c>
      <c r="C53" s="1">
        <v>1680</v>
      </c>
      <c r="D53">
        <v>42</v>
      </c>
      <c r="E53" s="1">
        <v>1722</v>
      </c>
    </row>
    <row r="54" spans="1:5" x14ac:dyDescent="0.25">
      <c r="A54" t="s">
        <v>2164</v>
      </c>
      <c r="B54">
        <v>5</v>
      </c>
      <c r="C54">
        <v>527</v>
      </c>
      <c r="D54">
        <v>7</v>
      </c>
      <c r="E54">
        <v>534</v>
      </c>
    </row>
    <row r="55" spans="1:5" x14ac:dyDescent="0.25">
      <c r="A55" t="s">
        <v>2163</v>
      </c>
      <c r="B55">
        <v>6</v>
      </c>
      <c r="C55">
        <v>202</v>
      </c>
      <c r="D55">
        <v>1</v>
      </c>
      <c r="E55">
        <v>203</v>
      </c>
    </row>
    <row r="56" spans="1:5" x14ac:dyDescent="0.25">
      <c r="A56" t="s">
        <v>2162</v>
      </c>
      <c r="B56">
        <v>7</v>
      </c>
      <c r="C56">
        <v>87</v>
      </c>
      <c r="D56">
        <v>1</v>
      </c>
      <c r="E56">
        <v>88</v>
      </c>
    </row>
    <row r="57" spans="1:5" x14ac:dyDescent="0.25">
      <c r="A57" t="s">
        <v>2161</v>
      </c>
      <c r="B57">
        <v>8</v>
      </c>
      <c r="C57">
        <v>43</v>
      </c>
      <c r="D57">
        <v>0</v>
      </c>
      <c r="E57">
        <v>43</v>
      </c>
    </row>
    <row r="58" spans="1:5" x14ac:dyDescent="0.25">
      <c r="A58" t="s">
        <v>2160</v>
      </c>
      <c r="B58">
        <v>9</v>
      </c>
      <c r="C58">
        <v>19</v>
      </c>
      <c r="D58">
        <v>0</v>
      </c>
      <c r="E58">
        <v>19</v>
      </c>
    </row>
    <row r="59" spans="1:5" x14ac:dyDescent="0.25">
      <c r="A59" t="s">
        <v>2159</v>
      </c>
      <c r="B59">
        <v>10</v>
      </c>
      <c r="C59">
        <v>22</v>
      </c>
      <c r="D59">
        <v>0</v>
      </c>
      <c r="E59">
        <v>22</v>
      </c>
    </row>
    <row r="60" spans="1:5" x14ac:dyDescent="0.25">
      <c r="A60" t="s">
        <v>2158</v>
      </c>
      <c r="B60">
        <v>11</v>
      </c>
      <c r="C60">
        <v>7</v>
      </c>
      <c r="D60">
        <v>0</v>
      </c>
      <c r="E60">
        <v>7</v>
      </c>
    </row>
    <row r="61" spans="1:5" x14ac:dyDescent="0.25">
      <c r="A61" t="s">
        <v>2157</v>
      </c>
      <c r="B61">
        <v>12</v>
      </c>
      <c r="C61">
        <v>6</v>
      </c>
      <c r="D61">
        <v>0</v>
      </c>
      <c r="E61">
        <v>6</v>
      </c>
    </row>
    <row r="62" spans="1:5" x14ac:dyDescent="0.25">
      <c r="A62" t="s">
        <v>2156</v>
      </c>
      <c r="B62">
        <v>13</v>
      </c>
      <c r="C62">
        <v>4</v>
      </c>
      <c r="D62">
        <v>0</v>
      </c>
      <c r="E62">
        <v>4</v>
      </c>
    </row>
    <row r="63" spans="1:5" x14ac:dyDescent="0.25">
      <c r="A63" t="s">
        <v>2155</v>
      </c>
      <c r="B63">
        <v>14</v>
      </c>
      <c r="C63">
        <v>2</v>
      </c>
      <c r="D63">
        <v>0</v>
      </c>
      <c r="E63">
        <v>2</v>
      </c>
    </row>
    <row r="64" spans="1:5" x14ac:dyDescent="0.25">
      <c r="A64" t="s">
        <v>2154</v>
      </c>
      <c r="B64">
        <v>15</v>
      </c>
      <c r="C64">
        <v>3</v>
      </c>
      <c r="D64">
        <v>0</v>
      </c>
      <c r="E64">
        <v>3</v>
      </c>
    </row>
    <row r="65" spans="1:5" x14ac:dyDescent="0.25">
      <c r="A65" t="s">
        <v>2153</v>
      </c>
      <c r="B65">
        <v>16</v>
      </c>
      <c r="C65">
        <v>1</v>
      </c>
      <c r="D65">
        <v>0</v>
      </c>
      <c r="E65">
        <v>1</v>
      </c>
    </row>
    <row r="66" spans="1:5" x14ac:dyDescent="0.25">
      <c r="A66" t="s">
        <v>2152</v>
      </c>
      <c r="B66">
        <v>20</v>
      </c>
      <c r="C66">
        <v>1</v>
      </c>
      <c r="D66">
        <v>0</v>
      </c>
      <c r="E66">
        <v>1</v>
      </c>
    </row>
    <row r="67" spans="1:5" x14ac:dyDescent="0.25">
      <c r="A67" t="s">
        <v>2151</v>
      </c>
      <c r="B67">
        <v>22</v>
      </c>
      <c r="C67">
        <v>1</v>
      </c>
      <c r="D67">
        <v>0</v>
      </c>
      <c r="E67">
        <v>1</v>
      </c>
    </row>
    <row r="68" spans="1:5" x14ac:dyDescent="0.25">
      <c r="A68" t="s">
        <v>2150</v>
      </c>
      <c r="B68">
        <v>38</v>
      </c>
      <c r="C68">
        <v>1</v>
      </c>
      <c r="D68">
        <v>0</v>
      </c>
      <c r="E68">
        <v>1</v>
      </c>
    </row>
    <row r="69" spans="1:5" x14ac:dyDescent="0.25">
      <c r="A69" t="s">
        <v>3</v>
      </c>
    </row>
    <row r="70" spans="1:5" x14ac:dyDescent="0.25">
      <c r="A70" t="s">
        <v>2149</v>
      </c>
      <c r="B70" t="s">
        <v>19</v>
      </c>
      <c r="C70" s="1">
        <v>897688</v>
      </c>
      <c r="D70" s="1">
        <v>342601</v>
      </c>
      <c r="E70" s="1">
        <v>1240289</v>
      </c>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4"/>
  <sheetViews>
    <sheetView workbookViewId="0">
      <selection sqref="A1:C1"/>
    </sheetView>
  </sheetViews>
  <sheetFormatPr defaultRowHeight="15" x14ac:dyDescent="0.25"/>
  <cols>
    <col min="1" max="1" width="46" customWidth="1"/>
    <col min="2" max="2" width="12.85546875" customWidth="1"/>
    <col min="4" max="4" width="9.7109375" customWidth="1"/>
    <col min="5" max="5" width="11.42578125" customWidth="1"/>
    <col min="11" max="11" width="2.42578125" customWidth="1"/>
    <col min="12" max="12" width="40.5703125" customWidth="1"/>
  </cols>
  <sheetData>
    <row r="1" spans="1:12" x14ac:dyDescent="0.25">
      <c r="A1" s="66" t="s">
        <v>2237</v>
      </c>
      <c r="B1" s="66"/>
      <c r="C1" s="66"/>
      <c r="L1" t="s">
        <v>2221</v>
      </c>
    </row>
    <row r="2" spans="1:12" x14ac:dyDescent="0.25">
      <c r="A2" t="s">
        <v>1924</v>
      </c>
      <c r="L2" t="s">
        <v>2222</v>
      </c>
    </row>
    <row r="3" spans="1:12" x14ac:dyDescent="0.25">
      <c r="L3" t="s">
        <v>2223</v>
      </c>
    </row>
    <row r="6" spans="1:12" ht="45" x14ac:dyDescent="0.25">
      <c r="A6" s="52" t="s">
        <v>1916</v>
      </c>
      <c r="B6" s="32" t="s">
        <v>1906</v>
      </c>
    </row>
    <row r="7" spans="1:12" x14ac:dyDescent="0.25">
      <c r="A7" t="s">
        <v>1854</v>
      </c>
      <c r="B7" s="46">
        <f>E46/100</f>
        <v>0.97180000000000011</v>
      </c>
    </row>
    <row r="8" spans="1:12" x14ac:dyDescent="0.25">
      <c r="A8" t="s">
        <v>1907</v>
      </c>
      <c r="B8" s="45">
        <f>B9+B10</f>
        <v>0.95538631474914248</v>
      </c>
    </row>
    <row r="9" spans="1:12" x14ac:dyDescent="0.25">
      <c r="A9" t="s">
        <v>1904</v>
      </c>
      <c r="B9" s="45">
        <f>E135/E137</f>
        <v>0.35246787977443172</v>
      </c>
    </row>
    <row r="10" spans="1:12" x14ac:dyDescent="0.25">
      <c r="A10" t="s">
        <v>1905</v>
      </c>
      <c r="B10" s="45">
        <f>D134/E137</f>
        <v>0.60291843497471076</v>
      </c>
    </row>
    <row r="12" spans="1:12" x14ac:dyDescent="0.25">
      <c r="A12" t="s">
        <v>1925</v>
      </c>
    </row>
    <row r="13" spans="1:12" x14ac:dyDescent="0.25">
      <c r="A13" t="s">
        <v>1927</v>
      </c>
    </row>
    <row r="14" spans="1:12" x14ac:dyDescent="0.25">
      <c r="A14" t="s">
        <v>1928</v>
      </c>
    </row>
    <row r="15" spans="1:12" x14ac:dyDescent="0.25">
      <c r="A15" t="s">
        <v>1929</v>
      </c>
    </row>
    <row r="16" spans="1:12" x14ac:dyDescent="0.25">
      <c r="A16" t="s">
        <v>1926</v>
      </c>
    </row>
    <row r="18" spans="1:2" x14ac:dyDescent="0.25">
      <c r="B18" s="3"/>
    </row>
    <row r="19" spans="1:2" x14ac:dyDescent="0.25">
      <c r="A19" t="s">
        <v>1923</v>
      </c>
    </row>
    <row r="21" spans="1:2" x14ac:dyDescent="0.25">
      <c r="A21" t="s">
        <v>1890</v>
      </c>
    </row>
    <row r="23" spans="1:2" x14ac:dyDescent="0.25">
      <c r="A23" t="s">
        <v>89</v>
      </c>
    </row>
    <row r="24" spans="1:2" x14ac:dyDescent="0.25">
      <c r="A24" t="s">
        <v>1864</v>
      </c>
    </row>
    <row r="25" spans="1:2" x14ac:dyDescent="0.25">
      <c r="A25" t="s">
        <v>1865</v>
      </c>
    </row>
    <row r="26" spans="1:2" x14ac:dyDescent="0.25">
      <c r="A26" t="s">
        <v>1866</v>
      </c>
    </row>
    <row r="27" spans="1:2" x14ac:dyDescent="0.25">
      <c r="A27" t="s">
        <v>1867</v>
      </c>
    </row>
    <row r="28" spans="1:2" x14ac:dyDescent="0.25">
      <c r="A28" t="s">
        <v>1868</v>
      </c>
    </row>
    <row r="29" spans="1:2" x14ac:dyDescent="0.25">
      <c r="A29" t="s">
        <v>1869</v>
      </c>
    </row>
    <row r="30" spans="1:2" x14ac:dyDescent="0.25">
      <c r="A30" t="s">
        <v>1870</v>
      </c>
    </row>
    <row r="31" spans="1:2" x14ac:dyDescent="0.25">
      <c r="A31" t="s">
        <v>1871</v>
      </c>
    </row>
    <row r="32" spans="1:2" x14ac:dyDescent="0.25">
      <c r="A32" t="s">
        <v>1872</v>
      </c>
    </row>
    <row r="33" spans="1:5" x14ac:dyDescent="0.25">
      <c r="A33" t="s">
        <v>1873</v>
      </c>
    </row>
    <row r="34" spans="1:5" x14ac:dyDescent="0.25">
      <c r="A34" t="s">
        <v>1874</v>
      </c>
    </row>
    <row r="35" spans="1:5" x14ac:dyDescent="0.25">
      <c r="A35" t="s">
        <v>1875</v>
      </c>
    </row>
    <row r="36" spans="1:5" x14ac:dyDescent="0.25">
      <c r="A36" t="s">
        <v>1876</v>
      </c>
    </row>
    <row r="37" spans="1:5" x14ac:dyDescent="0.25">
      <c r="A37" t="s">
        <v>999</v>
      </c>
    </row>
    <row r="38" spans="1:5" x14ac:dyDescent="0.25">
      <c r="A38" t="s">
        <v>1001</v>
      </c>
    </row>
    <row r="39" spans="1:5" x14ac:dyDescent="0.25">
      <c r="A39" t="s">
        <v>1002</v>
      </c>
    </row>
    <row r="42" spans="1:5" x14ac:dyDescent="0.25">
      <c r="A42" t="s">
        <v>1705</v>
      </c>
    </row>
    <row r="44" spans="1:5" x14ac:dyDescent="0.25">
      <c r="A44" t="s">
        <v>1706</v>
      </c>
      <c r="B44" t="s">
        <v>1853</v>
      </c>
      <c r="C44" t="s">
        <v>1891</v>
      </c>
      <c r="D44" t="s">
        <v>1892</v>
      </c>
      <c r="E44" t="s">
        <v>1893</v>
      </c>
    </row>
    <row r="45" spans="1:5" x14ac:dyDescent="0.25">
      <c r="A45" t="s">
        <v>1078</v>
      </c>
    </row>
    <row r="46" spans="1:5" x14ac:dyDescent="0.25">
      <c r="A46" t="s">
        <v>1707</v>
      </c>
      <c r="B46">
        <v>1</v>
      </c>
      <c r="C46" s="1">
        <v>274780</v>
      </c>
      <c r="D46">
        <v>97.18</v>
      </c>
      <c r="E46">
        <v>97.18</v>
      </c>
    </row>
    <row r="47" spans="1:5" x14ac:dyDescent="0.25">
      <c r="A47" t="s">
        <v>1708</v>
      </c>
      <c r="B47">
        <v>110</v>
      </c>
      <c r="C47">
        <v>286</v>
      </c>
      <c r="D47">
        <v>0.1</v>
      </c>
      <c r="E47">
        <v>97.28</v>
      </c>
    </row>
    <row r="48" spans="1:5" x14ac:dyDescent="0.25">
      <c r="A48" t="s">
        <v>1709</v>
      </c>
      <c r="B48">
        <v>111</v>
      </c>
      <c r="C48">
        <v>31</v>
      </c>
      <c r="D48">
        <v>0.01</v>
      </c>
      <c r="E48">
        <v>97.29</v>
      </c>
    </row>
    <row r="49" spans="1:5" x14ac:dyDescent="0.25">
      <c r="A49" t="s">
        <v>1710</v>
      </c>
      <c r="B49">
        <v>120</v>
      </c>
      <c r="C49">
        <v>922</v>
      </c>
      <c r="D49">
        <v>0.33</v>
      </c>
      <c r="E49">
        <v>97.62</v>
      </c>
    </row>
    <row r="50" spans="1:5" x14ac:dyDescent="0.25">
      <c r="A50" t="s">
        <v>1711</v>
      </c>
      <c r="B50">
        <v>121</v>
      </c>
      <c r="C50">
        <v>113</v>
      </c>
      <c r="D50">
        <v>0.04</v>
      </c>
      <c r="E50">
        <v>97.66</v>
      </c>
    </row>
    <row r="51" spans="1:5" x14ac:dyDescent="0.25">
      <c r="A51" t="s">
        <v>1712</v>
      </c>
      <c r="B51">
        <v>130</v>
      </c>
      <c r="C51">
        <v>180</v>
      </c>
      <c r="D51">
        <v>0.06</v>
      </c>
      <c r="E51">
        <v>97.72</v>
      </c>
    </row>
    <row r="52" spans="1:5" x14ac:dyDescent="0.25">
      <c r="A52" t="s">
        <v>1713</v>
      </c>
      <c r="B52">
        <v>131</v>
      </c>
      <c r="C52">
        <v>14</v>
      </c>
      <c r="D52">
        <v>0</v>
      </c>
      <c r="E52">
        <v>97.73</v>
      </c>
    </row>
    <row r="53" spans="1:5" x14ac:dyDescent="0.25">
      <c r="A53" t="s">
        <v>1714</v>
      </c>
      <c r="B53">
        <v>140</v>
      </c>
      <c r="C53">
        <v>222</v>
      </c>
      <c r="D53">
        <v>0.08</v>
      </c>
      <c r="E53">
        <v>97.81</v>
      </c>
    </row>
    <row r="54" spans="1:5" x14ac:dyDescent="0.25">
      <c r="A54" t="s">
        <v>1715</v>
      </c>
      <c r="B54">
        <v>141</v>
      </c>
      <c r="C54">
        <v>9</v>
      </c>
      <c r="D54">
        <v>0</v>
      </c>
      <c r="E54">
        <v>97.81</v>
      </c>
    </row>
    <row r="55" spans="1:5" x14ac:dyDescent="0.25">
      <c r="A55" t="s">
        <v>1716</v>
      </c>
      <c r="B55">
        <v>150</v>
      </c>
      <c r="C55" s="1">
        <v>1315</v>
      </c>
      <c r="D55">
        <v>0.47</v>
      </c>
      <c r="E55">
        <v>98.28</v>
      </c>
    </row>
    <row r="56" spans="1:5" x14ac:dyDescent="0.25">
      <c r="A56" t="s">
        <v>1717</v>
      </c>
      <c r="B56">
        <v>151</v>
      </c>
      <c r="C56">
        <v>5</v>
      </c>
      <c r="D56">
        <v>0</v>
      </c>
      <c r="E56">
        <v>98.28</v>
      </c>
    </row>
    <row r="57" spans="1:5" x14ac:dyDescent="0.25">
      <c r="A57" t="s">
        <v>1718</v>
      </c>
      <c r="B57">
        <v>200</v>
      </c>
      <c r="C57" s="1">
        <v>3830</v>
      </c>
      <c r="D57">
        <v>1.35</v>
      </c>
      <c r="E57">
        <v>99.63</v>
      </c>
    </row>
    <row r="58" spans="1:5" x14ac:dyDescent="0.25">
      <c r="A58" t="s">
        <v>1719</v>
      </c>
      <c r="B58">
        <v>300</v>
      </c>
      <c r="C58" s="1">
        <v>1042</v>
      </c>
      <c r="D58">
        <v>0.37</v>
      </c>
      <c r="E58">
        <v>100</v>
      </c>
    </row>
    <row r="59" spans="1:5" x14ac:dyDescent="0.25">
      <c r="A59" t="s">
        <v>1078</v>
      </c>
    </row>
    <row r="60" spans="1:5" x14ac:dyDescent="0.25">
      <c r="A60" t="s">
        <v>1720</v>
      </c>
    </row>
    <row r="63" spans="1:5" x14ac:dyDescent="0.25">
      <c r="A63" t="s">
        <v>1894</v>
      </c>
    </row>
    <row r="64" spans="1:5" x14ac:dyDescent="0.25">
      <c r="A64" t="s">
        <v>1831</v>
      </c>
    </row>
    <row r="66" spans="1:10" x14ac:dyDescent="0.25">
      <c r="A66" t="s">
        <v>1832</v>
      </c>
      <c r="F66" t="s">
        <v>1853</v>
      </c>
    </row>
    <row r="67" spans="1:10" x14ac:dyDescent="0.25">
      <c r="A67" t="s">
        <v>1833</v>
      </c>
      <c r="C67" t="s">
        <v>49</v>
      </c>
      <c r="D67">
        <v>1</v>
      </c>
      <c r="E67">
        <v>110</v>
      </c>
      <c r="F67">
        <v>111</v>
      </c>
      <c r="G67">
        <v>120</v>
      </c>
      <c r="H67">
        <v>121</v>
      </c>
      <c r="I67" t="s">
        <v>19</v>
      </c>
    </row>
    <row r="68" spans="1:10" x14ac:dyDescent="0.25">
      <c r="A68" t="s">
        <v>1769</v>
      </c>
    </row>
    <row r="69" spans="1:10" x14ac:dyDescent="0.25">
      <c r="A69" t="s">
        <v>1834</v>
      </c>
      <c r="C69">
        <v>12</v>
      </c>
      <c r="D69" s="1">
        <v>21443</v>
      </c>
      <c r="E69">
        <v>11</v>
      </c>
      <c r="F69">
        <v>13</v>
      </c>
      <c r="G69">
        <v>137</v>
      </c>
      <c r="H69">
        <v>28</v>
      </c>
      <c r="I69" s="1">
        <v>22066</v>
      </c>
      <c r="J69" s="3">
        <f>D69/I69</f>
        <v>0.97176651862594032</v>
      </c>
    </row>
    <row r="70" spans="1:10" x14ac:dyDescent="0.25">
      <c r="A70" t="s">
        <v>1835</v>
      </c>
      <c r="C70">
        <v>13</v>
      </c>
      <c r="D70" s="1">
        <v>14933</v>
      </c>
      <c r="E70">
        <v>12</v>
      </c>
      <c r="F70">
        <v>0</v>
      </c>
      <c r="G70">
        <v>19</v>
      </c>
      <c r="H70">
        <v>0</v>
      </c>
      <c r="I70" s="1">
        <v>15094</v>
      </c>
      <c r="J70" s="3">
        <f t="shared" ref="J70:J88" si="0">D70/I70</f>
        <v>0.98933351000397507</v>
      </c>
    </row>
    <row r="71" spans="1:10" x14ac:dyDescent="0.25">
      <c r="A71" t="s">
        <v>1836</v>
      </c>
      <c r="C71">
        <v>20</v>
      </c>
      <c r="D71" s="1">
        <v>35664</v>
      </c>
      <c r="E71">
        <v>24</v>
      </c>
      <c r="F71">
        <v>5</v>
      </c>
      <c r="G71">
        <v>89</v>
      </c>
      <c r="H71">
        <v>13</v>
      </c>
      <c r="I71" s="1">
        <v>37380</v>
      </c>
      <c r="J71" s="3">
        <f t="shared" si="0"/>
        <v>0.95409309791332264</v>
      </c>
    </row>
    <row r="72" spans="1:10" x14ac:dyDescent="0.25">
      <c r="A72" t="s">
        <v>1837</v>
      </c>
      <c r="C72">
        <v>30</v>
      </c>
      <c r="D72" s="1">
        <v>38911</v>
      </c>
      <c r="E72">
        <v>47</v>
      </c>
      <c r="F72">
        <v>2</v>
      </c>
      <c r="G72">
        <v>88</v>
      </c>
      <c r="H72">
        <v>13</v>
      </c>
      <c r="I72" s="1">
        <v>39923</v>
      </c>
      <c r="J72" s="3">
        <f t="shared" si="0"/>
        <v>0.97465120356686619</v>
      </c>
    </row>
    <row r="73" spans="1:10" x14ac:dyDescent="0.25">
      <c r="A73" t="s">
        <v>1838</v>
      </c>
      <c r="C73">
        <v>40</v>
      </c>
      <c r="D73" s="1">
        <v>33112</v>
      </c>
      <c r="E73">
        <v>38</v>
      </c>
      <c r="F73">
        <v>2</v>
      </c>
      <c r="G73">
        <v>106</v>
      </c>
      <c r="H73">
        <v>8</v>
      </c>
      <c r="I73" s="1">
        <v>34129</v>
      </c>
      <c r="J73" s="3">
        <f t="shared" si="0"/>
        <v>0.97020129508629027</v>
      </c>
    </row>
    <row r="74" spans="1:10" x14ac:dyDescent="0.25">
      <c r="A74" t="s">
        <v>1839</v>
      </c>
      <c r="C74">
        <v>50</v>
      </c>
      <c r="D74" s="1">
        <v>30489</v>
      </c>
      <c r="E74">
        <v>33</v>
      </c>
      <c r="F74">
        <v>3</v>
      </c>
      <c r="G74">
        <v>80</v>
      </c>
      <c r="H74">
        <v>11</v>
      </c>
      <c r="I74" s="1">
        <v>31315</v>
      </c>
      <c r="J74" s="3">
        <f t="shared" si="0"/>
        <v>0.97362286444196067</v>
      </c>
    </row>
    <row r="75" spans="1:10" x14ac:dyDescent="0.25">
      <c r="A75" t="s">
        <v>1840</v>
      </c>
      <c r="C75">
        <v>60</v>
      </c>
      <c r="D75" s="1">
        <v>21366</v>
      </c>
      <c r="E75">
        <v>25</v>
      </c>
      <c r="F75">
        <v>1</v>
      </c>
      <c r="G75">
        <v>59</v>
      </c>
      <c r="H75">
        <v>11</v>
      </c>
      <c r="I75" s="1">
        <v>22023</v>
      </c>
      <c r="J75" s="3">
        <f t="shared" si="0"/>
        <v>0.97016755210461791</v>
      </c>
    </row>
    <row r="76" spans="1:10" x14ac:dyDescent="0.25">
      <c r="A76" t="s">
        <v>1841</v>
      </c>
      <c r="C76">
        <v>70</v>
      </c>
      <c r="D76" s="1">
        <v>4602</v>
      </c>
      <c r="E76">
        <v>7</v>
      </c>
      <c r="F76">
        <v>0</v>
      </c>
      <c r="G76">
        <v>16</v>
      </c>
      <c r="H76">
        <v>4</v>
      </c>
      <c r="I76" s="1">
        <v>4757</v>
      </c>
      <c r="J76" s="3">
        <f t="shared" si="0"/>
        <v>0.96741643893210005</v>
      </c>
    </row>
    <row r="77" spans="1:10" x14ac:dyDescent="0.25">
      <c r="A77" t="s">
        <v>1842</v>
      </c>
      <c r="C77">
        <v>81</v>
      </c>
      <c r="D77" s="1">
        <v>2599</v>
      </c>
      <c r="E77">
        <v>5</v>
      </c>
      <c r="F77">
        <v>0</v>
      </c>
      <c r="G77">
        <v>11</v>
      </c>
      <c r="H77">
        <v>0</v>
      </c>
      <c r="I77" s="1">
        <v>2650</v>
      </c>
      <c r="J77" s="3">
        <f t="shared" si="0"/>
        <v>0.98075471698113204</v>
      </c>
    </row>
    <row r="78" spans="1:10" x14ac:dyDescent="0.25">
      <c r="A78" t="s">
        <v>1843</v>
      </c>
      <c r="C78">
        <v>82</v>
      </c>
      <c r="D78" s="1">
        <v>8404</v>
      </c>
      <c r="E78">
        <v>20</v>
      </c>
      <c r="F78">
        <v>1</v>
      </c>
      <c r="G78">
        <v>37</v>
      </c>
      <c r="H78">
        <v>1</v>
      </c>
      <c r="I78" s="1">
        <v>8599</v>
      </c>
      <c r="J78" s="3">
        <f t="shared" si="0"/>
        <v>0.97732294452843349</v>
      </c>
    </row>
    <row r="79" spans="1:10" x14ac:dyDescent="0.25">
      <c r="A79" t="s">
        <v>1844</v>
      </c>
      <c r="C79">
        <v>83</v>
      </c>
      <c r="D79" s="1">
        <v>8364</v>
      </c>
      <c r="E79">
        <v>13</v>
      </c>
      <c r="F79">
        <v>1</v>
      </c>
      <c r="G79">
        <v>51</v>
      </c>
      <c r="H79">
        <v>6</v>
      </c>
      <c r="I79" s="1">
        <v>8642</v>
      </c>
      <c r="J79" s="3">
        <f t="shared" si="0"/>
        <v>0.96783152048137</v>
      </c>
    </row>
    <row r="80" spans="1:10" x14ac:dyDescent="0.25">
      <c r="A80" t="s">
        <v>1845</v>
      </c>
      <c r="C80">
        <v>84</v>
      </c>
      <c r="D80" s="1">
        <v>5288</v>
      </c>
      <c r="E80">
        <v>5</v>
      </c>
      <c r="F80">
        <v>0</v>
      </c>
      <c r="G80">
        <v>17</v>
      </c>
      <c r="H80">
        <v>4</v>
      </c>
      <c r="I80" s="1">
        <v>5375</v>
      </c>
      <c r="J80" s="3">
        <f t="shared" si="0"/>
        <v>0.98381395348837208</v>
      </c>
    </row>
    <row r="81" spans="1:10" x14ac:dyDescent="0.25">
      <c r="A81" t="s">
        <v>1846</v>
      </c>
      <c r="C81">
        <v>85</v>
      </c>
      <c r="D81" s="1">
        <v>1605</v>
      </c>
      <c r="E81">
        <v>1</v>
      </c>
      <c r="F81">
        <v>0</v>
      </c>
      <c r="G81">
        <v>17</v>
      </c>
      <c r="H81">
        <v>3</v>
      </c>
      <c r="I81" s="1">
        <v>1654</v>
      </c>
      <c r="J81" s="3">
        <f t="shared" si="0"/>
        <v>0.97037484885126968</v>
      </c>
    </row>
    <row r="82" spans="1:10" x14ac:dyDescent="0.25">
      <c r="A82" t="s">
        <v>1847</v>
      </c>
      <c r="C82">
        <v>91</v>
      </c>
      <c r="D82" s="1">
        <v>21210</v>
      </c>
      <c r="E82">
        <v>9</v>
      </c>
      <c r="F82">
        <v>0</v>
      </c>
      <c r="G82">
        <v>74</v>
      </c>
      <c r="H82">
        <v>3</v>
      </c>
      <c r="I82" s="1">
        <v>21610</v>
      </c>
      <c r="J82" s="3">
        <f t="shared" si="0"/>
        <v>0.98149005090235997</v>
      </c>
    </row>
    <row r="83" spans="1:10" x14ac:dyDescent="0.25">
      <c r="A83" t="s">
        <v>1848</v>
      </c>
      <c r="C83">
        <v>92</v>
      </c>
      <c r="D83" s="1">
        <v>20741</v>
      </c>
      <c r="E83">
        <v>31</v>
      </c>
      <c r="F83">
        <v>1</v>
      </c>
      <c r="G83">
        <v>95</v>
      </c>
      <c r="H83">
        <v>5</v>
      </c>
      <c r="I83" s="1">
        <v>21363</v>
      </c>
      <c r="J83" s="3">
        <f t="shared" si="0"/>
        <v>0.97088423910499466</v>
      </c>
    </row>
    <row r="84" spans="1:10" x14ac:dyDescent="0.25">
      <c r="A84" t="s">
        <v>1849</v>
      </c>
      <c r="C84">
        <v>93</v>
      </c>
      <c r="D84" s="1">
        <v>3482</v>
      </c>
      <c r="E84">
        <v>4</v>
      </c>
      <c r="F84">
        <v>2</v>
      </c>
      <c r="G84">
        <v>14</v>
      </c>
      <c r="H84">
        <v>1</v>
      </c>
      <c r="I84" s="1">
        <v>3558</v>
      </c>
      <c r="J84" s="3">
        <f t="shared" si="0"/>
        <v>0.97863968521641376</v>
      </c>
    </row>
    <row r="85" spans="1:10" x14ac:dyDescent="0.25">
      <c r="A85" t="s">
        <v>1850</v>
      </c>
      <c r="C85">
        <v>94</v>
      </c>
      <c r="D85" s="1">
        <v>2530</v>
      </c>
      <c r="E85">
        <v>0</v>
      </c>
      <c r="F85">
        <v>0</v>
      </c>
      <c r="G85">
        <v>11</v>
      </c>
      <c r="H85">
        <v>2</v>
      </c>
      <c r="I85" s="1">
        <v>2572</v>
      </c>
      <c r="J85" s="3">
        <f t="shared" si="0"/>
        <v>0.98367029548989116</v>
      </c>
    </row>
    <row r="86" spans="1:10" x14ac:dyDescent="0.25">
      <c r="A86" t="s">
        <v>1851</v>
      </c>
      <c r="C86">
        <v>95</v>
      </c>
      <c r="D86">
        <v>37</v>
      </c>
      <c r="E86">
        <v>1</v>
      </c>
      <c r="F86">
        <v>0</v>
      </c>
      <c r="G86">
        <v>1</v>
      </c>
      <c r="H86">
        <v>0</v>
      </c>
      <c r="I86">
        <v>39</v>
      </c>
      <c r="J86" s="3">
        <f t="shared" si="0"/>
        <v>0.94871794871794868</v>
      </c>
    </row>
    <row r="87" spans="1:10" x14ac:dyDescent="0.25">
      <c r="A87" t="s">
        <v>1769</v>
      </c>
    </row>
    <row r="88" spans="1:10" x14ac:dyDescent="0.25">
      <c r="A88" t="s">
        <v>1852</v>
      </c>
      <c r="C88" t="s">
        <v>19</v>
      </c>
      <c r="D88" s="1">
        <v>274780</v>
      </c>
      <c r="E88">
        <v>286</v>
      </c>
      <c r="F88">
        <v>31</v>
      </c>
      <c r="G88">
        <v>922</v>
      </c>
      <c r="H88">
        <v>113</v>
      </c>
      <c r="I88" s="1">
        <v>282749</v>
      </c>
      <c r="J88" s="3">
        <f t="shared" si="0"/>
        <v>0.97181599227583471</v>
      </c>
    </row>
    <row r="92" spans="1:10" x14ac:dyDescent="0.25">
      <c r="A92" t="s">
        <v>1895</v>
      </c>
    </row>
    <row r="93" spans="1:10" x14ac:dyDescent="0.25">
      <c r="A93" t="s">
        <v>1877</v>
      </c>
    </row>
    <row r="95" spans="1:10" x14ac:dyDescent="0.25">
      <c r="A95" t="s">
        <v>1878</v>
      </c>
    </row>
    <row r="96" spans="1:10" x14ac:dyDescent="0.25">
      <c r="A96" t="s">
        <v>1078</v>
      </c>
    </row>
    <row r="97" spans="1:1" x14ac:dyDescent="0.25">
      <c r="A97" t="s">
        <v>1879</v>
      </c>
    </row>
    <row r="98" spans="1:1" x14ac:dyDescent="0.25">
      <c r="A98" t="s">
        <v>1880</v>
      </c>
    </row>
    <row r="99" spans="1:1" x14ac:dyDescent="0.25">
      <c r="A99" t="s">
        <v>1881</v>
      </c>
    </row>
    <row r="100" spans="1:1" x14ac:dyDescent="0.25">
      <c r="A100" t="s">
        <v>1882</v>
      </c>
    </row>
    <row r="101" spans="1:1" x14ac:dyDescent="0.25">
      <c r="A101" t="s">
        <v>1883</v>
      </c>
    </row>
    <row r="102" spans="1:1" x14ac:dyDescent="0.25">
      <c r="A102" t="s">
        <v>1884</v>
      </c>
    </row>
    <row r="103" spans="1:1" x14ac:dyDescent="0.25">
      <c r="A103" t="s">
        <v>1885</v>
      </c>
    </row>
    <row r="104" spans="1:1" x14ac:dyDescent="0.25">
      <c r="A104" t="s">
        <v>1886</v>
      </c>
    </row>
    <row r="105" spans="1:1" x14ac:dyDescent="0.25">
      <c r="A105" t="s">
        <v>1887</v>
      </c>
    </row>
    <row r="106" spans="1:1" x14ac:dyDescent="0.25">
      <c r="A106" t="s">
        <v>1888</v>
      </c>
    </row>
    <row r="107" spans="1:1" x14ac:dyDescent="0.25">
      <c r="A107" t="s">
        <v>1889</v>
      </c>
    </row>
    <row r="108" spans="1:1" x14ac:dyDescent="0.25">
      <c r="A108" t="s">
        <v>1078</v>
      </c>
    </row>
    <row r="109" spans="1:1" x14ac:dyDescent="0.25">
      <c r="A109" t="s">
        <v>1720</v>
      </c>
    </row>
    <row r="113" spans="1:1" x14ac:dyDescent="0.25">
      <c r="A113" t="s">
        <v>1855</v>
      </c>
    </row>
    <row r="114" spans="1:1" x14ac:dyDescent="0.25">
      <c r="A114" t="s">
        <v>1856</v>
      </c>
    </row>
    <row r="115" spans="1:1" x14ac:dyDescent="0.25">
      <c r="A115" t="s">
        <v>1857</v>
      </c>
    </row>
    <row r="116" spans="1:1" x14ac:dyDescent="0.25">
      <c r="A116" t="s">
        <v>1858</v>
      </c>
    </row>
    <row r="117" spans="1:1" x14ac:dyDescent="0.25">
      <c r="A117" t="s">
        <v>1859</v>
      </c>
    </row>
    <row r="118" spans="1:1" x14ac:dyDescent="0.25">
      <c r="A118" t="s">
        <v>1860</v>
      </c>
    </row>
    <row r="119" spans="1:1" x14ac:dyDescent="0.25">
      <c r="A119" t="s">
        <v>1861</v>
      </c>
    </row>
    <row r="120" spans="1:1" x14ac:dyDescent="0.25">
      <c r="A120" t="s">
        <v>1862</v>
      </c>
    </row>
    <row r="121" spans="1:1" x14ac:dyDescent="0.25">
      <c r="A121" t="s">
        <v>1863</v>
      </c>
    </row>
    <row r="122" spans="1:1" x14ac:dyDescent="0.25">
      <c r="A122" t="s">
        <v>999</v>
      </c>
    </row>
    <row r="123" spans="1:1" x14ac:dyDescent="0.25">
      <c r="A123" t="s">
        <v>1001</v>
      </c>
    </row>
    <row r="124" spans="1:1" x14ac:dyDescent="0.25">
      <c r="A124" t="s">
        <v>1002</v>
      </c>
    </row>
    <row r="128" spans="1:1" x14ac:dyDescent="0.25">
      <c r="A128" t="s">
        <v>1921</v>
      </c>
    </row>
    <row r="129" spans="1:5" x14ac:dyDescent="0.25">
      <c r="A129" t="s">
        <v>1917</v>
      </c>
    </row>
    <row r="131" spans="1:5" x14ac:dyDescent="0.25">
      <c r="A131" t="s">
        <v>1898</v>
      </c>
    </row>
    <row r="132" spans="1:5" x14ac:dyDescent="0.25">
      <c r="A132" t="s">
        <v>1899</v>
      </c>
      <c r="B132" t="s">
        <v>1903</v>
      </c>
      <c r="C132">
        <v>0</v>
      </c>
      <c r="D132">
        <v>1</v>
      </c>
      <c r="E132" t="s">
        <v>19</v>
      </c>
    </row>
    <row r="133" spans="1:5" x14ac:dyDescent="0.25">
      <c r="A133" t="s">
        <v>3</v>
      </c>
    </row>
    <row r="134" spans="1:5" x14ac:dyDescent="0.25">
      <c r="A134" t="s">
        <v>1918</v>
      </c>
      <c r="B134">
        <v>0</v>
      </c>
      <c r="C134" s="1">
        <v>11511</v>
      </c>
      <c r="D134" s="1">
        <v>155562</v>
      </c>
      <c r="E134" s="1">
        <v>167073</v>
      </c>
    </row>
    <row r="135" spans="1:5" x14ac:dyDescent="0.25">
      <c r="A135" t="s">
        <v>1919</v>
      </c>
      <c r="B135">
        <v>1</v>
      </c>
      <c r="C135">
        <v>0</v>
      </c>
      <c r="D135" s="1">
        <v>90942</v>
      </c>
      <c r="E135" s="1">
        <v>90942</v>
      </c>
    </row>
    <row r="136" spans="1:5" x14ac:dyDescent="0.25">
      <c r="A136" t="s">
        <v>3</v>
      </c>
    </row>
    <row r="137" spans="1:5" x14ac:dyDescent="0.25">
      <c r="A137" t="s">
        <v>1920</v>
      </c>
      <c r="B137" t="s">
        <v>19</v>
      </c>
      <c r="C137" s="1">
        <v>11511</v>
      </c>
      <c r="D137" s="1">
        <v>246504</v>
      </c>
      <c r="E137" s="1">
        <v>258015</v>
      </c>
    </row>
    <row r="142" spans="1:5" x14ac:dyDescent="0.25">
      <c r="A142" t="s">
        <v>1897</v>
      </c>
    </row>
    <row r="144" spans="1:5" x14ac:dyDescent="0.25">
      <c r="A144" t="s">
        <v>1898</v>
      </c>
    </row>
    <row r="145" spans="1:5" x14ac:dyDescent="0.25">
      <c r="A145" t="s">
        <v>1899</v>
      </c>
      <c r="B145" t="s">
        <v>1903</v>
      </c>
      <c r="C145">
        <v>0</v>
      </c>
      <c r="D145">
        <v>1</v>
      </c>
      <c r="E145" t="s">
        <v>19</v>
      </c>
    </row>
    <row r="146" spans="1:5" x14ac:dyDescent="0.25">
      <c r="A146" t="s">
        <v>3</v>
      </c>
    </row>
    <row r="147" spans="1:5" x14ac:dyDescent="0.25">
      <c r="A147" t="s">
        <v>1900</v>
      </c>
      <c r="B147">
        <v>0</v>
      </c>
      <c r="C147" s="1">
        <v>11670</v>
      </c>
      <c r="D147" s="1">
        <v>156918</v>
      </c>
      <c r="E147" s="1">
        <v>168588</v>
      </c>
    </row>
    <row r="148" spans="1:5" x14ac:dyDescent="0.25">
      <c r="A148" t="s">
        <v>1901</v>
      </c>
      <c r="B148">
        <v>1</v>
      </c>
      <c r="C148">
        <v>0</v>
      </c>
      <c r="D148" s="1">
        <v>114161</v>
      </c>
      <c r="E148" s="1">
        <v>114161</v>
      </c>
    </row>
    <row r="149" spans="1:5" x14ac:dyDescent="0.25">
      <c r="A149" t="s">
        <v>3</v>
      </c>
      <c r="D149" s="1"/>
    </row>
    <row r="150" spans="1:5" x14ac:dyDescent="0.25">
      <c r="A150" t="s">
        <v>1902</v>
      </c>
      <c r="B150" t="s">
        <v>19</v>
      </c>
      <c r="C150" s="1">
        <v>11670</v>
      </c>
      <c r="D150" s="1">
        <v>271079</v>
      </c>
      <c r="E150" s="1">
        <v>282749</v>
      </c>
    </row>
    <row r="151" spans="1:5" x14ac:dyDescent="0.25">
      <c r="D151" s="1"/>
    </row>
    <row r="154" spans="1:5" x14ac:dyDescent="0.25">
      <c r="A154" t="s">
        <v>1896</v>
      </c>
    </row>
    <row r="155" spans="1:5" x14ac:dyDescent="0.25">
      <c r="A155" t="s">
        <v>1721</v>
      </c>
    </row>
    <row r="157" spans="1:5" x14ac:dyDescent="0.25">
      <c r="A157" t="s">
        <v>1722</v>
      </c>
    </row>
    <row r="158" spans="1:5" x14ac:dyDescent="0.25">
      <c r="A158" t="s">
        <v>1078</v>
      </c>
    </row>
    <row r="159" spans="1:5" x14ac:dyDescent="0.25">
      <c r="A159" t="s">
        <v>1723</v>
      </c>
    </row>
    <row r="160" spans="1:5" x14ac:dyDescent="0.25">
      <c r="A160" t="s">
        <v>1724</v>
      </c>
    </row>
    <row r="161" spans="1:1" x14ac:dyDescent="0.25">
      <c r="A161" t="s">
        <v>1725</v>
      </c>
    </row>
    <row r="162" spans="1:1" x14ac:dyDescent="0.25">
      <c r="A162" t="s">
        <v>1726</v>
      </c>
    </row>
    <row r="163" spans="1:1" x14ac:dyDescent="0.25">
      <c r="A163" t="s">
        <v>1727</v>
      </c>
    </row>
    <row r="164" spans="1:1" x14ac:dyDescent="0.25">
      <c r="A164" t="s">
        <v>1728</v>
      </c>
    </row>
    <row r="165" spans="1:1" x14ac:dyDescent="0.25">
      <c r="A165" t="s">
        <v>1729</v>
      </c>
    </row>
    <row r="166" spans="1:1" x14ac:dyDescent="0.25">
      <c r="A166" t="s">
        <v>1730</v>
      </c>
    </row>
    <row r="167" spans="1:1" x14ac:dyDescent="0.25">
      <c r="A167" t="s">
        <v>1731</v>
      </c>
    </row>
    <row r="168" spans="1:1" x14ac:dyDescent="0.25">
      <c r="A168" t="s">
        <v>1078</v>
      </c>
    </row>
    <row r="169" spans="1:1" x14ac:dyDescent="0.25">
      <c r="A169" t="s">
        <v>1720</v>
      </c>
    </row>
    <row r="171" spans="1:1" x14ac:dyDescent="0.25">
      <c r="A171" t="s">
        <v>1732</v>
      </c>
    </row>
    <row r="173" spans="1:1" x14ac:dyDescent="0.25">
      <c r="A173" t="s">
        <v>1733</v>
      </c>
    </row>
    <row r="174" spans="1:1" x14ac:dyDescent="0.25">
      <c r="A174" t="s">
        <v>1078</v>
      </c>
    </row>
    <row r="175" spans="1:1" x14ac:dyDescent="0.25">
      <c r="A175" t="s">
        <v>1734</v>
      </c>
    </row>
    <row r="176" spans="1:1" x14ac:dyDescent="0.25">
      <c r="A176" t="s">
        <v>1735</v>
      </c>
    </row>
    <row r="177" spans="1:1" x14ac:dyDescent="0.25">
      <c r="A177" t="s">
        <v>1736</v>
      </c>
    </row>
    <row r="178" spans="1:1" x14ac:dyDescent="0.25">
      <c r="A178" t="s">
        <v>1737</v>
      </c>
    </row>
    <row r="179" spans="1:1" x14ac:dyDescent="0.25">
      <c r="A179" t="s">
        <v>1738</v>
      </c>
    </row>
    <row r="180" spans="1:1" x14ac:dyDescent="0.25">
      <c r="A180" t="s">
        <v>1739</v>
      </c>
    </row>
    <row r="181" spans="1:1" x14ac:dyDescent="0.25">
      <c r="A181" t="s">
        <v>1740</v>
      </c>
    </row>
    <row r="182" spans="1:1" x14ac:dyDescent="0.25">
      <c r="A182" t="s">
        <v>1741</v>
      </c>
    </row>
    <row r="183" spans="1:1" x14ac:dyDescent="0.25">
      <c r="A183" t="s">
        <v>1742</v>
      </c>
    </row>
    <row r="184" spans="1:1" x14ac:dyDescent="0.25">
      <c r="A184" t="s">
        <v>1743</v>
      </c>
    </row>
    <row r="185" spans="1:1" x14ac:dyDescent="0.25">
      <c r="A185" t="s">
        <v>1078</v>
      </c>
    </row>
    <row r="186" spans="1:1" x14ac:dyDescent="0.25">
      <c r="A186" t="s">
        <v>1720</v>
      </c>
    </row>
    <row r="188" spans="1:1" x14ac:dyDescent="0.25">
      <c r="A188" t="s">
        <v>1744</v>
      </c>
    </row>
    <row r="190" spans="1:1" x14ac:dyDescent="0.25">
      <c r="A190" t="s">
        <v>1745</v>
      </c>
    </row>
    <row r="191" spans="1:1" x14ac:dyDescent="0.25">
      <c r="A191" t="s">
        <v>1078</v>
      </c>
    </row>
    <row r="192" spans="1:1" x14ac:dyDescent="0.25">
      <c r="A192" t="s">
        <v>1746</v>
      </c>
    </row>
    <row r="193" spans="1:1" x14ac:dyDescent="0.25">
      <c r="A193" t="s">
        <v>1747</v>
      </c>
    </row>
    <row r="194" spans="1:1" x14ac:dyDescent="0.25">
      <c r="A194" t="s">
        <v>1748</v>
      </c>
    </row>
    <row r="195" spans="1:1" x14ac:dyDescent="0.25">
      <c r="A195" t="s">
        <v>1749</v>
      </c>
    </row>
    <row r="196" spans="1:1" x14ac:dyDescent="0.25">
      <c r="A196" t="s">
        <v>1750</v>
      </c>
    </row>
    <row r="197" spans="1:1" x14ac:dyDescent="0.25">
      <c r="A197" t="s">
        <v>1751</v>
      </c>
    </row>
    <row r="198" spans="1:1" x14ac:dyDescent="0.25">
      <c r="A198" t="s">
        <v>1752</v>
      </c>
    </row>
    <row r="199" spans="1:1" x14ac:dyDescent="0.25">
      <c r="A199" t="s">
        <v>1753</v>
      </c>
    </row>
    <row r="200" spans="1:1" x14ac:dyDescent="0.25">
      <c r="A200" t="s">
        <v>1754</v>
      </c>
    </row>
    <row r="201" spans="1:1" x14ac:dyDescent="0.25">
      <c r="A201" t="s">
        <v>1755</v>
      </c>
    </row>
    <row r="202" spans="1:1" x14ac:dyDescent="0.25">
      <c r="A202" t="s">
        <v>1078</v>
      </c>
    </row>
    <row r="203" spans="1:1" x14ac:dyDescent="0.25">
      <c r="A203" t="s">
        <v>1720</v>
      </c>
    </row>
    <row r="207" spans="1:1" x14ac:dyDescent="0.25">
      <c r="A207" t="s">
        <v>1922</v>
      </c>
    </row>
    <row r="209" spans="1:1" x14ac:dyDescent="0.25">
      <c r="A209" t="s">
        <v>1756</v>
      </c>
    </row>
    <row r="211" spans="1:1" x14ac:dyDescent="0.25">
      <c r="A211" t="s">
        <v>1757</v>
      </c>
    </row>
    <row r="212" spans="1:1" x14ac:dyDescent="0.25">
      <c r="A212" t="s">
        <v>1078</v>
      </c>
    </row>
    <row r="213" spans="1:1" x14ac:dyDescent="0.25">
      <c r="A213" t="s">
        <v>1758</v>
      </c>
    </row>
    <row r="214" spans="1:1" x14ac:dyDescent="0.25">
      <c r="A214" t="s">
        <v>1759</v>
      </c>
    </row>
    <row r="215" spans="1:1" x14ac:dyDescent="0.25">
      <c r="A215" t="s">
        <v>1760</v>
      </c>
    </row>
    <row r="216" spans="1:1" x14ac:dyDescent="0.25">
      <c r="A216" t="s">
        <v>1761</v>
      </c>
    </row>
    <row r="217" spans="1:1" x14ac:dyDescent="0.25">
      <c r="A217" t="s">
        <v>1762</v>
      </c>
    </row>
    <row r="218" spans="1:1" x14ac:dyDescent="0.25">
      <c r="A218" t="s">
        <v>1763</v>
      </c>
    </row>
    <row r="219" spans="1:1" x14ac:dyDescent="0.25">
      <c r="A219" t="s">
        <v>1764</v>
      </c>
    </row>
    <row r="220" spans="1:1" x14ac:dyDescent="0.25">
      <c r="A220" t="s">
        <v>1765</v>
      </c>
    </row>
    <row r="221" spans="1:1" x14ac:dyDescent="0.25">
      <c r="A221" t="s">
        <v>1078</v>
      </c>
    </row>
    <row r="222" spans="1:1" x14ac:dyDescent="0.25">
      <c r="A222" t="s">
        <v>1720</v>
      </c>
    </row>
    <row r="224" spans="1:1" x14ac:dyDescent="0.25">
      <c r="A224" t="s">
        <v>1766</v>
      </c>
    </row>
    <row r="226" spans="1:1" x14ac:dyDescent="0.25">
      <c r="A226" t="s">
        <v>1767</v>
      </c>
    </row>
    <row r="227" spans="1:1" x14ac:dyDescent="0.25">
      <c r="A227" t="s">
        <v>1768</v>
      </c>
    </row>
    <row r="228" spans="1:1" x14ac:dyDescent="0.25">
      <c r="A228" t="s">
        <v>1769</v>
      </c>
    </row>
    <row r="229" spans="1:1" x14ac:dyDescent="0.25">
      <c r="A229" t="s">
        <v>1770</v>
      </c>
    </row>
    <row r="230" spans="1:1" x14ac:dyDescent="0.25">
      <c r="A230" t="s">
        <v>1771</v>
      </c>
    </row>
    <row r="231" spans="1:1" x14ac:dyDescent="0.25">
      <c r="A231" t="s">
        <v>1772</v>
      </c>
    </row>
    <row r="232" spans="1:1" x14ac:dyDescent="0.25">
      <c r="A232" t="s">
        <v>1773</v>
      </c>
    </row>
    <row r="233" spans="1:1" x14ac:dyDescent="0.25">
      <c r="A233" t="s">
        <v>1774</v>
      </c>
    </row>
    <row r="234" spans="1:1" x14ac:dyDescent="0.25">
      <c r="A234" t="s">
        <v>1775</v>
      </c>
    </row>
    <row r="235" spans="1:1" x14ac:dyDescent="0.25">
      <c r="A235" t="s">
        <v>1776</v>
      </c>
    </row>
    <row r="236" spans="1:1" x14ac:dyDescent="0.25">
      <c r="A236" t="s">
        <v>1777</v>
      </c>
    </row>
    <row r="237" spans="1:1" x14ac:dyDescent="0.25">
      <c r="A237" t="s">
        <v>1778</v>
      </c>
    </row>
    <row r="238" spans="1:1" x14ac:dyDescent="0.25">
      <c r="A238" t="s">
        <v>1769</v>
      </c>
    </row>
    <row r="239" spans="1:1" x14ac:dyDescent="0.25">
      <c r="A239" t="s">
        <v>1779</v>
      </c>
    </row>
    <row r="242" spans="1:1" x14ac:dyDescent="0.25">
      <c r="A242" t="s">
        <v>1780</v>
      </c>
    </row>
    <row r="243" spans="1:1" x14ac:dyDescent="0.25">
      <c r="A243" t="s">
        <v>1781</v>
      </c>
    </row>
    <row r="244" spans="1:1" x14ac:dyDescent="0.25">
      <c r="A244" t="s">
        <v>1782</v>
      </c>
    </row>
    <row r="245" spans="1:1" x14ac:dyDescent="0.25">
      <c r="A245" t="s">
        <v>1783</v>
      </c>
    </row>
    <row r="246" spans="1:1" x14ac:dyDescent="0.25">
      <c r="A246" t="s">
        <v>1784</v>
      </c>
    </row>
    <row r="247" spans="1:1" x14ac:dyDescent="0.25">
      <c r="A247" t="s">
        <v>1785</v>
      </c>
    </row>
    <row r="248" spans="1:1" x14ac:dyDescent="0.25">
      <c r="A248" t="s">
        <v>1786</v>
      </c>
    </row>
    <row r="249" spans="1:1" x14ac:dyDescent="0.25">
      <c r="A249" t="s">
        <v>1787</v>
      </c>
    </row>
    <row r="250" spans="1:1" x14ac:dyDescent="0.25">
      <c r="A250" t="s">
        <v>1788</v>
      </c>
    </row>
    <row r="251" spans="1:1" x14ac:dyDescent="0.25">
      <c r="A251" t="s">
        <v>1789</v>
      </c>
    </row>
    <row r="252" spans="1:1" x14ac:dyDescent="0.25">
      <c r="A252" t="s">
        <v>1790</v>
      </c>
    </row>
    <row r="253" spans="1:1" x14ac:dyDescent="0.25">
      <c r="A253" t="s">
        <v>1791</v>
      </c>
    </row>
    <row r="254" spans="1:1" x14ac:dyDescent="0.25">
      <c r="A254" t="s">
        <v>1782</v>
      </c>
    </row>
    <row r="255" spans="1:1" x14ac:dyDescent="0.25">
      <c r="A255" t="s">
        <v>1792</v>
      </c>
    </row>
    <row r="259" spans="1:1" x14ac:dyDescent="0.25">
      <c r="A259" t="s">
        <v>1793</v>
      </c>
    </row>
    <row r="261" spans="1:1" x14ac:dyDescent="0.25">
      <c r="A261" t="s">
        <v>1794</v>
      </c>
    </row>
    <row r="262" spans="1:1" x14ac:dyDescent="0.25">
      <c r="A262" t="s">
        <v>1768</v>
      </c>
    </row>
    <row r="263" spans="1:1" x14ac:dyDescent="0.25">
      <c r="A263" t="s">
        <v>1769</v>
      </c>
    </row>
    <row r="264" spans="1:1" x14ac:dyDescent="0.25">
      <c r="A264" t="s">
        <v>1770</v>
      </c>
    </row>
    <row r="265" spans="1:1" x14ac:dyDescent="0.25">
      <c r="A265" t="s">
        <v>1771</v>
      </c>
    </row>
    <row r="266" spans="1:1" x14ac:dyDescent="0.25">
      <c r="A266" t="s">
        <v>1795</v>
      </c>
    </row>
    <row r="267" spans="1:1" x14ac:dyDescent="0.25">
      <c r="A267" t="s">
        <v>1796</v>
      </c>
    </row>
    <row r="268" spans="1:1" x14ac:dyDescent="0.25">
      <c r="A268" t="s">
        <v>1797</v>
      </c>
    </row>
    <row r="269" spans="1:1" x14ac:dyDescent="0.25">
      <c r="A269" t="s">
        <v>1798</v>
      </c>
    </row>
    <row r="270" spans="1:1" x14ac:dyDescent="0.25">
      <c r="A270" t="s">
        <v>1799</v>
      </c>
    </row>
    <row r="271" spans="1:1" x14ac:dyDescent="0.25">
      <c r="A271" t="s">
        <v>1800</v>
      </c>
    </row>
    <row r="272" spans="1:1" x14ac:dyDescent="0.25">
      <c r="A272" t="s">
        <v>1801</v>
      </c>
    </row>
    <row r="273" spans="1:1" x14ac:dyDescent="0.25">
      <c r="A273" t="s">
        <v>1769</v>
      </c>
    </row>
    <row r="274" spans="1:1" x14ac:dyDescent="0.25">
      <c r="A274" t="s">
        <v>1802</v>
      </c>
    </row>
    <row r="277" spans="1:1" x14ac:dyDescent="0.25">
      <c r="A277" t="s">
        <v>1803</v>
      </c>
    </row>
    <row r="278" spans="1:1" x14ac:dyDescent="0.25">
      <c r="A278" t="s">
        <v>1781</v>
      </c>
    </row>
    <row r="279" spans="1:1" x14ac:dyDescent="0.25">
      <c r="A279" t="s">
        <v>1782</v>
      </c>
    </row>
    <row r="280" spans="1:1" x14ac:dyDescent="0.25">
      <c r="A280" t="s">
        <v>1783</v>
      </c>
    </row>
    <row r="281" spans="1:1" x14ac:dyDescent="0.25">
      <c r="A281" t="s">
        <v>1784</v>
      </c>
    </row>
    <row r="282" spans="1:1" x14ac:dyDescent="0.25">
      <c r="A282" t="s">
        <v>1804</v>
      </c>
    </row>
    <row r="283" spans="1:1" x14ac:dyDescent="0.25">
      <c r="A283" t="s">
        <v>1805</v>
      </c>
    </row>
    <row r="284" spans="1:1" x14ac:dyDescent="0.25">
      <c r="A284" t="s">
        <v>1806</v>
      </c>
    </row>
    <row r="285" spans="1:1" x14ac:dyDescent="0.25">
      <c r="A285" t="s">
        <v>1807</v>
      </c>
    </row>
    <row r="286" spans="1:1" x14ac:dyDescent="0.25">
      <c r="A286" t="s">
        <v>1808</v>
      </c>
    </row>
    <row r="287" spans="1:1" x14ac:dyDescent="0.25">
      <c r="A287" t="s">
        <v>1809</v>
      </c>
    </row>
    <row r="288" spans="1:1" x14ac:dyDescent="0.25">
      <c r="A288" t="s">
        <v>1810</v>
      </c>
    </row>
    <row r="289" spans="1:1" x14ac:dyDescent="0.25">
      <c r="A289" t="s">
        <v>1782</v>
      </c>
    </row>
    <row r="290" spans="1:1" x14ac:dyDescent="0.25">
      <c r="A290" t="s">
        <v>1811</v>
      </c>
    </row>
    <row r="293" spans="1:1" x14ac:dyDescent="0.25">
      <c r="A293" t="s">
        <v>1812</v>
      </c>
    </row>
    <row r="295" spans="1:1" x14ac:dyDescent="0.25">
      <c r="A295" t="s">
        <v>1813</v>
      </c>
    </row>
    <row r="296" spans="1:1" x14ac:dyDescent="0.25">
      <c r="A296" t="s">
        <v>1768</v>
      </c>
    </row>
    <row r="297" spans="1:1" x14ac:dyDescent="0.25">
      <c r="A297" t="s">
        <v>1769</v>
      </c>
    </row>
    <row r="298" spans="1:1" x14ac:dyDescent="0.25">
      <c r="A298" t="s">
        <v>1770</v>
      </c>
    </row>
    <row r="299" spans="1:1" x14ac:dyDescent="0.25">
      <c r="A299" t="s">
        <v>1771</v>
      </c>
    </row>
    <row r="300" spans="1:1" x14ac:dyDescent="0.25">
      <c r="A300" t="s">
        <v>1814</v>
      </c>
    </row>
    <row r="301" spans="1:1" x14ac:dyDescent="0.25">
      <c r="A301" t="s">
        <v>1815</v>
      </c>
    </row>
    <row r="302" spans="1:1" x14ac:dyDescent="0.25">
      <c r="A302" t="s">
        <v>1816</v>
      </c>
    </row>
    <row r="303" spans="1:1" x14ac:dyDescent="0.25">
      <c r="A303" t="s">
        <v>1817</v>
      </c>
    </row>
    <row r="304" spans="1:1" x14ac:dyDescent="0.25">
      <c r="A304" t="s">
        <v>1818</v>
      </c>
    </row>
    <row r="305" spans="1:1" x14ac:dyDescent="0.25">
      <c r="A305" t="s">
        <v>1819</v>
      </c>
    </row>
    <row r="306" spans="1:1" x14ac:dyDescent="0.25">
      <c r="A306" t="s">
        <v>1820</v>
      </c>
    </row>
    <row r="307" spans="1:1" x14ac:dyDescent="0.25">
      <c r="A307" t="s">
        <v>1769</v>
      </c>
    </row>
    <row r="308" spans="1:1" x14ac:dyDescent="0.25">
      <c r="A308" t="s">
        <v>1821</v>
      </c>
    </row>
    <row r="311" spans="1:1" x14ac:dyDescent="0.25">
      <c r="A311" t="s">
        <v>1822</v>
      </c>
    </row>
    <row r="312" spans="1:1" x14ac:dyDescent="0.25">
      <c r="A312" t="s">
        <v>1781</v>
      </c>
    </row>
    <row r="313" spans="1:1" x14ac:dyDescent="0.25">
      <c r="A313" t="s">
        <v>1782</v>
      </c>
    </row>
    <row r="314" spans="1:1" x14ac:dyDescent="0.25">
      <c r="A314" t="s">
        <v>1783</v>
      </c>
    </row>
    <row r="315" spans="1:1" x14ac:dyDescent="0.25">
      <c r="A315" t="s">
        <v>1784</v>
      </c>
    </row>
    <row r="316" spans="1:1" x14ac:dyDescent="0.25">
      <c r="A316" t="s">
        <v>1823</v>
      </c>
    </row>
    <row r="317" spans="1:1" x14ac:dyDescent="0.25">
      <c r="A317" t="s">
        <v>1824</v>
      </c>
    </row>
    <row r="318" spans="1:1" x14ac:dyDescent="0.25">
      <c r="A318" t="s">
        <v>1825</v>
      </c>
    </row>
    <row r="319" spans="1:1" x14ac:dyDescent="0.25">
      <c r="A319" t="s">
        <v>1826</v>
      </c>
    </row>
    <row r="320" spans="1:1" x14ac:dyDescent="0.25">
      <c r="A320" t="s">
        <v>1827</v>
      </c>
    </row>
    <row r="321" spans="1:1" x14ac:dyDescent="0.25">
      <c r="A321" t="s">
        <v>1828</v>
      </c>
    </row>
    <row r="322" spans="1:1" x14ac:dyDescent="0.25">
      <c r="A322" t="s">
        <v>1829</v>
      </c>
    </row>
    <row r="323" spans="1:1" x14ac:dyDescent="0.25">
      <c r="A323" t="s">
        <v>1782</v>
      </c>
    </row>
    <row r="324" spans="1:1" x14ac:dyDescent="0.25">
      <c r="A324" t="s">
        <v>1830</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C1" workbookViewId="0">
      <selection activeCell="G7" sqref="G7"/>
    </sheetView>
  </sheetViews>
  <sheetFormatPr defaultRowHeight="15" x14ac:dyDescent="0.25"/>
  <cols>
    <col min="1" max="1" width="37" customWidth="1"/>
    <col min="2" max="5" width="12.140625" customWidth="1"/>
    <col min="6" max="6" width="4.42578125" customWidth="1"/>
    <col min="7" max="7" width="107.42578125" customWidth="1"/>
  </cols>
  <sheetData>
    <row r="1" spans="1:8" x14ac:dyDescent="0.25">
      <c r="A1" s="66" t="s">
        <v>2233</v>
      </c>
      <c r="B1" s="66"/>
      <c r="C1" s="66"/>
      <c r="D1" s="66"/>
      <c r="E1" s="66"/>
      <c r="F1" s="57"/>
      <c r="G1" t="s">
        <v>2221</v>
      </c>
      <c r="H1" s="57"/>
    </row>
    <row r="2" spans="1:8" x14ac:dyDescent="0.25">
      <c r="G2" t="s">
        <v>2222</v>
      </c>
    </row>
    <row r="3" spans="1:8" x14ac:dyDescent="0.25">
      <c r="B3" s="71" t="s">
        <v>2197</v>
      </c>
      <c r="C3" s="71"/>
      <c r="D3" s="71" t="s">
        <v>2198</v>
      </c>
      <c r="E3" s="71"/>
      <c r="G3" t="s">
        <v>2223</v>
      </c>
    </row>
    <row r="4" spans="1:8" x14ac:dyDescent="0.25">
      <c r="B4" s="32" t="s">
        <v>2199</v>
      </c>
      <c r="C4" s="32" t="s">
        <v>2200</v>
      </c>
      <c r="D4" s="32" t="s">
        <v>2199</v>
      </c>
      <c r="E4" s="32" t="s">
        <v>2200</v>
      </c>
      <c r="G4" t="s">
        <v>2211</v>
      </c>
    </row>
    <row r="5" spans="1:8" x14ac:dyDescent="0.25">
      <c r="A5" t="s">
        <v>2201</v>
      </c>
      <c r="B5" s="43">
        <v>241</v>
      </c>
      <c r="C5" s="43">
        <v>188</v>
      </c>
      <c r="D5" s="43">
        <v>356</v>
      </c>
      <c r="E5" s="43">
        <v>69</v>
      </c>
      <c r="G5" t="s">
        <v>2212</v>
      </c>
    </row>
    <row r="6" spans="1:8" x14ac:dyDescent="0.25">
      <c r="A6" t="s">
        <v>2202</v>
      </c>
      <c r="B6" s="43">
        <v>258</v>
      </c>
      <c r="C6" s="43">
        <v>247</v>
      </c>
      <c r="D6" s="43">
        <v>426</v>
      </c>
      <c r="E6" s="43">
        <v>96</v>
      </c>
    </row>
    <row r="7" spans="1:8" x14ac:dyDescent="0.25">
      <c r="A7" t="s">
        <v>2207</v>
      </c>
      <c r="B7" s="43">
        <v>1384</v>
      </c>
      <c r="C7" s="43">
        <v>843</v>
      </c>
      <c r="D7" s="43">
        <v>1634</v>
      </c>
      <c r="E7" s="43">
        <v>415</v>
      </c>
      <c r="G7" s="22" t="s">
        <v>2205</v>
      </c>
    </row>
    <row r="8" spans="1:8" x14ac:dyDescent="0.25">
      <c r="B8" s="43"/>
      <c r="C8" s="43"/>
      <c r="D8" s="43"/>
      <c r="E8" s="43"/>
      <c r="G8" t="s">
        <v>2210</v>
      </c>
    </row>
    <row r="9" spans="1:8" x14ac:dyDescent="0.25">
      <c r="A9" t="s">
        <v>936</v>
      </c>
      <c r="B9" s="43">
        <f>SUM(B5:B7)</f>
        <v>1883</v>
      </c>
      <c r="C9" s="43">
        <f t="shared" ref="C9:E9" si="0">SUM(C5:C7)</f>
        <v>1278</v>
      </c>
      <c r="D9" s="43">
        <f t="shared" si="0"/>
        <v>2416</v>
      </c>
      <c r="E9" s="43">
        <f t="shared" si="0"/>
        <v>580</v>
      </c>
    </row>
    <row r="10" spans="1:8" x14ac:dyDescent="0.25">
      <c r="B10" s="43"/>
      <c r="C10" s="43"/>
      <c r="D10" s="43"/>
      <c r="E10" s="43"/>
      <c r="G10" t="s">
        <v>2221</v>
      </c>
    </row>
    <row r="11" spans="1:8" x14ac:dyDescent="0.25">
      <c r="A11" t="s">
        <v>2203</v>
      </c>
      <c r="B11" s="43"/>
      <c r="C11" s="45">
        <f>C9/(B9+C9)</f>
        <v>0.40430243593799431</v>
      </c>
      <c r="D11" s="45"/>
      <c r="E11" s="45">
        <f>E9/(D9+E9)</f>
        <v>0.19359145527369825</v>
      </c>
      <c r="G11" t="s">
        <v>2222</v>
      </c>
    </row>
    <row r="12" spans="1:8" x14ac:dyDescent="0.25">
      <c r="G12" t="s">
        <v>2223</v>
      </c>
    </row>
    <row r="13" spans="1:8" x14ac:dyDescent="0.25">
      <c r="A13" t="s">
        <v>2206</v>
      </c>
      <c r="B13">
        <f>SUM(B9:E9)</f>
        <v>6157</v>
      </c>
    </row>
    <row r="14" spans="1:8" x14ac:dyDescent="0.25">
      <c r="A14" t="s">
        <v>2208</v>
      </c>
      <c r="B14">
        <v>7335</v>
      </c>
    </row>
    <row r="15" spans="1:8" x14ac:dyDescent="0.25">
      <c r="A15" t="s">
        <v>2209</v>
      </c>
      <c r="B15" s="3">
        <f>1-B13/B14</f>
        <v>0.16059986366734835</v>
      </c>
    </row>
    <row r="17" spans="1:7" x14ac:dyDescent="0.25">
      <c r="G17" t="s">
        <v>2204</v>
      </c>
    </row>
    <row r="19" spans="1:7" x14ac:dyDescent="0.25">
      <c r="A19" t="s">
        <v>2213</v>
      </c>
    </row>
    <row r="20" spans="1:7" ht="30" x14ac:dyDescent="0.25">
      <c r="A20" s="22" t="s">
        <v>2214</v>
      </c>
      <c r="B20" s="53">
        <f>'national DV arrests'!G5</f>
        <v>0.5827467115064241</v>
      </c>
      <c r="C20" s="54"/>
      <c r="D20" s="54"/>
      <c r="E20" s="54"/>
    </row>
    <row r="21" spans="1:7" x14ac:dyDescent="0.25">
      <c r="A21" s="22" t="s">
        <v>2215</v>
      </c>
      <c r="B21" s="53">
        <f>'national DV arrests'!E15</f>
        <v>0.14074092405012031</v>
      </c>
      <c r="C21" s="54"/>
      <c r="D21" s="54"/>
      <c r="E21" s="54"/>
      <c r="G21" t="s">
        <v>2216</v>
      </c>
    </row>
    <row r="22" spans="1:7" x14ac:dyDescent="0.25">
      <c r="A22" s="22" t="s">
        <v>2217</v>
      </c>
      <c r="B22" s="54"/>
      <c r="C22" s="55">
        <f>C11*B20*B21</f>
        <v>3.3159394188338215E-2</v>
      </c>
      <c r="D22" s="54"/>
      <c r="E22" s="55">
        <f>E11*B20*B21</f>
        <v>1.5877656937736361E-2</v>
      </c>
    </row>
  </sheetData>
  <mergeCells count="3">
    <mergeCell ref="B3:C3"/>
    <mergeCell ref="D3:E3"/>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sqref="A1:F1"/>
    </sheetView>
  </sheetViews>
  <sheetFormatPr defaultRowHeight="15" x14ac:dyDescent="0.25"/>
  <cols>
    <col min="1" max="1" width="29.7109375" customWidth="1"/>
    <col min="2" max="2" width="14.7109375" customWidth="1"/>
    <col min="3" max="3" width="16.28515625" customWidth="1"/>
    <col min="4" max="6" width="14.7109375" customWidth="1"/>
    <col min="7" max="7" width="14" customWidth="1"/>
    <col min="8" max="8" width="2.5703125" customWidth="1"/>
    <col min="9" max="9" width="96.85546875" customWidth="1"/>
  </cols>
  <sheetData>
    <row r="1" spans="1:9" x14ac:dyDescent="0.25">
      <c r="A1" s="66" t="s">
        <v>2238</v>
      </c>
      <c r="B1" s="66"/>
      <c r="C1" s="66"/>
      <c r="D1" s="66"/>
      <c r="E1" s="66"/>
      <c r="F1" s="66"/>
      <c r="I1" t="s">
        <v>2221</v>
      </c>
    </row>
    <row r="2" spans="1:9" x14ac:dyDescent="0.25">
      <c r="I2" t="s">
        <v>2222</v>
      </c>
    </row>
    <row r="3" spans="1:9" x14ac:dyDescent="0.25">
      <c r="I3" t="s">
        <v>2223</v>
      </c>
    </row>
    <row r="4" spans="1:9" x14ac:dyDescent="0.25">
      <c r="B4" s="71" t="s">
        <v>2137</v>
      </c>
      <c r="C4" s="71"/>
      <c r="D4" s="71" t="s">
        <v>2136</v>
      </c>
      <c r="E4" s="71"/>
      <c r="F4" s="71"/>
    </row>
    <row r="5" spans="1:9" x14ac:dyDescent="0.25">
      <c r="A5" t="s">
        <v>2135</v>
      </c>
      <c r="B5" s="43" t="s">
        <v>2133</v>
      </c>
      <c r="C5" s="43" t="s">
        <v>2132</v>
      </c>
      <c r="D5" s="43" t="s">
        <v>2134</v>
      </c>
      <c r="E5" s="43" t="s">
        <v>2133</v>
      </c>
      <c r="F5" s="43" t="s">
        <v>2132</v>
      </c>
    </row>
    <row r="6" spans="1:9" x14ac:dyDescent="0.25">
      <c r="A6" t="s">
        <v>2131</v>
      </c>
      <c r="B6" s="40">
        <v>0.78300000000000003</v>
      </c>
      <c r="C6" s="40">
        <v>0.217</v>
      </c>
      <c r="D6" s="41">
        <v>252196</v>
      </c>
      <c r="E6" s="41">
        <f>B6*$D6</f>
        <v>197469.46799999999</v>
      </c>
      <c r="F6" s="41">
        <f>C6*$D6</f>
        <v>54726.531999999999</v>
      </c>
      <c r="I6" t="s">
        <v>2130</v>
      </c>
    </row>
    <row r="7" spans="1:9" x14ac:dyDescent="0.25">
      <c r="A7" t="s">
        <v>2129</v>
      </c>
      <c r="B7" s="40"/>
      <c r="C7" s="40"/>
      <c r="D7" s="41"/>
      <c r="E7" s="41"/>
      <c r="F7" s="41"/>
      <c r="I7" t="s">
        <v>2128</v>
      </c>
    </row>
    <row r="8" spans="1:9" x14ac:dyDescent="0.25">
      <c r="A8" t="s">
        <v>2127</v>
      </c>
      <c r="B8" s="40">
        <v>0.80700000000000005</v>
      </c>
      <c r="C8" s="40">
        <v>0.193</v>
      </c>
      <c r="D8" s="41">
        <v>58113</v>
      </c>
      <c r="E8" s="41">
        <f t="shared" ref="E8:F15" si="0">B8*$D8</f>
        <v>46897.191000000006</v>
      </c>
      <c r="F8" s="41">
        <f t="shared" si="0"/>
        <v>11215.809000000001</v>
      </c>
    </row>
    <row r="9" spans="1:9" x14ac:dyDescent="0.25">
      <c r="A9" t="s">
        <v>2126</v>
      </c>
      <c r="B9" s="40">
        <v>0.71899999999999997</v>
      </c>
      <c r="C9" s="40">
        <v>0.28100000000000003</v>
      </c>
      <c r="D9" s="41">
        <v>11583</v>
      </c>
      <c r="E9" s="41">
        <f t="shared" si="0"/>
        <v>8328.1769999999997</v>
      </c>
      <c r="F9" s="41">
        <f t="shared" si="0"/>
        <v>3254.8230000000003</v>
      </c>
    </row>
    <row r="10" spans="1:9" x14ac:dyDescent="0.25">
      <c r="A10" t="s">
        <v>2125</v>
      </c>
      <c r="B10" s="40">
        <v>0.69699999999999995</v>
      </c>
      <c r="C10" s="40">
        <v>0.30299999999999999</v>
      </c>
      <c r="D10" s="41">
        <v>12360</v>
      </c>
      <c r="E10" s="41">
        <f t="shared" si="0"/>
        <v>8614.92</v>
      </c>
      <c r="F10" s="41">
        <f t="shared" si="0"/>
        <v>3745.08</v>
      </c>
    </row>
    <row r="11" spans="1:9" x14ac:dyDescent="0.25">
      <c r="A11" t="s">
        <v>2124</v>
      </c>
      <c r="B11" s="40">
        <v>0.74399999999999999</v>
      </c>
      <c r="C11" s="40">
        <v>0.25600000000000001</v>
      </c>
      <c r="D11" s="41">
        <v>9872</v>
      </c>
      <c r="E11" s="41">
        <f t="shared" si="0"/>
        <v>7344.768</v>
      </c>
      <c r="F11" s="41">
        <f t="shared" si="0"/>
        <v>2527.232</v>
      </c>
    </row>
    <row r="12" spans="1:9" x14ac:dyDescent="0.25">
      <c r="A12" t="s">
        <v>2123</v>
      </c>
      <c r="B12" s="40">
        <v>0.74399999999999999</v>
      </c>
      <c r="C12" s="40">
        <v>0.25600000000000001</v>
      </c>
      <c r="D12" s="41">
        <v>9526</v>
      </c>
      <c r="E12" s="41">
        <f t="shared" si="0"/>
        <v>7087.3440000000001</v>
      </c>
      <c r="F12" s="41">
        <f t="shared" si="0"/>
        <v>2438.6559999999999</v>
      </c>
    </row>
    <row r="13" spans="1:9" x14ac:dyDescent="0.25">
      <c r="A13" t="s">
        <v>2122</v>
      </c>
      <c r="B13" s="40">
        <v>0.81100000000000005</v>
      </c>
      <c r="C13" s="40">
        <v>0.189</v>
      </c>
      <c r="D13" s="41">
        <v>48849</v>
      </c>
      <c r="E13" s="41">
        <f t="shared" si="0"/>
        <v>39616.539000000004</v>
      </c>
      <c r="F13" s="41">
        <f t="shared" si="0"/>
        <v>9232.4609999999993</v>
      </c>
    </row>
    <row r="14" spans="1:9" x14ac:dyDescent="0.25">
      <c r="A14" t="s">
        <v>2121</v>
      </c>
      <c r="B14" s="40">
        <v>0.75900000000000001</v>
      </c>
      <c r="C14" s="40">
        <v>0.24099999999999999</v>
      </c>
      <c r="D14" s="41">
        <v>75261</v>
      </c>
      <c r="E14" s="41">
        <f t="shared" si="0"/>
        <v>57123.099000000002</v>
      </c>
      <c r="F14" s="41">
        <f t="shared" si="0"/>
        <v>18137.900999999998</v>
      </c>
    </row>
    <row r="15" spans="1:9" x14ac:dyDescent="0.25">
      <c r="A15" t="s">
        <v>2090</v>
      </c>
      <c r="B15" s="40">
        <v>0.84</v>
      </c>
      <c r="C15" s="40">
        <v>0.16</v>
      </c>
      <c r="D15" s="41">
        <v>26632</v>
      </c>
      <c r="E15" s="41">
        <f t="shared" si="0"/>
        <v>22370.879999999997</v>
      </c>
      <c r="F15" s="41">
        <f t="shared" si="0"/>
        <v>4261.12</v>
      </c>
    </row>
    <row r="16" spans="1:9" x14ac:dyDescent="0.25">
      <c r="B16" s="43"/>
      <c r="C16" s="43"/>
      <c r="D16" s="43"/>
      <c r="E16" s="43"/>
      <c r="F16" s="43"/>
    </row>
    <row r="17" spans="1:9" x14ac:dyDescent="0.25">
      <c r="B17" s="43"/>
      <c r="C17" s="43"/>
      <c r="D17" s="41">
        <f>SUM(D8:D15)</f>
        <v>252196</v>
      </c>
      <c r="E17" s="41"/>
      <c r="F17" s="43"/>
    </row>
    <row r="18" spans="1:9" x14ac:dyDescent="0.25">
      <c r="B18" s="43"/>
      <c r="C18" s="43"/>
      <c r="D18" s="41"/>
      <c r="E18" s="41"/>
      <c r="F18" s="43"/>
    </row>
    <row r="19" spans="1:9" x14ac:dyDescent="0.25">
      <c r="A19" t="s">
        <v>2120</v>
      </c>
      <c r="B19" s="43"/>
      <c r="C19" s="43"/>
      <c r="D19" s="41"/>
      <c r="E19" s="41"/>
      <c r="F19" s="43"/>
    </row>
    <row r="20" spans="1:9" x14ac:dyDescent="0.25">
      <c r="A20" t="s">
        <v>2119</v>
      </c>
      <c r="B20" s="45">
        <f>E20/$D20</f>
        <v>0.80882677960397154</v>
      </c>
      <c r="C20" s="45">
        <f>F20/$D20</f>
        <v>0.19117322039602846</v>
      </c>
      <c r="D20" s="41">
        <f>E20+F20</f>
        <v>106962.00000000001</v>
      </c>
      <c r="E20" s="41">
        <f>E8+E13</f>
        <v>86513.73000000001</v>
      </c>
      <c r="F20" s="41">
        <f>F8+F13</f>
        <v>20448.27</v>
      </c>
    </row>
    <row r="21" spans="1:9" x14ac:dyDescent="0.25">
      <c r="A21" t="s">
        <v>2118</v>
      </c>
      <c r="B21" s="45">
        <f>E21/$D21</f>
        <v>0.7843418893834454</v>
      </c>
      <c r="C21" s="45">
        <f>F21/$D21</f>
        <v>0.21565811061655454</v>
      </c>
      <c r="D21" s="41">
        <f>E21+F21</f>
        <v>150303</v>
      </c>
      <c r="E21" s="41">
        <f>SUM(E8:E13)</f>
        <v>117888.939</v>
      </c>
      <c r="F21" s="41">
        <f>SUM(F8:F13)</f>
        <v>32414.060999999998</v>
      </c>
    </row>
    <row r="22" spans="1:9" x14ac:dyDescent="0.25">
      <c r="B22" s="43"/>
      <c r="C22" s="43"/>
      <c r="D22" s="43"/>
      <c r="E22" s="43"/>
      <c r="F22" s="43"/>
    </row>
    <row r="23" spans="1:9" x14ac:dyDescent="0.25">
      <c r="A23" t="s">
        <v>2147</v>
      </c>
      <c r="B23" s="43">
        <v>0.17</v>
      </c>
      <c r="C23" s="43"/>
      <c r="D23" s="43"/>
      <c r="E23" s="43"/>
      <c r="F23" s="43"/>
    </row>
    <row r="24" spans="1:9" x14ac:dyDescent="0.25">
      <c r="A24" t="s">
        <v>2148</v>
      </c>
      <c r="B24" s="41">
        <f>D21/B23</f>
        <v>884135.29411764699</v>
      </c>
      <c r="C24" s="43"/>
      <c r="D24" s="43"/>
      <c r="E24" s="43"/>
      <c r="F24" s="43"/>
    </row>
    <row r="25" spans="1:9" x14ac:dyDescent="0.25">
      <c r="B25" s="43"/>
      <c r="C25" s="43"/>
      <c r="D25" s="43"/>
      <c r="E25" s="43"/>
      <c r="F25" s="43"/>
    </row>
    <row r="26" spans="1:9" x14ac:dyDescent="0.25">
      <c r="A26" t="s">
        <v>2117</v>
      </c>
    </row>
    <row r="27" spans="1:9" x14ac:dyDescent="0.25">
      <c r="A27" t="s">
        <v>2116</v>
      </c>
      <c r="E27" s="38"/>
    </row>
    <row r="28" spans="1:9" x14ac:dyDescent="0.25">
      <c r="E28" s="38"/>
    </row>
    <row r="29" spans="1:9" x14ac:dyDescent="0.25">
      <c r="B29" t="s">
        <v>2093</v>
      </c>
      <c r="C29" t="s">
        <v>2092</v>
      </c>
      <c r="D29" t="s">
        <v>2078</v>
      </c>
      <c r="E29" s="38" t="s">
        <v>2091</v>
      </c>
      <c r="F29" t="s">
        <v>2090</v>
      </c>
      <c r="I29" t="s">
        <v>2115</v>
      </c>
    </row>
    <row r="30" spans="1:9" x14ac:dyDescent="0.25">
      <c r="A30" t="s">
        <v>2114</v>
      </c>
      <c r="B30" s="3">
        <v>0.49</v>
      </c>
      <c r="C30" s="3">
        <v>0.44</v>
      </c>
      <c r="D30" s="3">
        <f>SUMPRODUCT(B30:C30,B$32:C$32)/D$32</f>
        <v>0.47790257657618873</v>
      </c>
      <c r="E30" s="3">
        <v>0.28000000000000003</v>
      </c>
      <c r="F30" s="3">
        <v>0.31</v>
      </c>
      <c r="G30" s="3"/>
      <c r="I30" t="s">
        <v>2113</v>
      </c>
    </row>
    <row r="31" spans="1:9" x14ac:dyDescent="0.25">
      <c r="A31" t="s">
        <v>2112</v>
      </c>
      <c r="B31" s="3">
        <v>0.83</v>
      </c>
      <c r="C31" s="3">
        <v>0.69</v>
      </c>
      <c r="D31" s="3">
        <f>SUMPRODUCT(B31:C31,B$32:C$32)/D$32</f>
        <v>0.79612721441332845</v>
      </c>
      <c r="E31" s="3">
        <v>0.72</v>
      </c>
      <c r="F31" s="3">
        <v>0.81</v>
      </c>
      <c r="G31" s="3"/>
      <c r="I31" t="s">
        <v>2146</v>
      </c>
    </row>
    <row r="32" spans="1:9" x14ac:dyDescent="0.25">
      <c r="A32" t="s">
        <v>2111</v>
      </c>
      <c r="B32">
        <v>176084</v>
      </c>
      <c r="C32">
        <v>56201</v>
      </c>
      <c r="D32">
        <f>B32+C32</f>
        <v>232285</v>
      </c>
      <c r="E32">
        <v>145178</v>
      </c>
      <c r="F32">
        <v>32442</v>
      </c>
      <c r="I32" t="s">
        <v>2145</v>
      </c>
    </row>
    <row r="34" spans="1:9" x14ac:dyDescent="0.25">
      <c r="I34" t="s">
        <v>2110</v>
      </c>
    </row>
    <row r="37" spans="1:9" x14ac:dyDescent="0.25">
      <c r="A37" t="s">
        <v>2083</v>
      </c>
      <c r="B37" s="1">
        <v>577862</v>
      </c>
    </row>
    <row r="38" spans="1:9" x14ac:dyDescent="0.25">
      <c r="A38" t="s">
        <v>2109</v>
      </c>
      <c r="B38" s="1">
        <f>B37*C38</f>
        <v>505051.38799999998</v>
      </c>
      <c r="C38" s="25">
        <v>0.874</v>
      </c>
      <c r="I38" t="s">
        <v>2108</v>
      </c>
    </row>
    <row r="39" spans="1:9" x14ac:dyDescent="0.25">
      <c r="A39" t="s">
        <v>2107</v>
      </c>
      <c r="B39" s="1">
        <v>475278</v>
      </c>
      <c r="I39" t="s">
        <v>2106</v>
      </c>
    </row>
    <row r="40" spans="1:9" x14ac:dyDescent="0.25">
      <c r="A40" t="s">
        <v>2105</v>
      </c>
      <c r="B40" s="1">
        <v>494039</v>
      </c>
      <c r="I40" t="s">
        <v>2104</v>
      </c>
    </row>
    <row r="42" spans="1:9" x14ac:dyDescent="0.25">
      <c r="A42" t="s">
        <v>2103</v>
      </c>
    </row>
    <row r="43" spans="1:9" x14ac:dyDescent="0.25">
      <c r="B43" t="s">
        <v>2093</v>
      </c>
      <c r="C43" t="s">
        <v>2092</v>
      </c>
      <c r="D43" t="s">
        <v>2078</v>
      </c>
      <c r="E43" s="38" t="s">
        <v>2091</v>
      </c>
      <c r="F43" t="s">
        <v>2090</v>
      </c>
      <c r="G43" t="s">
        <v>2089</v>
      </c>
    </row>
    <row r="44" spans="1:9" x14ac:dyDescent="0.25">
      <c r="A44" t="s">
        <v>2088</v>
      </c>
      <c r="B44">
        <v>159216</v>
      </c>
      <c r="C44">
        <v>25882</v>
      </c>
      <c r="D44">
        <f>B44+C44</f>
        <v>185098</v>
      </c>
      <c r="E44">
        <v>45554</v>
      </c>
      <c r="F44">
        <v>9048</v>
      </c>
      <c r="G44">
        <f>SUM(D44:F44)</f>
        <v>239700</v>
      </c>
      <c r="I44" t="s">
        <v>2102</v>
      </c>
    </row>
    <row r="45" spans="1:9" x14ac:dyDescent="0.25">
      <c r="A45" t="s">
        <v>2086</v>
      </c>
      <c r="B45">
        <v>31796</v>
      </c>
      <c r="C45">
        <v>6155</v>
      </c>
      <c r="D45">
        <f>B45+C45</f>
        <v>37951</v>
      </c>
      <c r="E45">
        <v>11544</v>
      </c>
      <c r="F45">
        <v>2955</v>
      </c>
      <c r="G45">
        <f>SUM(D45:F45)</f>
        <v>52450</v>
      </c>
    </row>
    <row r="46" spans="1:9" x14ac:dyDescent="0.25">
      <c r="A46" t="s">
        <v>2085</v>
      </c>
      <c r="B46">
        <v>3028</v>
      </c>
      <c r="C46">
        <v>16386</v>
      </c>
      <c r="D46">
        <f>B46+C46</f>
        <v>19414</v>
      </c>
      <c r="E46">
        <v>39725</v>
      </c>
      <c r="F46">
        <v>5118</v>
      </c>
      <c r="G46">
        <f>SUM(D46:F46)</f>
        <v>64257</v>
      </c>
    </row>
    <row r="47" spans="1:9" x14ac:dyDescent="0.25">
      <c r="A47" t="s">
        <v>2084</v>
      </c>
      <c r="B47">
        <v>2694</v>
      </c>
      <c r="C47">
        <v>22091</v>
      </c>
      <c r="D47">
        <f>B47+C47</f>
        <v>24785</v>
      </c>
      <c r="E47">
        <v>84567</v>
      </c>
      <c r="F47">
        <v>28280</v>
      </c>
      <c r="G47">
        <f>SUM(D47:F47)</f>
        <v>137632</v>
      </c>
    </row>
    <row r="48" spans="1:9" x14ac:dyDescent="0.25">
      <c r="A48" t="s">
        <v>2101</v>
      </c>
      <c r="B48">
        <f>SUM(B44:B47)</f>
        <v>196734</v>
      </c>
      <c r="C48">
        <f>SUM(C44:C47)</f>
        <v>70514</v>
      </c>
      <c r="D48">
        <f>SUM(D44:D47)</f>
        <v>267248</v>
      </c>
      <c r="E48">
        <f>SUM(E44:E47)</f>
        <v>181390</v>
      </c>
      <c r="F48">
        <f>SUM(F44:F47)</f>
        <v>45401</v>
      </c>
      <c r="G48">
        <f>SUM(D48:F48)</f>
        <v>494039</v>
      </c>
    </row>
    <row r="50" spans="1:9" x14ac:dyDescent="0.25">
      <c r="A50" t="s">
        <v>2100</v>
      </c>
      <c r="B50" s="3">
        <f t="shared" ref="B50:G50" si="1">(B45+B47)/B48</f>
        <v>0.17531285898726198</v>
      </c>
      <c r="C50" s="3">
        <f t="shared" si="1"/>
        <v>0.40057293587089088</v>
      </c>
      <c r="D50" s="3">
        <f t="shared" si="1"/>
        <v>0.23474824881757769</v>
      </c>
      <c r="E50" s="3">
        <f t="shared" si="1"/>
        <v>0.52985831633496883</v>
      </c>
      <c r="F50" s="3">
        <f t="shared" si="1"/>
        <v>0.68798044095945021</v>
      </c>
      <c r="G50" s="3">
        <f t="shared" si="1"/>
        <v>0.38475100143915764</v>
      </c>
    </row>
    <row r="52" spans="1:9" x14ac:dyDescent="0.25">
      <c r="A52" t="s">
        <v>2099</v>
      </c>
    </row>
    <row r="53" spans="1:9" x14ac:dyDescent="0.25">
      <c r="B53" t="s">
        <v>2093</v>
      </c>
      <c r="C53" t="s">
        <v>2092</v>
      </c>
      <c r="D53" t="s">
        <v>2078</v>
      </c>
      <c r="E53" s="38" t="s">
        <v>2091</v>
      </c>
      <c r="F53" t="s">
        <v>2090</v>
      </c>
      <c r="G53" t="s">
        <v>2089</v>
      </c>
    </row>
    <row r="54" spans="1:9" x14ac:dyDescent="0.25">
      <c r="A54" t="s">
        <v>2088</v>
      </c>
      <c r="B54" s="25">
        <v>0.48899999999999999</v>
      </c>
      <c r="C54" s="25">
        <v>0.46200000000000002</v>
      </c>
      <c r="D54" s="25">
        <f>SUMPRODUCT(B54:C54,B62:C62)/D62</f>
        <v>0.48540533012920417</v>
      </c>
      <c r="E54" s="25">
        <v>0.26800000000000002</v>
      </c>
      <c r="F54" s="25">
        <v>0.247</v>
      </c>
      <c r="G54" s="25">
        <f>SUMPRODUCT(D54:F54,D62:F62)/G62</f>
        <v>0.45483687774558357</v>
      </c>
      <c r="I54" t="s">
        <v>2095</v>
      </c>
    </row>
    <row r="55" spans="1:9" x14ac:dyDescent="0.25">
      <c r="A55" t="s">
        <v>2086</v>
      </c>
      <c r="B55" s="25">
        <v>0.47699999999999998</v>
      </c>
      <c r="C55" s="25">
        <v>0.39800000000000002</v>
      </c>
      <c r="D55" s="25">
        <f>SUMPRODUCT(B55:C55,B63:C63)/D63</f>
        <v>0.46601445767922156</v>
      </c>
      <c r="E55" s="25">
        <v>0.28599999999999998</v>
      </c>
      <c r="F55" s="25">
        <v>0.51100000000000001</v>
      </c>
      <c r="G55" s="25">
        <f>SUMPRODUCT(D55:F55,D63:F63)/G63</f>
        <v>0.44254356682555013</v>
      </c>
    </row>
    <row r="56" spans="1:9" x14ac:dyDescent="0.25">
      <c r="A56" t="s">
        <v>2085</v>
      </c>
      <c r="B56" s="25">
        <v>0.245</v>
      </c>
      <c r="C56" s="25">
        <v>0.39100000000000001</v>
      </c>
      <c r="D56" s="25">
        <f>SUMPRODUCT(B56:C56,B64:C64)/D64</f>
        <v>0.37584895757125758</v>
      </c>
      <c r="E56" s="25">
        <v>0.249</v>
      </c>
      <c r="F56" s="25">
        <v>0.25</v>
      </c>
      <c r="G56" s="25">
        <f>SUMPRODUCT(D56:F56,D64:F64)/G64</f>
        <v>0.29856904588153227</v>
      </c>
    </row>
    <row r="57" spans="1:9" x14ac:dyDescent="0.25">
      <c r="A57" t="s">
        <v>2084</v>
      </c>
      <c r="B57" s="25">
        <v>0.22800000000000001</v>
      </c>
      <c r="C57" s="25">
        <v>0.43099999999999999</v>
      </c>
      <c r="D57" s="25">
        <f>SUMPRODUCT(B57:C57,B65:C65)/D65</f>
        <v>0.41869772836004476</v>
      </c>
      <c r="E57" s="25">
        <v>0.30099999999999999</v>
      </c>
      <c r="F57" s="25">
        <v>0.378</v>
      </c>
      <c r="G57" s="25">
        <f>SUMPRODUCT(D57:F57,D65:F65)/G65</f>
        <v>0.34456178082262823</v>
      </c>
    </row>
    <row r="58" spans="1:9" x14ac:dyDescent="0.25">
      <c r="A58" t="s">
        <v>2083</v>
      </c>
      <c r="B58" s="25">
        <v>0.48</v>
      </c>
      <c r="C58" s="25">
        <v>0.43</v>
      </c>
      <c r="D58" s="25">
        <f>SUMPRODUCT(B58:C58,B66:C66)/D66</f>
        <v>0.46784761193568036</v>
      </c>
      <c r="E58" s="25">
        <v>0.28000000000000003</v>
      </c>
      <c r="F58" s="25">
        <v>0.34599999999999997</v>
      </c>
      <c r="G58" s="25">
        <f>SUMPRODUCT(D58:F58,D66:F66)/G66</f>
        <v>0.40795414215410819</v>
      </c>
    </row>
    <row r="60" spans="1:9" x14ac:dyDescent="0.25">
      <c r="A60" t="s">
        <v>2098</v>
      </c>
    </row>
    <row r="61" spans="1:9" x14ac:dyDescent="0.25">
      <c r="B61" t="s">
        <v>2093</v>
      </c>
      <c r="C61" t="s">
        <v>2092</v>
      </c>
      <c r="D61" t="s">
        <v>2078</v>
      </c>
      <c r="E61" s="38" t="s">
        <v>2091</v>
      </c>
      <c r="F61" t="s">
        <v>2090</v>
      </c>
      <c r="G61" t="s">
        <v>2089</v>
      </c>
    </row>
    <row r="62" spans="1:9" x14ac:dyDescent="0.25">
      <c r="A62" t="s">
        <v>2088</v>
      </c>
      <c r="B62" s="1">
        <f t="shared" ref="B62:C66" si="2">B54*B44</f>
        <v>77856.623999999996</v>
      </c>
      <c r="C62" s="1">
        <f t="shared" si="2"/>
        <v>11957.484</v>
      </c>
      <c r="D62" s="1">
        <f>B62+C62</f>
        <v>89814.107999999993</v>
      </c>
      <c r="E62" s="1">
        <f t="shared" ref="E62:F66" si="3">E54*E44</f>
        <v>12208.472000000002</v>
      </c>
      <c r="F62" s="1">
        <f t="shared" si="3"/>
        <v>2234.8559999999998</v>
      </c>
      <c r="G62" s="1">
        <f>SUM(D62:F62)</f>
        <v>104257.43599999999</v>
      </c>
      <c r="I62" t="s">
        <v>2097</v>
      </c>
    </row>
    <row r="63" spans="1:9" x14ac:dyDescent="0.25">
      <c r="A63" t="s">
        <v>2086</v>
      </c>
      <c r="B63" s="1">
        <f t="shared" si="2"/>
        <v>15166.691999999999</v>
      </c>
      <c r="C63" s="1">
        <f t="shared" si="2"/>
        <v>2449.69</v>
      </c>
      <c r="D63" s="1">
        <f>B63+C63</f>
        <v>17616.381999999998</v>
      </c>
      <c r="E63" s="1">
        <f t="shared" si="3"/>
        <v>3301.5839999999998</v>
      </c>
      <c r="F63" s="1">
        <f t="shared" si="3"/>
        <v>1510.0050000000001</v>
      </c>
      <c r="G63" s="1">
        <f>SUM(D63:F63)</f>
        <v>22427.970999999998</v>
      </c>
    </row>
    <row r="64" spans="1:9" x14ac:dyDescent="0.25">
      <c r="A64" t="s">
        <v>2085</v>
      </c>
      <c r="B64" s="1">
        <f t="shared" si="2"/>
        <v>741.86</v>
      </c>
      <c r="C64" s="1">
        <f t="shared" si="2"/>
        <v>6406.9260000000004</v>
      </c>
      <c r="D64" s="1">
        <f>B64+C64</f>
        <v>7148.7860000000001</v>
      </c>
      <c r="E64" s="1">
        <f t="shared" si="3"/>
        <v>9891.5249999999996</v>
      </c>
      <c r="F64" s="1">
        <f t="shared" si="3"/>
        <v>1279.5</v>
      </c>
      <c r="G64" s="1">
        <f>SUM(D64:F64)</f>
        <v>18319.811000000002</v>
      </c>
    </row>
    <row r="65" spans="1:9" x14ac:dyDescent="0.25">
      <c r="A65" t="s">
        <v>2084</v>
      </c>
      <c r="B65" s="1">
        <f t="shared" si="2"/>
        <v>614.23199999999997</v>
      </c>
      <c r="C65" s="1">
        <f t="shared" si="2"/>
        <v>9521.2209999999995</v>
      </c>
      <c r="D65" s="1">
        <f>B65+C65</f>
        <v>10135.453</v>
      </c>
      <c r="E65" s="1">
        <f t="shared" si="3"/>
        <v>25454.666999999998</v>
      </c>
      <c r="F65" s="1">
        <f t="shared" si="3"/>
        <v>10689.84</v>
      </c>
      <c r="G65" s="1">
        <f>SUM(D65:F65)</f>
        <v>46279.959999999992</v>
      </c>
    </row>
    <row r="66" spans="1:9" x14ac:dyDescent="0.25">
      <c r="A66" t="s">
        <v>2083</v>
      </c>
      <c r="B66" s="1">
        <f t="shared" si="2"/>
        <v>94432.319999999992</v>
      </c>
      <c r="C66" s="1">
        <f t="shared" si="2"/>
        <v>30321.02</v>
      </c>
      <c r="D66" s="1">
        <f>B66+C66</f>
        <v>124753.34</v>
      </c>
      <c r="E66" s="1">
        <f t="shared" si="3"/>
        <v>50789.200000000004</v>
      </c>
      <c r="F66" s="1">
        <f t="shared" si="3"/>
        <v>15708.745999999999</v>
      </c>
      <c r="G66" s="1">
        <f>SUM(D66:F66)</f>
        <v>191251.28600000002</v>
      </c>
    </row>
    <row r="69" spans="1:9" x14ac:dyDescent="0.25">
      <c r="A69" t="s">
        <v>2096</v>
      </c>
    </row>
    <row r="70" spans="1:9" x14ac:dyDescent="0.25">
      <c r="B70" t="s">
        <v>2093</v>
      </c>
      <c r="C70" t="s">
        <v>2092</v>
      </c>
      <c r="D70" t="s">
        <v>2078</v>
      </c>
      <c r="E70" s="38" t="s">
        <v>2091</v>
      </c>
      <c r="F70" t="s">
        <v>2090</v>
      </c>
      <c r="G70" t="s">
        <v>2089</v>
      </c>
    </row>
    <row r="71" spans="1:9" x14ac:dyDescent="0.25">
      <c r="A71" t="s">
        <v>2088</v>
      </c>
      <c r="B71" s="25">
        <v>8.0000000000000002E-3</v>
      </c>
      <c r="C71" s="25">
        <v>4.0000000000000001E-3</v>
      </c>
      <c r="D71" s="25">
        <f>SUMPRODUCT(B71:C71,B79:C79)/D79</f>
        <v>7.6993209686507082E-3</v>
      </c>
      <c r="E71" s="25">
        <v>3.0000000000000001E-3</v>
      </c>
      <c r="F71" s="25">
        <v>2E-3</v>
      </c>
      <c r="G71" s="25">
        <f>SUMPRODUCT(D71:F71,D79:F79)/G79</f>
        <v>7.2128022328777673E-3</v>
      </c>
      <c r="I71" t="s">
        <v>2095</v>
      </c>
    </row>
    <row r="72" spans="1:9" x14ac:dyDescent="0.25">
      <c r="A72" t="s">
        <v>2086</v>
      </c>
      <c r="B72" s="25">
        <v>0.03</v>
      </c>
      <c r="C72" s="25">
        <v>1.0999999999999999E-2</v>
      </c>
      <c r="D72" s="25">
        <f>SUMPRODUCT(B72:C72,B80:C80)/D80</f>
        <v>2.8740785152483638E-2</v>
      </c>
      <c r="E72" s="25">
        <v>8.0000000000000002E-3</v>
      </c>
      <c r="F72" s="25">
        <v>1E-3</v>
      </c>
      <c r="G72" s="25">
        <f>SUMPRODUCT(D72:F72,D80:F80)/G80</f>
        <v>2.6952405425054525E-2</v>
      </c>
    </row>
    <row r="73" spans="1:9" x14ac:dyDescent="0.25">
      <c r="A73" t="s">
        <v>2085</v>
      </c>
      <c r="B73" s="25">
        <v>0.26100000000000001</v>
      </c>
      <c r="C73" s="25">
        <v>2.3E-2</v>
      </c>
      <c r="D73" s="25">
        <f>SUMPRODUCT(B73:C73,B81:C81)/D81</f>
        <v>0.18415109674036531</v>
      </c>
      <c r="E73" s="25">
        <v>1.6E-2</v>
      </c>
      <c r="F73" s="25">
        <v>8.9999999999999993E-3</v>
      </c>
      <c r="G73" s="25">
        <f>SUMPRODUCT(D73:F73,D81:F81)/G81</f>
        <v>0.12198014114735231</v>
      </c>
    </row>
    <row r="74" spans="1:9" x14ac:dyDescent="0.25">
      <c r="A74" t="s">
        <v>2084</v>
      </c>
      <c r="B74" s="25">
        <v>0.27300000000000002</v>
      </c>
      <c r="C74" s="25">
        <v>2.3E-2</v>
      </c>
      <c r="D74" s="25">
        <f>SUMPRODUCT(B74:C74,B82:C82)/D82</f>
        <v>0.17085473903446172</v>
      </c>
      <c r="E74" s="25">
        <v>1.2E-2</v>
      </c>
      <c r="F74" s="25">
        <v>4.0000000000000001E-3</v>
      </c>
      <c r="G74" s="25">
        <f>SUMPRODUCT(D74:F74,D82:F82)/G82</f>
        <v>9.4918568960551661E-2</v>
      </c>
    </row>
    <row r="75" spans="1:9" x14ac:dyDescent="0.25">
      <c r="A75" t="s">
        <v>2083</v>
      </c>
      <c r="B75" s="25">
        <v>1.9E-2</v>
      </c>
      <c r="C75" s="25">
        <v>1.4999999999999999E-2</v>
      </c>
      <c r="D75" s="25">
        <f>SUMPRODUCT(B75:C75,B83:C83)/D83</f>
        <v>1.8117776587811968E-2</v>
      </c>
      <c r="E75" s="25">
        <v>0.01</v>
      </c>
      <c r="F75" s="25">
        <v>4.0000000000000001E-3</v>
      </c>
      <c r="G75" s="25">
        <f>SUMPRODUCT(D75:F75,D83:F83)/G83</f>
        <v>1.5572014206704007E-2</v>
      </c>
    </row>
    <row r="77" spans="1:9" x14ac:dyDescent="0.25">
      <c r="A77" t="s">
        <v>2094</v>
      </c>
    </row>
    <row r="78" spans="1:9" x14ac:dyDescent="0.25">
      <c r="B78" t="s">
        <v>2093</v>
      </c>
      <c r="C78" t="s">
        <v>2092</v>
      </c>
      <c r="D78" t="s">
        <v>2078</v>
      </c>
      <c r="E78" s="38" t="s">
        <v>2091</v>
      </c>
      <c r="F78" t="s">
        <v>2090</v>
      </c>
      <c r="G78" t="s">
        <v>2089</v>
      </c>
    </row>
    <row r="79" spans="1:9" x14ac:dyDescent="0.25">
      <c r="A79" t="s">
        <v>2088</v>
      </c>
      <c r="B79" s="1">
        <f t="shared" ref="B79:C83" si="4">B71*B44</f>
        <v>1273.7280000000001</v>
      </c>
      <c r="C79" s="1">
        <f t="shared" si="4"/>
        <v>103.52800000000001</v>
      </c>
      <c r="D79" s="1">
        <f>B79+C79</f>
        <v>1377.2560000000001</v>
      </c>
      <c r="E79" s="1">
        <f t="shared" ref="E79:F83" si="5">E71*E44</f>
        <v>136.66200000000001</v>
      </c>
      <c r="F79" s="1">
        <f t="shared" si="5"/>
        <v>18.096</v>
      </c>
      <c r="G79" s="1">
        <f>SUM(D79:F79)</f>
        <v>1532.0140000000001</v>
      </c>
      <c r="I79" t="s">
        <v>2087</v>
      </c>
    </row>
    <row r="80" spans="1:9" x14ac:dyDescent="0.25">
      <c r="A80" t="s">
        <v>2086</v>
      </c>
      <c r="B80" s="1">
        <f t="shared" si="4"/>
        <v>953.88</v>
      </c>
      <c r="C80" s="1">
        <f t="shared" si="4"/>
        <v>67.704999999999998</v>
      </c>
      <c r="D80" s="1">
        <f>B80+C80</f>
        <v>1021.585</v>
      </c>
      <c r="E80" s="1">
        <f t="shared" si="5"/>
        <v>92.352000000000004</v>
      </c>
      <c r="F80" s="1">
        <f t="shared" si="5"/>
        <v>2.9550000000000001</v>
      </c>
      <c r="G80" s="1">
        <f>SUM(D80:F80)</f>
        <v>1116.8920000000001</v>
      </c>
    </row>
    <row r="81" spans="1:9" x14ac:dyDescent="0.25">
      <c r="A81" t="s">
        <v>2085</v>
      </c>
      <c r="B81" s="1">
        <f t="shared" si="4"/>
        <v>790.30799999999999</v>
      </c>
      <c r="C81" s="1">
        <f t="shared" si="4"/>
        <v>376.87799999999999</v>
      </c>
      <c r="D81" s="1">
        <f>B81+C81</f>
        <v>1167.1859999999999</v>
      </c>
      <c r="E81" s="1">
        <f t="shared" si="5"/>
        <v>635.6</v>
      </c>
      <c r="F81" s="1">
        <f t="shared" si="5"/>
        <v>46.061999999999998</v>
      </c>
      <c r="G81" s="1">
        <f>SUM(D81:F81)</f>
        <v>1848.848</v>
      </c>
    </row>
    <row r="82" spans="1:9" x14ac:dyDescent="0.25">
      <c r="A82" t="s">
        <v>2084</v>
      </c>
      <c r="B82" s="1">
        <f t="shared" si="4"/>
        <v>735.4620000000001</v>
      </c>
      <c r="C82" s="1">
        <f t="shared" si="4"/>
        <v>508.09300000000002</v>
      </c>
      <c r="D82" s="1">
        <f>B82+C82</f>
        <v>1243.5550000000001</v>
      </c>
      <c r="E82" s="1">
        <f t="shared" si="5"/>
        <v>1014.804</v>
      </c>
      <c r="F82" s="1">
        <f t="shared" si="5"/>
        <v>113.12</v>
      </c>
      <c r="G82" s="1">
        <f>SUM(D82:F82)</f>
        <v>2371.4789999999998</v>
      </c>
    </row>
    <row r="83" spans="1:9" x14ac:dyDescent="0.25">
      <c r="A83" t="s">
        <v>2083</v>
      </c>
      <c r="B83" s="1">
        <f t="shared" si="4"/>
        <v>3737.9459999999999</v>
      </c>
      <c r="C83" s="1">
        <f t="shared" si="4"/>
        <v>1057.71</v>
      </c>
      <c r="D83" s="1">
        <f>B83+C83</f>
        <v>4795.6559999999999</v>
      </c>
      <c r="E83" s="1">
        <f t="shared" si="5"/>
        <v>1813.9</v>
      </c>
      <c r="F83" s="1">
        <f t="shared" si="5"/>
        <v>181.60400000000001</v>
      </c>
      <c r="G83" s="1">
        <f>SUM(D83:F83)</f>
        <v>6791.1600000000008</v>
      </c>
    </row>
    <row r="85" spans="1:9" x14ac:dyDescent="0.25">
      <c r="A85" t="s">
        <v>2082</v>
      </c>
      <c r="B85" s="3">
        <f t="shared" ref="B85:G85" si="6">(B62+B65+B80+B82)/(B66+B81+B82)</f>
        <v>0.83536675229780011</v>
      </c>
      <c r="C85" s="3">
        <f t="shared" si="6"/>
        <v>0.70673938860009289</v>
      </c>
      <c r="D85" s="3">
        <f t="shared" si="6"/>
        <v>0.80380167258079738</v>
      </c>
      <c r="E85" s="3">
        <f t="shared" si="6"/>
        <v>0.73933233744480586</v>
      </c>
      <c r="F85" s="3">
        <f t="shared" si="6"/>
        <v>0.82183199974186927</v>
      </c>
      <c r="G85" s="3">
        <f t="shared" si="6"/>
        <v>0.78797000053404154</v>
      </c>
    </row>
    <row r="89" spans="1:9" x14ac:dyDescent="0.25">
      <c r="A89" t="s">
        <v>2081</v>
      </c>
    </row>
    <row r="90" spans="1:9" x14ac:dyDescent="0.25">
      <c r="B90" t="s">
        <v>2080</v>
      </c>
      <c r="C90" t="s">
        <v>2079</v>
      </c>
      <c r="D90" t="s">
        <v>2078</v>
      </c>
    </row>
    <row r="91" spans="1:9" x14ac:dyDescent="0.25">
      <c r="A91" t="s">
        <v>2077</v>
      </c>
      <c r="B91">
        <v>1327</v>
      </c>
      <c r="C91">
        <v>270</v>
      </c>
      <c r="D91">
        <v>1597</v>
      </c>
    </row>
    <row r="92" spans="1:9" x14ac:dyDescent="0.25">
      <c r="A92" t="s">
        <v>2076</v>
      </c>
      <c r="B92" s="25">
        <v>0.90300000000000002</v>
      </c>
      <c r="C92" s="25">
        <v>0.77400000000000002</v>
      </c>
      <c r="D92" s="25">
        <v>0.878</v>
      </c>
      <c r="I92" t="s">
        <v>2075</v>
      </c>
    </row>
    <row r="93" spans="1:9" x14ac:dyDescent="0.25">
      <c r="A93" t="s">
        <v>2074</v>
      </c>
      <c r="B93" s="1">
        <f>B91*B92</f>
        <v>1198.2809999999999</v>
      </c>
      <c r="C93" s="1">
        <f>C91*C92</f>
        <v>208.98000000000002</v>
      </c>
      <c r="D93" s="1">
        <f>D91*D92</f>
        <v>1402.1659999999999</v>
      </c>
      <c r="I93" t="s">
        <v>2073</v>
      </c>
    </row>
    <row r="94" spans="1:9" x14ac:dyDescent="0.25">
      <c r="A94" t="s">
        <v>2072</v>
      </c>
      <c r="B94">
        <v>764</v>
      </c>
      <c r="C94">
        <v>163</v>
      </c>
      <c r="D94">
        <v>927</v>
      </c>
    </row>
    <row r="95" spans="1:9" x14ac:dyDescent="0.25">
      <c r="A95" t="s">
        <v>2071</v>
      </c>
      <c r="B95">
        <v>104</v>
      </c>
      <c r="C95">
        <v>20</v>
      </c>
      <c r="D95">
        <v>124</v>
      </c>
    </row>
    <row r="96" spans="1:9" x14ac:dyDescent="0.25">
      <c r="A96" t="s">
        <v>2070</v>
      </c>
      <c r="B96">
        <v>51</v>
      </c>
      <c r="C96">
        <v>11</v>
      </c>
      <c r="D96">
        <v>62</v>
      </c>
    </row>
    <row r="97" spans="1:9" x14ac:dyDescent="0.25">
      <c r="A97" t="s">
        <v>2069</v>
      </c>
      <c r="B97">
        <f>SUM(B94:B96)</f>
        <v>919</v>
      </c>
      <c r="C97">
        <f>SUM(C94:C96)</f>
        <v>194</v>
      </c>
      <c r="D97">
        <f>SUM(D94:D96)</f>
        <v>1113</v>
      </c>
      <c r="I97" t="s">
        <v>2064</v>
      </c>
    </row>
    <row r="99" spans="1:9" x14ac:dyDescent="0.25">
      <c r="A99" t="s">
        <v>2068</v>
      </c>
      <c r="B99">
        <v>567</v>
      </c>
      <c r="C99">
        <v>91</v>
      </c>
      <c r="D99">
        <v>658</v>
      </c>
      <c r="I99" t="s">
        <v>2067</v>
      </c>
    </row>
    <row r="100" spans="1:9" x14ac:dyDescent="0.25">
      <c r="A100" t="s">
        <v>2066</v>
      </c>
      <c r="B100" s="25">
        <v>0.441</v>
      </c>
      <c r="C100" s="25">
        <v>0.35399999999999998</v>
      </c>
      <c r="D100" s="25">
        <v>0.42599999999999999</v>
      </c>
    </row>
    <row r="101" spans="1:9" x14ac:dyDescent="0.25">
      <c r="A101" t="s">
        <v>2065</v>
      </c>
      <c r="B101" s="25">
        <f>B99/B93</f>
        <v>0.47317782723751778</v>
      </c>
      <c r="C101" s="25">
        <f>C99/C93</f>
        <v>0.43544836826490568</v>
      </c>
      <c r="D101" s="25">
        <f>D99/D93</f>
        <v>0.46927396613525074</v>
      </c>
      <c r="I101" t="s">
        <v>2064</v>
      </c>
    </row>
    <row r="102" spans="1:9" x14ac:dyDescent="0.25">
      <c r="A102" t="s">
        <v>2063</v>
      </c>
      <c r="B102" s="25">
        <f>B99/B97</f>
        <v>0.61697497279651792</v>
      </c>
      <c r="C102" s="25">
        <f>C99/C97</f>
        <v>0.46907216494845361</v>
      </c>
      <c r="D102" s="25">
        <f>D99/D97</f>
        <v>0.5911949685534591</v>
      </c>
    </row>
  </sheetData>
  <mergeCells count="3">
    <mergeCell ref="D4:F4"/>
    <mergeCell ref="B4:C4"/>
    <mergeCell ref="A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workbookViewId="0">
      <selection activeCell="F3" sqref="F3"/>
    </sheetView>
  </sheetViews>
  <sheetFormatPr defaultRowHeight="15" x14ac:dyDescent="0.25"/>
  <cols>
    <col min="2" max="2" width="12.5703125" customWidth="1"/>
    <col min="3" max="3" width="11.5703125" bestFit="1" customWidth="1"/>
    <col min="4" max="4" width="11.7109375" bestFit="1" customWidth="1"/>
    <col min="5" max="5" width="12.5703125" customWidth="1"/>
    <col min="6" max="8" width="12.140625" customWidth="1"/>
    <col min="9" max="9" width="2.5703125" customWidth="1"/>
    <col min="10" max="10" width="126.85546875" customWidth="1"/>
  </cols>
  <sheetData>
    <row r="1" spans="1:10" x14ac:dyDescent="0.25">
      <c r="A1" s="66" t="s">
        <v>2218</v>
      </c>
      <c r="B1" s="66"/>
      <c r="C1" s="66"/>
      <c r="D1" s="66"/>
      <c r="E1" s="66"/>
      <c r="F1" s="66"/>
      <c r="G1" s="66"/>
      <c r="J1" t="s">
        <v>2221</v>
      </c>
    </row>
    <row r="2" spans="1:10" x14ac:dyDescent="0.25">
      <c r="J2" t="s">
        <v>2222</v>
      </c>
    </row>
    <row r="3" spans="1:10" s="22" customFormat="1" ht="30" x14ac:dyDescent="0.25">
      <c r="A3" s="32" t="s">
        <v>1938</v>
      </c>
      <c r="B3" s="32" t="s">
        <v>1950</v>
      </c>
      <c r="C3" s="32" t="s">
        <v>1951</v>
      </c>
      <c r="D3" s="32" t="s">
        <v>935</v>
      </c>
      <c r="E3" s="32" t="s">
        <v>1949</v>
      </c>
      <c r="F3" s="32" t="s">
        <v>2022</v>
      </c>
      <c r="G3" s="32"/>
      <c r="H3" s="32"/>
      <c r="J3" s="22" t="s">
        <v>2223</v>
      </c>
    </row>
    <row r="4" spans="1:10" x14ac:dyDescent="0.25">
      <c r="A4" s="29">
        <v>2011</v>
      </c>
      <c r="B4" s="30">
        <v>1056153</v>
      </c>
      <c r="C4" s="30">
        <v>351633</v>
      </c>
      <c r="D4" s="31">
        <f t="shared" ref="D4:D35" si="0">B4/C4</f>
        <v>3.003566218187713</v>
      </c>
      <c r="E4" s="23">
        <v>237657645</v>
      </c>
      <c r="F4" s="34">
        <f>(B4+C4)*1000/E4</f>
        <v>5.9235881092737408</v>
      </c>
      <c r="G4" s="34"/>
      <c r="H4" s="34"/>
      <c r="J4" t="s">
        <v>1939</v>
      </c>
    </row>
    <row r="5" spans="1:10" x14ac:dyDescent="0.25">
      <c r="A5" s="29">
        <v>2010</v>
      </c>
      <c r="B5" s="30">
        <v>1091417</v>
      </c>
      <c r="C5" s="30">
        <v>354453</v>
      </c>
      <c r="D5" s="31">
        <f t="shared" si="0"/>
        <v>3.0791585908427916</v>
      </c>
      <c r="E5" s="23">
        <v>235205661</v>
      </c>
      <c r="F5" s="34">
        <f t="shared" ref="F5:F35" si="1">(B5+C5)*1000/E5</f>
        <v>6.147258504972803</v>
      </c>
      <c r="G5" s="34"/>
      <c r="H5" s="34"/>
      <c r="J5" s="37" t="s">
        <v>1940</v>
      </c>
    </row>
    <row r="6" spans="1:10" x14ac:dyDescent="0.25">
      <c r="A6" s="29">
        <v>2009</v>
      </c>
      <c r="B6" s="30">
        <v>1122935</v>
      </c>
      <c r="C6" s="30">
        <v>348142</v>
      </c>
      <c r="D6" s="31">
        <f t="shared" si="0"/>
        <v>3.2255085568532382</v>
      </c>
      <c r="E6" s="23">
        <v>232160784</v>
      </c>
      <c r="F6" s="34">
        <f t="shared" si="1"/>
        <v>6.3364577542088245</v>
      </c>
      <c r="G6" s="34"/>
      <c r="H6" s="34"/>
      <c r="J6" t="s">
        <v>1941</v>
      </c>
    </row>
    <row r="7" spans="1:10" x14ac:dyDescent="0.25">
      <c r="A7" s="29">
        <v>2008</v>
      </c>
      <c r="B7" s="30">
        <v>1107621</v>
      </c>
      <c r="C7" s="30">
        <v>332886</v>
      </c>
      <c r="D7" s="31">
        <f t="shared" si="0"/>
        <v>3.3273282745444388</v>
      </c>
      <c r="E7" s="23">
        <v>229701212</v>
      </c>
      <c r="F7" s="34">
        <f t="shared" si="1"/>
        <v>6.2712207195493592</v>
      </c>
      <c r="G7" s="34"/>
      <c r="H7" s="34"/>
    </row>
    <row r="8" spans="1:10" x14ac:dyDescent="0.25">
      <c r="A8" s="29">
        <v>2007</v>
      </c>
      <c r="B8" s="30">
        <v>1113644</v>
      </c>
      <c r="C8" s="30">
        <v>327544</v>
      </c>
      <c r="D8" s="31">
        <f t="shared" si="0"/>
        <v>3.3999829030603523</v>
      </c>
      <c r="E8" s="23">
        <v>227030661</v>
      </c>
      <c r="F8" s="34">
        <f t="shared" si="1"/>
        <v>6.3479883891101387</v>
      </c>
      <c r="G8" s="34"/>
      <c r="H8" s="34"/>
      <c r="J8" t="s">
        <v>1952</v>
      </c>
    </row>
    <row r="9" spans="1:10" x14ac:dyDescent="0.25">
      <c r="A9" s="29">
        <v>2006</v>
      </c>
      <c r="B9" s="30">
        <v>1121602</v>
      </c>
      <c r="C9" s="30">
        <v>321988</v>
      </c>
      <c r="D9" s="31">
        <f t="shared" si="0"/>
        <v>3.4833658397207348</v>
      </c>
      <c r="E9" s="23">
        <v>224401926</v>
      </c>
      <c r="F9" s="34">
        <f t="shared" si="1"/>
        <v>6.4330553027428117</v>
      </c>
      <c r="G9" s="34"/>
      <c r="H9" s="34"/>
    </row>
    <row r="10" spans="1:10" x14ac:dyDescent="0.25">
      <c r="A10" s="29">
        <v>2005</v>
      </c>
      <c r="B10" s="30">
        <v>1122824</v>
      </c>
      <c r="C10" s="30">
        <v>316894</v>
      </c>
      <c r="D10" s="31">
        <f t="shared" si="0"/>
        <v>3.5432163436354114</v>
      </c>
      <c r="E10" s="23">
        <v>221850125</v>
      </c>
      <c r="F10" s="34">
        <f t="shared" si="1"/>
        <v>6.4895974252888067</v>
      </c>
      <c r="G10" s="34"/>
      <c r="H10" s="34"/>
      <c r="J10" t="s">
        <v>1953</v>
      </c>
    </row>
    <row r="11" spans="1:10" x14ac:dyDescent="0.25">
      <c r="A11" s="29">
        <v>2004</v>
      </c>
      <c r="B11" s="30">
        <v>1103295</v>
      </c>
      <c r="C11" s="30">
        <v>308795</v>
      </c>
      <c r="D11" s="31">
        <f t="shared" si="0"/>
        <v>3.5729043540212762</v>
      </c>
      <c r="E11" s="23">
        <v>219425247</v>
      </c>
      <c r="F11" s="34">
        <f t="shared" si="1"/>
        <v>6.4354034884600129</v>
      </c>
      <c r="G11" s="34"/>
      <c r="H11" s="34"/>
      <c r="J11" t="s">
        <v>1945</v>
      </c>
    </row>
    <row r="12" spans="1:10" x14ac:dyDescent="0.25">
      <c r="A12" s="29">
        <v>2003</v>
      </c>
      <c r="B12" s="30">
        <v>1092882</v>
      </c>
      <c r="C12" s="30">
        <v>302280</v>
      </c>
      <c r="D12" s="31">
        <f t="shared" si="0"/>
        <v>3.6154624851131403</v>
      </c>
      <c r="E12" s="23">
        <v>216968423</v>
      </c>
      <c r="F12" s="34">
        <f t="shared" si="1"/>
        <v>6.4302536779741448</v>
      </c>
      <c r="G12" s="34"/>
      <c r="H12" s="34"/>
      <c r="J12" t="s">
        <v>1946</v>
      </c>
    </row>
    <row r="13" spans="1:10" x14ac:dyDescent="0.25">
      <c r="A13" s="29">
        <v>2002</v>
      </c>
      <c r="B13" s="30">
        <v>1148903</v>
      </c>
      <c r="C13" s="30">
        <v>313040</v>
      </c>
      <c r="D13" s="31">
        <f t="shared" si="0"/>
        <v>3.6701475849731664</v>
      </c>
      <c r="E13" s="23">
        <v>214682106</v>
      </c>
      <c r="F13" s="34">
        <f t="shared" si="1"/>
        <v>6.8098037011058574</v>
      </c>
      <c r="G13" s="34"/>
      <c r="H13" s="34"/>
      <c r="J13" t="s">
        <v>1947</v>
      </c>
    </row>
    <row r="14" spans="1:10" x14ac:dyDescent="0.25">
      <c r="A14" s="29">
        <v>2001</v>
      </c>
      <c r="B14" s="30">
        <v>1174496</v>
      </c>
      <c r="C14" s="30">
        <v>313497</v>
      </c>
      <c r="D14" s="31">
        <f t="shared" si="0"/>
        <v>3.7464345751315005</v>
      </c>
      <c r="E14" s="23">
        <v>212303623</v>
      </c>
      <c r="F14" s="34">
        <f t="shared" si="1"/>
        <v>7.0087970189750362</v>
      </c>
      <c r="G14" s="34"/>
      <c r="H14" s="34"/>
      <c r="J14" t="s">
        <v>1948</v>
      </c>
    </row>
    <row r="15" spans="1:10" x14ac:dyDescent="0.25">
      <c r="A15" s="29">
        <v>2000</v>
      </c>
      <c r="B15" s="30">
        <v>1179291</v>
      </c>
      <c r="C15" s="30">
        <v>310939</v>
      </c>
      <c r="D15" s="31">
        <f t="shared" si="0"/>
        <v>3.7926763770385832</v>
      </c>
      <c r="E15" s="23">
        <v>209778019</v>
      </c>
      <c r="F15" s="34">
        <f t="shared" si="1"/>
        <v>7.1038424669269089</v>
      </c>
      <c r="G15" s="34"/>
      <c r="H15" s="34"/>
    </row>
    <row r="16" spans="1:10" x14ac:dyDescent="0.25">
      <c r="A16" s="29">
        <v>1999</v>
      </c>
      <c r="B16" s="30">
        <v>1174713</v>
      </c>
      <c r="C16" s="30">
        <v>303661</v>
      </c>
      <c r="D16" s="31">
        <f t="shared" si="0"/>
        <v>3.8685013880610284</v>
      </c>
      <c r="E16" s="23">
        <v>207094119</v>
      </c>
      <c r="F16" s="34">
        <f t="shared" si="1"/>
        <v>7.1386575685425431</v>
      </c>
      <c r="G16" s="34"/>
      <c r="H16" s="34"/>
    </row>
    <row r="17" spans="1:8" x14ac:dyDescent="0.25">
      <c r="A17" s="29">
        <v>1998</v>
      </c>
      <c r="B17" s="30">
        <v>1224468</v>
      </c>
      <c r="C17" s="30">
        <v>310796</v>
      </c>
      <c r="D17" s="31">
        <f t="shared" si="0"/>
        <v>3.9397804347546299</v>
      </c>
      <c r="E17" s="23">
        <v>204422698</v>
      </c>
      <c r="F17" s="34">
        <f t="shared" si="1"/>
        <v>7.510242331309021</v>
      </c>
      <c r="G17" s="34"/>
      <c r="H17" s="34"/>
    </row>
    <row r="18" spans="1:8" x14ac:dyDescent="0.25">
      <c r="A18" s="29">
        <v>1997</v>
      </c>
      <c r="B18" s="30">
        <v>1298036</v>
      </c>
      <c r="C18" s="30">
        <v>311154</v>
      </c>
      <c r="D18" s="31">
        <f t="shared" si="0"/>
        <v>4.1716834750637943</v>
      </c>
      <c r="E18" s="23">
        <v>201726188</v>
      </c>
      <c r="F18" s="34">
        <f t="shared" si="1"/>
        <v>7.9771001274261923</v>
      </c>
      <c r="G18" s="34"/>
      <c r="H18" s="34"/>
    </row>
    <row r="19" spans="1:8" x14ac:dyDescent="0.25">
      <c r="A19" s="29">
        <v>1996</v>
      </c>
      <c r="B19" s="30">
        <v>1255495</v>
      </c>
      <c r="C19" s="30">
        <v>282831</v>
      </c>
      <c r="D19" s="31">
        <f t="shared" si="0"/>
        <v>4.4390289607574838</v>
      </c>
      <c r="E19" s="23">
        <v>199160772</v>
      </c>
      <c r="F19" s="34">
        <f t="shared" si="1"/>
        <v>7.7240411580650026</v>
      </c>
      <c r="G19" s="34"/>
      <c r="H19" s="34"/>
    </row>
    <row r="20" spans="1:8" x14ac:dyDescent="0.25">
      <c r="A20" s="29">
        <v>1995</v>
      </c>
      <c r="B20" s="30">
        <v>1279332</v>
      </c>
      <c r="C20" s="30">
        <v>276013</v>
      </c>
      <c r="D20" s="31">
        <f t="shared" si="0"/>
        <v>4.635042552343549</v>
      </c>
      <c r="E20" s="23">
        <v>196805254</v>
      </c>
      <c r="F20" s="34">
        <f t="shared" si="1"/>
        <v>7.9029648263353778</v>
      </c>
      <c r="G20" s="34"/>
      <c r="H20" s="34"/>
    </row>
    <row r="21" spans="1:8" x14ac:dyDescent="0.25">
      <c r="A21" s="29">
        <v>1994</v>
      </c>
      <c r="B21" s="30">
        <v>1225688</v>
      </c>
      <c r="C21" s="30">
        <v>247831</v>
      </c>
      <c r="D21" s="31">
        <f t="shared" si="0"/>
        <v>4.9456605509399552</v>
      </c>
      <c r="E21" s="23">
        <v>194484886</v>
      </c>
      <c r="F21" s="34">
        <f t="shared" si="1"/>
        <v>7.5765219102938417</v>
      </c>
      <c r="G21" s="34"/>
      <c r="H21" s="34"/>
    </row>
    <row r="22" spans="1:8" x14ac:dyDescent="0.25">
      <c r="A22" s="29">
        <v>1993</v>
      </c>
      <c r="B22" s="30">
        <v>1172120</v>
      </c>
      <c r="C22" s="30">
        <v>223205</v>
      </c>
      <c r="D22" s="31">
        <f t="shared" si="0"/>
        <v>5.2513160547478774</v>
      </c>
      <c r="E22" s="23">
        <v>192323650</v>
      </c>
      <c r="F22" s="34">
        <f t="shared" si="1"/>
        <v>7.255087972800017</v>
      </c>
      <c r="G22" s="34"/>
      <c r="H22" s="34"/>
    </row>
    <row r="23" spans="1:8" x14ac:dyDescent="0.25">
      <c r="A23" s="29">
        <v>1992</v>
      </c>
      <c r="B23" s="30">
        <v>1129516</v>
      </c>
      <c r="C23" s="30">
        <v>205824</v>
      </c>
      <c r="D23" s="31">
        <f t="shared" si="0"/>
        <v>5.4877759639303481</v>
      </c>
      <c r="E23" s="23">
        <v>190005047</v>
      </c>
      <c r="F23" s="34">
        <f t="shared" si="1"/>
        <v>7.0279185794469976</v>
      </c>
      <c r="G23" s="34"/>
      <c r="H23" s="34"/>
    </row>
    <row r="24" spans="1:8" x14ac:dyDescent="0.25">
      <c r="A24" s="29">
        <v>1991</v>
      </c>
      <c r="B24" s="30">
        <v>1102222</v>
      </c>
      <c r="C24" s="30">
        <v>187988</v>
      </c>
      <c r="D24" s="31">
        <f t="shared" si="0"/>
        <v>5.8632572291848417</v>
      </c>
      <c r="E24" s="23">
        <v>187667923</v>
      </c>
      <c r="F24" s="34">
        <f t="shared" si="1"/>
        <v>6.8749628565985672</v>
      </c>
      <c r="G24" s="34"/>
      <c r="H24" s="34"/>
    </row>
    <row r="25" spans="1:8" x14ac:dyDescent="0.25">
      <c r="A25" s="29">
        <v>1990</v>
      </c>
      <c r="B25" s="30">
        <v>1093182</v>
      </c>
      <c r="C25" s="30">
        <v>181844</v>
      </c>
      <c r="D25" s="31">
        <f t="shared" si="0"/>
        <v>6.0116473460768569</v>
      </c>
      <c r="E25" s="23">
        <v>185404302</v>
      </c>
      <c r="F25" s="34">
        <f t="shared" si="1"/>
        <v>6.8770033178626031</v>
      </c>
      <c r="G25" s="34"/>
      <c r="H25" s="34"/>
    </row>
    <row r="26" spans="1:8" x14ac:dyDescent="0.25">
      <c r="A26" s="29">
        <v>1989</v>
      </c>
      <c r="B26" s="30">
        <v>1064036</v>
      </c>
      <c r="C26" s="30">
        <v>173525</v>
      </c>
      <c r="D26" s="31">
        <f t="shared" si="0"/>
        <v>6.1318887768333097</v>
      </c>
      <c r="E26" s="23">
        <v>183363026</v>
      </c>
      <c r="F26" s="34">
        <f t="shared" si="1"/>
        <v>6.7492396204238032</v>
      </c>
      <c r="G26" s="34"/>
      <c r="H26" s="34"/>
    </row>
    <row r="27" spans="1:8" x14ac:dyDescent="0.25">
      <c r="A27" s="29">
        <v>1988</v>
      </c>
      <c r="B27" s="30">
        <v>982390</v>
      </c>
      <c r="C27" s="30">
        <v>156202</v>
      </c>
      <c r="D27" s="31">
        <f t="shared" si="0"/>
        <v>6.2892280508572229</v>
      </c>
      <c r="E27" s="23">
        <v>181252072</v>
      </c>
      <c r="F27" s="34">
        <f t="shared" si="1"/>
        <v>6.2818150845745917</v>
      </c>
      <c r="G27" s="34"/>
      <c r="H27" s="34"/>
    </row>
    <row r="28" spans="1:8" x14ac:dyDescent="0.25">
      <c r="A28" s="29">
        <v>1987</v>
      </c>
      <c r="B28" s="30">
        <v>848154</v>
      </c>
      <c r="C28" s="30">
        <v>132721</v>
      </c>
      <c r="D28" s="31">
        <f t="shared" si="0"/>
        <v>6.3905033868038972</v>
      </c>
      <c r="E28" s="23">
        <v>179232749</v>
      </c>
      <c r="F28" s="34">
        <f t="shared" si="1"/>
        <v>5.4726326827693752</v>
      </c>
      <c r="G28" s="34"/>
      <c r="H28" s="34"/>
    </row>
    <row r="29" spans="1:8" x14ac:dyDescent="0.25">
      <c r="A29" s="29">
        <v>1986</v>
      </c>
      <c r="B29" s="30">
        <v>791362</v>
      </c>
      <c r="C29" s="30">
        <v>123091</v>
      </c>
      <c r="D29" s="31">
        <f t="shared" si="0"/>
        <v>6.4290809238693321</v>
      </c>
      <c r="E29" s="23">
        <v>177267458</v>
      </c>
      <c r="F29" s="34">
        <f t="shared" si="1"/>
        <v>5.158606155451273</v>
      </c>
      <c r="G29" s="34"/>
      <c r="H29" s="34"/>
    </row>
    <row r="30" spans="1:8" x14ac:dyDescent="0.25">
      <c r="A30" s="29">
        <v>1985</v>
      </c>
      <c r="B30" s="30">
        <v>694984</v>
      </c>
      <c r="C30" s="30">
        <v>109317</v>
      </c>
      <c r="D30" s="31">
        <f t="shared" si="0"/>
        <v>6.3575107256876793</v>
      </c>
      <c r="E30" s="23">
        <v>175300104</v>
      </c>
      <c r="F30" s="34">
        <f t="shared" si="1"/>
        <v>4.5881376088630272</v>
      </c>
      <c r="G30" s="34"/>
      <c r="H30" s="34"/>
    </row>
    <row r="31" spans="1:8" x14ac:dyDescent="0.25">
      <c r="A31" s="29">
        <v>1984</v>
      </c>
      <c r="B31" s="30">
        <v>612523</v>
      </c>
      <c r="C31" s="30">
        <v>94099</v>
      </c>
      <c r="D31" s="31">
        <f t="shared" si="0"/>
        <v>6.5093465392830954</v>
      </c>
      <c r="E31" s="23">
        <v>173342317</v>
      </c>
      <c r="F31" s="34">
        <f t="shared" si="1"/>
        <v>4.0764541067026352</v>
      </c>
      <c r="G31" s="34"/>
      <c r="H31" s="34"/>
    </row>
    <row r="32" spans="1:8" x14ac:dyDescent="0.25">
      <c r="A32" s="29">
        <v>1983</v>
      </c>
      <c r="B32" s="30">
        <v>625859</v>
      </c>
      <c r="C32" s="30">
        <v>95013</v>
      </c>
      <c r="D32" s="31">
        <f t="shared" si="0"/>
        <v>6.5870880826834224</v>
      </c>
      <c r="E32" s="23">
        <v>171226081</v>
      </c>
      <c r="F32" s="34">
        <f t="shared" si="1"/>
        <v>4.2100595644655323</v>
      </c>
      <c r="G32" s="34"/>
      <c r="H32" s="34"/>
    </row>
    <row r="33" spans="1:10" x14ac:dyDescent="0.25">
      <c r="A33" s="29">
        <v>1982</v>
      </c>
      <c r="B33" s="30">
        <v>634659</v>
      </c>
      <c r="C33" s="30">
        <v>93494</v>
      </c>
      <c r="D33" s="31">
        <f t="shared" si="0"/>
        <v>6.7882323999401031</v>
      </c>
      <c r="E33" s="23">
        <v>168851937</v>
      </c>
      <c r="F33" s="34">
        <f t="shared" si="1"/>
        <v>4.3123757591243974</v>
      </c>
      <c r="G33" s="34"/>
      <c r="H33" s="34"/>
    </row>
    <row r="34" spans="1:10" x14ac:dyDescent="0.25">
      <c r="A34" s="29">
        <v>1981</v>
      </c>
      <c r="B34" s="30">
        <v>571838</v>
      </c>
      <c r="C34" s="30">
        <v>81375</v>
      </c>
      <c r="D34" s="31">
        <f t="shared" si="0"/>
        <v>7.027195084485407</v>
      </c>
      <c r="E34" s="23">
        <v>166254109</v>
      </c>
      <c r="F34" s="34">
        <f t="shared" si="1"/>
        <v>3.9290036434528064</v>
      </c>
      <c r="G34" s="34"/>
      <c r="H34" s="34"/>
    </row>
    <row r="35" spans="1:10" x14ac:dyDescent="0.25">
      <c r="A35" s="29">
        <v>1980</v>
      </c>
      <c r="B35" s="30">
        <v>560766</v>
      </c>
      <c r="C35" s="30">
        <v>77543</v>
      </c>
      <c r="D35" s="31">
        <f t="shared" si="0"/>
        <v>7.2316779077415108</v>
      </c>
      <c r="E35" s="23">
        <v>163541228</v>
      </c>
      <c r="F35" s="34">
        <f t="shared" si="1"/>
        <v>3.9030463926808721</v>
      </c>
      <c r="G35" s="34"/>
      <c r="H35" s="34"/>
    </row>
    <row r="38" spans="1:10" x14ac:dyDescent="0.25">
      <c r="A38" t="s">
        <v>2026</v>
      </c>
    </row>
    <row r="39" spans="1:10" x14ac:dyDescent="0.25">
      <c r="H39" s="32"/>
    </row>
    <row r="40" spans="1:10" s="22" customFormat="1" ht="30" x14ac:dyDescent="0.25">
      <c r="A40" s="22" t="s">
        <v>1938</v>
      </c>
      <c r="B40" s="22" t="s">
        <v>2024</v>
      </c>
      <c r="C40" s="22" t="s">
        <v>2019</v>
      </c>
      <c r="D40" s="22" t="s">
        <v>1130</v>
      </c>
      <c r="E40" s="22" t="s">
        <v>2020</v>
      </c>
      <c r="F40" s="22" t="s">
        <v>2021</v>
      </c>
      <c r="G40" s="22" t="s">
        <v>2025</v>
      </c>
      <c r="H40" s="22" t="s">
        <v>2023</v>
      </c>
    </row>
    <row r="41" spans="1:10" x14ac:dyDescent="0.25">
      <c r="A41">
        <v>2011</v>
      </c>
      <c r="B41" s="23">
        <v>9992</v>
      </c>
      <c r="C41" s="23">
        <v>16689</v>
      </c>
      <c r="D41" s="23">
        <v>82903</v>
      </c>
      <c r="E41" s="23">
        <v>356972</v>
      </c>
      <c r="F41" s="23">
        <v>1050813</v>
      </c>
      <c r="G41" s="35">
        <f t="shared" ref="G41:G72" si="2">SUM(B41:E41)*1000/E4</f>
        <v>1.9631432432985692</v>
      </c>
      <c r="H41" s="2">
        <f t="shared" ref="H41:H72" si="3">F41/SUM(B41:E41)</f>
        <v>2.2522762540831112</v>
      </c>
      <c r="J41" t="s">
        <v>2027</v>
      </c>
    </row>
    <row r="42" spans="1:10" x14ac:dyDescent="0.25">
      <c r="A42">
        <v>2010</v>
      </c>
      <c r="B42" s="23">
        <v>10189</v>
      </c>
      <c r="C42" s="23">
        <v>17218</v>
      </c>
      <c r="D42" s="23">
        <v>85115</v>
      </c>
      <c r="E42" s="23">
        <v>363665</v>
      </c>
      <c r="F42" s="23">
        <v>1082205</v>
      </c>
      <c r="G42" s="35">
        <f t="shared" si="2"/>
        <v>2.0245558630495717</v>
      </c>
      <c r="H42" s="2">
        <f t="shared" si="3"/>
        <v>2.2726470903237592</v>
      </c>
    </row>
    <row r="43" spans="1:10" x14ac:dyDescent="0.25">
      <c r="A43">
        <v>2009</v>
      </c>
      <c r="B43" s="23">
        <v>11248</v>
      </c>
      <c r="C43" s="23">
        <v>18293</v>
      </c>
      <c r="D43" s="23">
        <v>95043</v>
      </c>
      <c r="E43" s="23">
        <v>371290</v>
      </c>
      <c r="F43" s="23">
        <v>1099788</v>
      </c>
      <c r="G43" s="35">
        <f t="shared" si="2"/>
        <v>2.1359076733648523</v>
      </c>
      <c r="H43" s="2">
        <f t="shared" si="3"/>
        <v>2.2178779286673631</v>
      </c>
    </row>
    <row r="44" spans="1:10" x14ac:dyDescent="0.25">
      <c r="A44">
        <v>2008</v>
      </c>
      <c r="B44" s="23">
        <v>11700</v>
      </c>
      <c r="C44" s="23">
        <v>19263</v>
      </c>
      <c r="D44" s="23">
        <v>94178</v>
      </c>
      <c r="E44" s="23">
        <v>374108</v>
      </c>
      <c r="F44" s="23">
        <v>1066399</v>
      </c>
      <c r="G44" s="35">
        <f t="shared" si="2"/>
        <v>2.1734713354494621</v>
      </c>
      <c r="H44" s="2">
        <f t="shared" si="3"/>
        <v>2.1360062814347152</v>
      </c>
    </row>
    <row r="45" spans="1:10" x14ac:dyDescent="0.25">
      <c r="A45">
        <v>2007</v>
      </c>
      <c r="B45" s="23">
        <v>12144</v>
      </c>
      <c r="C45" s="23">
        <v>19724</v>
      </c>
      <c r="D45" s="23">
        <v>92362</v>
      </c>
      <c r="E45" s="23">
        <v>376716</v>
      </c>
      <c r="F45" s="23">
        <v>1064472</v>
      </c>
      <c r="G45" s="35">
        <f t="shared" si="2"/>
        <v>2.2065125379694859</v>
      </c>
      <c r="H45" s="2">
        <f t="shared" si="3"/>
        <v>2.1249236444646726</v>
      </c>
    </row>
    <row r="46" spans="1:10" x14ac:dyDescent="0.25">
      <c r="A46">
        <v>2006</v>
      </c>
      <c r="B46" s="23">
        <v>12160</v>
      </c>
      <c r="C46" s="23">
        <v>20936</v>
      </c>
      <c r="D46" s="23">
        <v>90806</v>
      </c>
      <c r="E46" s="23">
        <v>387407</v>
      </c>
      <c r="F46" s="23">
        <v>1056183</v>
      </c>
      <c r="G46" s="35">
        <f t="shared" si="2"/>
        <v>2.2785410495986564</v>
      </c>
      <c r="H46" s="2">
        <f t="shared" si="3"/>
        <v>2.0656452360509987</v>
      </c>
    </row>
    <row r="47" spans="1:10" x14ac:dyDescent="0.25">
      <c r="A47">
        <v>2005</v>
      </c>
      <c r="B47" s="23">
        <v>12804</v>
      </c>
      <c r="C47" s="23">
        <v>21542</v>
      </c>
      <c r="D47" s="23">
        <v>85632</v>
      </c>
      <c r="E47" s="23">
        <v>387965</v>
      </c>
      <c r="F47" s="23">
        <v>1051754</v>
      </c>
      <c r="G47" s="35">
        <f t="shared" si="2"/>
        <v>2.2895772540132668</v>
      </c>
      <c r="H47" s="2">
        <f t="shared" si="3"/>
        <v>2.0706142224619692</v>
      </c>
    </row>
    <row r="48" spans="1:10" x14ac:dyDescent="0.25">
      <c r="A48">
        <v>2004</v>
      </c>
      <c r="B48" s="23">
        <v>12363</v>
      </c>
      <c r="C48" s="23">
        <v>21862</v>
      </c>
      <c r="D48" s="23">
        <v>83710</v>
      </c>
      <c r="E48" s="23">
        <v>377809</v>
      </c>
      <c r="F48" s="23">
        <v>1034280</v>
      </c>
      <c r="G48" s="35">
        <f t="shared" si="2"/>
        <v>2.2592842290386028</v>
      </c>
      <c r="H48" s="2">
        <f t="shared" si="3"/>
        <v>2.0863187451587915</v>
      </c>
    </row>
    <row r="49" spans="1:8" x14ac:dyDescent="0.25">
      <c r="A49">
        <v>2003</v>
      </c>
      <c r="B49" s="23">
        <v>11927</v>
      </c>
      <c r="C49" s="23">
        <v>22183</v>
      </c>
      <c r="D49" s="23">
        <v>82333</v>
      </c>
      <c r="E49" s="23">
        <v>388956</v>
      </c>
      <c r="F49" s="23">
        <v>1006206</v>
      </c>
      <c r="G49" s="35">
        <f t="shared" si="2"/>
        <v>2.329366610181796</v>
      </c>
      <c r="H49" s="2">
        <f t="shared" si="3"/>
        <v>1.9909141094462</v>
      </c>
    </row>
    <row r="50" spans="1:8" x14ac:dyDescent="0.25">
      <c r="A50">
        <v>2002</v>
      </c>
      <c r="B50" s="23">
        <v>12835</v>
      </c>
      <c r="C50" s="23">
        <v>23626</v>
      </c>
      <c r="D50" s="23">
        <v>81194</v>
      </c>
      <c r="E50" s="23">
        <v>410102</v>
      </c>
      <c r="F50" s="23">
        <v>1051842</v>
      </c>
      <c r="G50" s="35">
        <f t="shared" si="2"/>
        <v>2.4583185335437321</v>
      </c>
      <c r="H50" s="2">
        <f t="shared" si="3"/>
        <v>1.9930422524002525</v>
      </c>
    </row>
    <row r="51" spans="1:8" x14ac:dyDescent="0.25">
      <c r="A51">
        <v>2001</v>
      </c>
      <c r="B51" s="23">
        <v>12391</v>
      </c>
      <c r="C51" s="23">
        <v>22723</v>
      </c>
      <c r="D51" s="23">
        <v>81905</v>
      </c>
      <c r="E51" s="23">
        <v>412502</v>
      </c>
      <c r="F51" s="23">
        <v>1075493</v>
      </c>
      <c r="G51" s="35">
        <f t="shared" si="2"/>
        <v>2.4941684579730419</v>
      </c>
      <c r="H51" s="2">
        <f t="shared" si="3"/>
        <v>2.031067700808844</v>
      </c>
    </row>
    <row r="52" spans="1:8" x14ac:dyDescent="0.25">
      <c r="A52">
        <v>2000</v>
      </c>
      <c r="B52" s="23">
        <v>12052</v>
      </c>
      <c r="C52" s="23">
        <v>23032</v>
      </c>
      <c r="D52" s="23">
        <v>78619</v>
      </c>
      <c r="E52" s="23">
        <v>412330</v>
      </c>
      <c r="F52" s="23">
        <v>1077900</v>
      </c>
      <c r="G52" s="35">
        <f t="shared" si="2"/>
        <v>2.5075696801198224</v>
      </c>
      <c r="H52" s="2">
        <f t="shared" si="3"/>
        <v>2.0491109873334943</v>
      </c>
    </row>
    <row r="53" spans="1:8" x14ac:dyDescent="0.25">
      <c r="A53">
        <v>1999</v>
      </c>
      <c r="B53" s="23">
        <v>13379</v>
      </c>
      <c r="C53" s="23">
        <v>24051</v>
      </c>
      <c r="D53" s="23">
        <v>79222</v>
      </c>
      <c r="E53" s="23">
        <v>414886</v>
      </c>
      <c r="F53" s="23">
        <v>1063488</v>
      </c>
      <c r="G53" s="35">
        <f t="shared" si="2"/>
        <v>2.566649417987577</v>
      </c>
      <c r="H53" s="2">
        <f t="shared" si="3"/>
        <v>2.000775109211383</v>
      </c>
    </row>
    <row r="54" spans="1:8" x14ac:dyDescent="0.25">
      <c r="A54">
        <v>1998</v>
      </c>
      <c r="B54" s="23">
        <v>15390</v>
      </c>
      <c r="C54" s="23">
        <v>25770</v>
      </c>
      <c r="D54" s="23">
        <v>86927</v>
      </c>
      <c r="E54" s="23">
        <v>434093</v>
      </c>
      <c r="F54" s="23">
        <v>1101171</v>
      </c>
      <c r="G54" s="35">
        <f t="shared" si="2"/>
        <v>2.750086000723853</v>
      </c>
      <c r="H54" s="2">
        <f t="shared" si="3"/>
        <v>1.9587516453804832</v>
      </c>
    </row>
    <row r="55" spans="1:8" x14ac:dyDescent="0.25">
      <c r="A55">
        <v>1997</v>
      </c>
      <c r="B55" s="23">
        <v>15901</v>
      </c>
      <c r="C55" s="23">
        <v>26603</v>
      </c>
      <c r="D55" s="23">
        <v>92330</v>
      </c>
      <c r="E55" s="23">
        <v>458090</v>
      </c>
      <c r="F55" s="23">
        <v>1151100</v>
      </c>
      <c r="G55" s="35">
        <f t="shared" si="2"/>
        <v>2.9392514966871826</v>
      </c>
      <c r="H55" s="2">
        <f t="shared" si="3"/>
        <v>1.9413955245528938</v>
      </c>
    </row>
    <row r="56" spans="1:8" x14ac:dyDescent="0.25">
      <c r="A56">
        <v>1996</v>
      </c>
      <c r="B56" s="23">
        <v>16244</v>
      </c>
      <c r="C56" s="23">
        <v>27446</v>
      </c>
      <c r="D56" s="23">
        <v>106428</v>
      </c>
      <c r="E56" s="23">
        <v>444482</v>
      </c>
      <c r="F56" s="23">
        <v>1093845</v>
      </c>
      <c r="G56" s="35">
        <f t="shared" si="2"/>
        <v>2.9855276921702232</v>
      </c>
      <c r="H56" s="2">
        <f t="shared" si="3"/>
        <v>1.8396316851664984</v>
      </c>
    </row>
    <row r="57" spans="1:8" x14ac:dyDescent="0.25">
      <c r="A57">
        <v>1995</v>
      </c>
      <c r="B57" s="23">
        <v>17972</v>
      </c>
      <c r="C57" s="23">
        <v>29010</v>
      </c>
      <c r="D57" s="23">
        <v>116228</v>
      </c>
      <c r="E57" s="23">
        <v>483403</v>
      </c>
      <c r="F57" s="23">
        <v>1071942</v>
      </c>
      <c r="G57" s="35">
        <f t="shared" si="2"/>
        <v>3.2855474478338875</v>
      </c>
      <c r="H57" s="2">
        <f t="shared" si="3"/>
        <v>1.6577798466779976</v>
      </c>
    </row>
    <row r="58" spans="1:8" x14ac:dyDescent="0.25">
      <c r="A58">
        <v>1994</v>
      </c>
      <c r="B58" s="23">
        <v>18433</v>
      </c>
      <c r="C58" s="23">
        <v>30620</v>
      </c>
      <c r="D58" s="23">
        <v>117254</v>
      </c>
      <c r="E58" s="23">
        <v>462310</v>
      </c>
      <c r="F58" s="23">
        <v>1011210</v>
      </c>
      <c r="G58" s="35">
        <f t="shared" si="2"/>
        <v>3.2322151758363371</v>
      </c>
      <c r="H58" s="2">
        <f t="shared" si="3"/>
        <v>1.6086265563928432</v>
      </c>
    </row>
    <row r="59" spans="1:8" x14ac:dyDescent="0.25">
      <c r="A59">
        <v>1993</v>
      </c>
      <c r="B59" s="23">
        <v>19645</v>
      </c>
      <c r="C59" s="23">
        <v>32063</v>
      </c>
      <c r="D59" s="23">
        <v>124395</v>
      </c>
      <c r="E59" s="23">
        <v>438890</v>
      </c>
      <c r="F59" s="23">
        <v>956435</v>
      </c>
      <c r="G59" s="35">
        <f t="shared" si="2"/>
        <v>3.1976982549988002</v>
      </c>
      <c r="H59" s="2">
        <f t="shared" si="3"/>
        <v>1.5551965632129146</v>
      </c>
    </row>
    <row r="60" spans="1:8" x14ac:dyDescent="0.25">
      <c r="A60">
        <v>1992</v>
      </c>
      <c r="B60" s="23">
        <v>19278</v>
      </c>
      <c r="C60" s="23">
        <v>32837</v>
      </c>
      <c r="D60" s="23">
        <v>127456</v>
      </c>
      <c r="E60" s="23">
        <v>432274</v>
      </c>
      <c r="F60" s="23">
        <v>903066</v>
      </c>
      <c r="G60" s="35">
        <f t="shared" si="2"/>
        <v>3.220151304717711</v>
      </c>
      <c r="H60" s="2">
        <f t="shared" si="3"/>
        <v>1.4759718556170272</v>
      </c>
    </row>
    <row r="61" spans="1:8" x14ac:dyDescent="0.25">
      <c r="A61">
        <v>1991</v>
      </c>
      <c r="B61" s="23">
        <v>20734</v>
      </c>
      <c r="C61" s="23">
        <v>33766</v>
      </c>
      <c r="D61" s="23">
        <v>129334</v>
      </c>
      <c r="E61" s="23">
        <v>412505</v>
      </c>
      <c r="F61" s="23">
        <v>877705</v>
      </c>
      <c r="G61" s="35">
        <f t="shared" si="2"/>
        <v>3.1776288161935913</v>
      </c>
      <c r="H61" s="2">
        <f t="shared" si="3"/>
        <v>1.4718222353392953</v>
      </c>
    </row>
    <row r="62" spans="1:8" x14ac:dyDescent="0.25">
      <c r="A62">
        <v>1990</v>
      </c>
      <c r="B62" s="23">
        <v>19863</v>
      </c>
      <c r="C62" s="23">
        <v>33298</v>
      </c>
      <c r="D62" s="23">
        <v>128063</v>
      </c>
      <c r="E62" s="23">
        <v>410457</v>
      </c>
      <c r="F62" s="23">
        <v>864570</v>
      </c>
      <c r="G62" s="35">
        <f t="shared" si="2"/>
        <v>3.1913013539459296</v>
      </c>
      <c r="H62" s="2">
        <f t="shared" si="3"/>
        <v>1.461209672103718</v>
      </c>
    </row>
    <row r="63" spans="1:8" x14ac:dyDescent="0.25">
      <c r="A63">
        <v>1989</v>
      </c>
      <c r="B63" s="23">
        <v>19623</v>
      </c>
      <c r="C63" s="23">
        <v>33131</v>
      </c>
      <c r="D63" s="23">
        <v>127471</v>
      </c>
      <c r="E63" s="23">
        <v>399039</v>
      </c>
      <c r="F63" s="23">
        <v>838522</v>
      </c>
      <c r="G63" s="35">
        <f t="shared" si="2"/>
        <v>3.1591101686988958</v>
      </c>
      <c r="H63" s="2">
        <f t="shared" si="3"/>
        <v>1.4475644956358413</v>
      </c>
    </row>
    <row r="64" spans="1:8" x14ac:dyDescent="0.25">
      <c r="A64">
        <v>1988</v>
      </c>
      <c r="B64" s="23">
        <v>19553</v>
      </c>
      <c r="C64" s="23">
        <v>33051</v>
      </c>
      <c r="D64" s="23">
        <v>116875</v>
      </c>
      <c r="E64" s="23">
        <v>363833</v>
      </c>
      <c r="F64" s="23">
        <v>774758</v>
      </c>
      <c r="G64" s="35">
        <f t="shared" si="2"/>
        <v>2.9423773980360344</v>
      </c>
      <c r="H64" s="2">
        <f t="shared" si="3"/>
        <v>1.4527293591743671</v>
      </c>
    </row>
    <row r="65" spans="1:8" x14ac:dyDescent="0.25">
      <c r="A65">
        <v>1987</v>
      </c>
      <c r="B65" s="23">
        <v>17410</v>
      </c>
      <c r="C65" s="23">
        <v>30675</v>
      </c>
      <c r="D65" s="23">
        <v>107467</v>
      </c>
      <c r="E65" s="23">
        <v>307722</v>
      </c>
      <c r="F65" s="23">
        <v>673153</v>
      </c>
      <c r="G65" s="35">
        <f t="shared" si="2"/>
        <v>2.5847620068584676</v>
      </c>
      <c r="H65" s="2">
        <f t="shared" si="3"/>
        <v>1.4530342734537229</v>
      </c>
    </row>
    <row r="66" spans="1:8" x14ac:dyDescent="0.25">
      <c r="A66">
        <v>1986</v>
      </c>
      <c r="B66" s="23">
        <v>17529</v>
      </c>
      <c r="C66" s="23">
        <v>31394</v>
      </c>
      <c r="D66" s="23">
        <v>112349</v>
      </c>
      <c r="E66" s="23">
        <v>306900</v>
      </c>
      <c r="F66" s="23">
        <v>607553</v>
      </c>
      <c r="G66" s="35">
        <f t="shared" si="2"/>
        <v>2.6410487592144523</v>
      </c>
      <c r="H66" s="2">
        <f t="shared" si="3"/>
        <v>1.2977132335979085</v>
      </c>
    </row>
    <row r="67" spans="1:8" x14ac:dyDescent="0.25">
      <c r="A67">
        <v>1985</v>
      </c>
      <c r="B67" s="23">
        <v>16823</v>
      </c>
      <c r="C67" s="23">
        <v>31334</v>
      </c>
      <c r="D67" s="23">
        <v>102273</v>
      </c>
      <c r="E67" s="23">
        <v>263496</v>
      </c>
      <c r="F67" s="23">
        <v>540804</v>
      </c>
      <c r="G67" s="35">
        <f t="shared" si="2"/>
        <v>2.3612421815790823</v>
      </c>
      <c r="H67" s="2">
        <f t="shared" si="3"/>
        <v>1.3065233882384775</v>
      </c>
    </row>
    <row r="68" spans="1:8" x14ac:dyDescent="0.25">
      <c r="A68">
        <v>1984</v>
      </c>
      <c r="B68" s="23">
        <v>16444</v>
      </c>
      <c r="C68" s="23">
        <v>31174</v>
      </c>
      <c r="D68" s="23">
        <v>103656</v>
      </c>
      <c r="E68" s="23">
        <v>262114</v>
      </c>
      <c r="F68" s="23">
        <v>444508</v>
      </c>
      <c r="G68" s="35">
        <f t="shared" si="2"/>
        <v>2.384807167426982</v>
      </c>
      <c r="H68" s="2">
        <f t="shared" si="3"/>
        <v>1.0752803661451227</v>
      </c>
    </row>
    <row r="69" spans="1:8" x14ac:dyDescent="0.25">
      <c r="A69">
        <v>1983</v>
      </c>
      <c r="B69" s="23">
        <v>18824</v>
      </c>
      <c r="C69" s="23">
        <v>29192</v>
      </c>
      <c r="D69" s="23">
        <v>108274</v>
      </c>
      <c r="E69" s="23">
        <v>260970</v>
      </c>
      <c r="F69" s="23">
        <v>459901</v>
      </c>
      <c r="G69" s="35">
        <f t="shared" si="2"/>
        <v>2.4368951129588723</v>
      </c>
      <c r="H69" s="2">
        <f t="shared" si="3"/>
        <v>1.1021928773426641</v>
      </c>
    </row>
    <row r="70" spans="1:8" x14ac:dyDescent="0.25">
      <c r="A70">
        <v>1982</v>
      </c>
      <c r="B70" s="23">
        <v>19997</v>
      </c>
      <c r="C70" s="23">
        <v>28738</v>
      </c>
      <c r="D70" s="23">
        <v>116578</v>
      </c>
      <c r="E70" s="23">
        <v>272674</v>
      </c>
      <c r="F70" s="23">
        <v>455478</v>
      </c>
      <c r="G70" s="35">
        <f t="shared" si="2"/>
        <v>2.5939116114492662</v>
      </c>
      <c r="H70" s="2">
        <f t="shared" si="3"/>
        <v>1.039934975238991</v>
      </c>
    </row>
    <row r="71" spans="1:8" x14ac:dyDescent="0.25">
      <c r="A71">
        <v>1981</v>
      </c>
      <c r="B71" s="23">
        <v>19587</v>
      </c>
      <c r="C71" s="23">
        <v>27055</v>
      </c>
      <c r="D71" s="23">
        <v>109278</v>
      </c>
      <c r="E71" s="23">
        <v>243516</v>
      </c>
      <c r="F71" s="23">
        <v>409698</v>
      </c>
      <c r="G71" s="35">
        <f t="shared" si="2"/>
        <v>2.4025631751453433</v>
      </c>
      <c r="H71" s="2">
        <f t="shared" si="3"/>
        <v>1.0256912246267236</v>
      </c>
    </row>
    <row r="72" spans="1:8" x14ac:dyDescent="0.25">
      <c r="A72">
        <v>1980</v>
      </c>
      <c r="B72" s="23">
        <v>18240</v>
      </c>
      <c r="C72" s="23">
        <v>26776</v>
      </c>
      <c r="D72" s="23">
        <v>101507</v>
      </c>
      <c r="E72" s="23">
        <v>237063</v>
      </c>
      <c r="F72" s="23">
        <v>401245</v>
      </c>
      <c r="G72" s="35">
        <f t="shared" si="2"/>
        <v>2.3455003040578855</v>
      </c>
      <c r="H72" s="2">
        <f t="shared" si="3"/>
        <v>1.0460366123893989</v>
      </c>
    </row>
    <row r="76" spans="1:8" x14ac:dyDescent="0.25">
      <c r="A76" t="s">
        <v>2037</v>
      </c>
    </row>
    <row r="78" spans="1:8" x14ac:dyDescent="0.25">
      <c r="B78" t="s">
        <v>2028</v>
      </c>
      <c r="D78" t="s">
        <v>2029</v>
      </c>
    </row>
    <row r="79" spans="1:8" s="22" customFormat="1" ht="32.25" customHeight="1" x14ac:dyDescent="0.25">
      <c r="A79" s="22" t="s">
        <v>1938</v>
      </c>
      <c r="B79" s="22" t="s">
        <v>2020</v>
      </c>
      <c r="C79" s="22" t="s">
        <v>2021</v>
      </c>
      <c r="D79" s="22" t="s">
        <v>2020</v>
      </c>
      <c r="E79" s="22" t="s">
        <v>2021</v>
      </c>
      <c r="F79" s="32" t="s">
        <v>2030</v>
      </c>
      <c r="G79" s="22" t="s">
        <v>2031</v>
      </c>
      <c r="H79" s="22" t="s">
        <v>2046</v>
      </c>
    </row>
    <row r="80" spans="1:8" x14ac:dyDescent="0.25">
      <c r="A80">
        <v>2011</v>
      </c>
      <c r="B80" s="23">
        <v>277022</v>
      </c>
      <c r="C80" s="23">
        <v>779131</v>
      </c>
      <c r="D80" s="23">
        <v>79951</v>
      </c>
      <c r="E80" s="23">
        <v>271682</v>
      </c>
      <c r="F80" s="2">
        <f>B80/D80</f>
        <v>3.4648972495653587</v>
      </c>
      <c r="G80" s="2">
        <f>C80/E80</f>
        <v>2.8678050073247401</v>
      </c>
      <c r="H80" s="2">
        <f t="shared" ref="H80:H110" si="4">(C80+E80)/(B80+D80)</f>
        <v>2.943676412501786</v>
      </c>
    </row>
    <row r="81" spans="1:8" x14ac:dyDescent="0.25">
      <c r="A81">
        <v>2010</v>
      </c>
      <c r="B81" s="23">
        <v>282735</v>
      </c>
      <c r="C81" s="23">
        <v>808682</v>
      </c>
      <c r="D81" s="23">
        <v>80930</v>
      </c>
      <c r="E81" s="23">
        <v>273523</v>
      </c>
      <c r="F81" s="2">
        <f t="shared" ref="F81:F111" si="5">B81/D81</f>
        <v>3.4935746941801558</v>
      </c>
      <c r="G81" s="2">
        <f t="shared" ref="G81:G111" si="6">C81/E81</f>
        <v>2.9565411318243804</v>
      </c>
      <c r="H81" s="2">
        <f t="shared" si="4"/>
        <v>2.9758294034344797</v>
      </c>
    </row>
    <row r="82" spans="1:8" x14ac:dyDescent="0.25">
      <c r="A82">
        <v>2009</v>
      </c>
      <c r="B82" s="23">
        <v>291169</v>
      </c>
      <c r="C82" s="23">
        <v>831766</v>
      </c>
      <c r="D82" s="23">
        <v>80120</v>
      </c>
      <c r="E82" s="23">
        <v>268022</v>
      </c>
      <c r="F82" s="2">
        <f t="shared" si="5"/>
        <v>3.6341612581128309</v>
      </c>
      <c r="G82" s="2">
        <f t="shared" si="6"/>
        <v>3.1033497250225728</v>
      </c>
      <c r="H82" s="2">
        <f t="shared" si="4"/>
        <v>2.9620807511130143</v>
      </c>
    </row>
    <row r="83" spans="1:8" x14ac:dyDescent="0.25">
      <c r="A83">
        <v>2008</v>
      </c>
      <c r="B83" s="23">
        <v>295078</v>
      </c>
      <c r="C83" s="23">
        <v>812543</v>
      </c>
      <c r="D83" s="23">
        <v>79030</v>
      </c>
      <c r="E83" s="23">
        <v>253856</v>
      </c>
      <c r="F83" s="2">
        <f t="shared" si="5"/>
        <v>3.7337466784765279</v>
      </c>
      <c r="G83" s="2">
        <f t="shared" si="6"/>
        <v>3.2008028173452665</v>
      </c>
      <c r="H83" s="2">
        <f t="shared" si="4"/>
        <v>2.8505110823612432</v>
      </c>
    </row>
    <row r="84" spans="1:8" x14ac:dyDescent="0.25">
      <c r="A84">
        <v>2007</v>
      </c>
      <c r="B84" s="23">
        <v>297852</v>
      </c>
      <c r="C84" s="23">
        <v>815792</v>
      </c>
      <c r="D84" s="23">
        <v>78864</v>
      </c>
      <c r="E84" s="23">
        <v>248680</v>
      </c>
      <c r="F84" s="2">
        <f t="shared" si="5"/>
        <v>3.7767802799756542</v>
      </c>
      <c r="G84" s="2">
        <f t="shared" si="6"/>
        <v>3.280488981824031</v>
      </c>
      <c r="H84" s="2">
        <f t="shared" si="4"/>
        <v>2.8256617717325518</v>
      </c>
    </row>
    <row r="85" spans="1:8" x14ac:dyDescent="0.25">
      <c r="A85">
        <v>2006</v>
      </c>
      <c r="B85" s="23">
        <v>309032</v>
      </c>
      <c r="C85" s="23">
        <v>812570</v>
      </c>
      <c r="D85" s="23">
        <v>78375</v>
      </c>
      <c r="E85" s="23">
        <v>243613</v>
      </c>
      <c r="F85" s="2">
        <f t="shared" si="5"/>
        <v>3.9429920255183415</v>
      </c>
      <c r="G85" s="2">
        <f t="shared" si="6"/>
        <v>3.3354952321920424</v>
      </c>
      <c r="H85" s="2">
        <f t="shared" si="4"/>
        <v>2.7262878574728902</v>
      </c>
    </row>
    <row r="86" spans="1:8" x14ac:dyDescent="0.25">
      <c r="A86">
        <v>2005</v>
      </c>
      <c r="B86" s="23">
        <v>309397</v>
      </c>
      <c r="C86" s="23">
        <v>813427</v>
      </c>
      <c r="D86" s="23">
        <v>78567</v>
      </c>
      <c r="E86" s="23">
        <v>238327</v>
      </c>
      <c r="F86" s="2">
        <f t="shared" si="5"/>
        <v>3.938001960110479</v>
      </c>
      <c r="G86" s="2">
        <f t="shared" si="6"/>
        <v>3.413071116575126</v>
      </c>
      <c r="H86" s="2">
        <f t="shared" si="4"/>
        <v>2.7109577177263868</v>
      </c>
    </row>
    <row r="87" spans="1:8" x14ac:dyDescent="0.25">
      <c r="A87">
        <v>2004</v>
      </c>
      <c r="B87" s="23">
        <v>301337</v>
      </c>
      <c r="C87" s="23">
        <v>801958</v>
      </c>
      <c r="D87" s="23">
        <v>76472</v>
      </c>
      <c r="E87" s="23">
        <v>232323</v>
      </c>
      <c r="F87" s="2">
        <f t="shared" si="5"/>
        <v>3.9404880217595983</v>
      </c>
      <c r="G87" s="2">
        <f t="shared" si="6"/>
        <v>3.4519096258226694</v>
      </c>
      <c r="H87" s="2">
        <f t="shared" si="4"/>
        <v>2.7375763944215197</v>
      </c>
    </row>
    <row r="88" spans="1:8" x14ac:dyDescent="0.25">
      <c r="A88">
        <v>2003</v>
      </c>
      <c r="B88" s="23">
        <v>310323</v>
      </c>
      <c r="C88" s="23">
        <v>782559</v>
      </c>
      <c r="D88" s="23">
        <v>78633</v>
      </c>
      <c r="E88" s="23">
        <v>223647</v>
      </c>
      <c r="F88" s="2">
        <f t="shared" si="5"/>
        <v>3.9464728549082446</v>
      </c>
      <c r="G88" s="2">
        <f t="shared" si="6"/>
        <v>3.4990811412627938</v>
      </c>
      <c r="H88" s="2">
        <f t="shared" si="4"/>
        <v>2.5869404251380619</v>
      </c>
    </row>
    <row r="89" spans="1:8" x14ac:dyDescent="0.25">
      <c r="A89">
        <v>2002</v>
      </c>
      <c r="B89" s="23">
        <v>329250</v>
      </c>
      <c r="C89" s="23">
        <v>819653</v>
      </c>
      <c r="D89" s="23">
        <v>80852</v>
      </c>
      <c r="E89" s="23">
        <v>232188</v>
      </c>
      <c r="F89" s="2">
        <f t="shared" si="5"/>
        <v>4.072255479147084</v>
      </c>
      <c r="G89" s="2">
        <f t="shared" si="6"/>
        <v>3.5301264492566369</v>
      </c>
      <c r="H89" s="2">
        <f t="shared" si="4"/>
        <v>2.5648277745536476</v>
      </c>
    </row>
    <row r="90" spans="1:8" x14ac:dyDescent="0.25">
      <c r="A90">
        <v>2001</v>
      </c>
      <c r="B90" s="23">
        <v>331295</v>
      </c>
      <c r="C90" s="23">
        <v>843201</v>
      </c>
      <c r="D90" s="23">
        <v>81206</v>
      </c>
      <c r="E90" s="23">
        <v>232291</v>
      </c>
      <c r="F90" s="2">
        <f t="shared" si="5"/>
        <v>4.0796862300815206</v>
      </c>
      <c r="G90" s="2">
        <f t="shared" si="6"/>
        <v>3.6299340051917639</v>
      </c>
      <c r="H90" s="2">
        <f t="shared" si="4"/>
        <v>2.6072470127345144</v>
      </c>
    </row>
    <row r="91" spans="1:8" x14ac:dyDescent="0.25">
      <c r="A91">
        <v>2000</v>
      </c>
      <c r="B91" s="23">
        <v>331148</v>
      </c>
      <c r="C91" s="23">
        <v>848143</v>
      </c>
      <c r="D91" s="23">
        <v>81182</v>
      </c>
      <c r="E91" s="23">
        <v>229757</v>
      </c>
      <c r="F91" s="2">
        <f t="shared" si="5"/>
        <v>4.0790815698061147</v>
      </c>
      <c r="G91" s="2">
        <f t="shared" si="6"/>
        <v>3.6914783880360553</v>
      </c>
      <c r="H91" s="2">
        <f t="shared" si="4"/>
        <v>2.6141682632842627</v>
      </c>
    </row>
    <row r="92" spans="1:8" x14ac:dyDescent="0.25">
      <c r="A92">
        <v>1999</v>
      </c>
      <c r="B92" s="23">
        <v>334340</v>
      </c>
      <c r="C92" s="23">
        <v>840373</v>
      </c>
      <c r="D92" s="23">
        <v>80546</v>
      </c>
      <c r="E92" s="23">
        <v>223115</v>
      </c>
      <c r="F92" s="2">
        <f t="shared" si="5"/>
        <v>4.1509199711965836</v>
      </c>
      <c r="G92" s="2">
        <f t="shared" si="6"/>
        <v>3.7665463998386484</v>
      </c>
      <c r="H92" s="2">
        <f t="shared" si="4"/>
        <v>2.5633258292639423</v>
      </c>
    </row>
    <row r="93" spans="1:8" x14ac:dyDescent="0.25">
      <c r="A93">
        <v>1998</v>
      </c>
      <c r="B93" s="23">
        <v>350945</v>
      </c>
      <c r="C93" s="23">
        <v>873523</v>
      </c>
      <c r="D93" s="23">
        <v>83149</v>
      </c>
      <c r="E93" s="23">
        <v>227647</v>
      </c>
      <c r="F93" s="2">
        <f t="shared" si="5"/>
        <v>4.2206761356119733</v>
      </c>
      <c r="G93" s="2">
        <f t="shared" si="6"/>
        <v>3.8371821284708343</v>
      </c>
      <c r="H93" s="2">
        <f t="shared" si="4"/>
        <v>2.5367086391426743</v>
      </c>
    </row>
    <row r="94" spans="1:8" x14ac:dyDescent="0.25">
      <c r="A94">
        <v>1997</v>
      </c>
      <c r="B94" s="23">
        <v>373408</v>
      </c>
      <c r="C94" s="23">
        <v>924628</v>
      </c>
      <c r="D94" s="23">
        <v>84682</v>
      </c>
      <c r="E94" s="23">
        <v>226472</v>
      </c>
      <c r="F94" s="2">
        <f t="shared" si="5"/>
        <v>4.4095321319760989</v>
      </c>
      <c r="G94" s="2">
        <f t="shared" si="6"/>
        <v>4.0827475361192551</v>
      </c>
      <c r="H94" s="2">
        <f t="shared" si="4"/>
        <v>2.512824990722347</v>
      </c>
    </row>
    <row r="95" spans="1:8" x14ac:dyDescent="0.25">
      <c r="A95">
        <v>1996</v>
      </c>
      <c r="B95" s="23">
        <v>367377</v>
      </c>
      <c r="C95" s="23">
        <v>888118</v>
      </c>
      <c r="D95" s="23">
        <v>77105</v>
      </c>
      <c r="E95" s="23">
        <v>205726</v>
      </c>
      <c r="F95" s="2">
        <f t="shared" si="5"/>
        <v>4.7646326437974187</v>
      </c>
      <c r="G95" s="2">
        <f t="shared" si="6"/>
        <v>4.3169944489272138</v>
      </c>
      <c r="H95" s="2">
        <f t="shared" si="4"/>
        <v>2.4609410504812343</v>
      </c>
    </row>
    <row r="96" spans="1:8" x14ac:dyDescent="0.25">
      <c r="A96">
        <v>1995</v>
      </c>
      <c r="B96" s="23">
        <v>400276</v>
      </c>
      <c r="C96" s="23">
        <v>879056</v>
      </c>
      <c r="D96" s="23">
        <v>83127</v>
      </c>
      <c r="E96" s="23">
        <v>192886</v>
      </c>
      <c r="F96" s="2">
        <f t="shared" si="5"/>
        <v>4.8152345206731866</v>
      </c>
      <c r="G96" s="2">
        <f t="shared" si="6"/>
        <v>4.557386228134753</v>
      </c>
      <c r="H96" s="2">
        <f t="shared" si="4"/>
        <v>2.2174914098588547</v>
      </c>
    </row>
    <row r="97" spans="1:8" x14ac:dyDescent="0.25">
      <c r="A97">
        <v>1994</v>
      </c>
      <c r="B97" s="23">
        <v>387755</v>
      </c>
      <c r="C97" s="23">
        <v>837933</v>
      </c>
      <c r="D97" s="23">
        <v>74555</v>
      </c>
      <c r="E97" s="23">
        <v>173276</v>
      </c>
      <c r="F97" s="2">
        <f t="shared" si="5"/>
        <v>5.2009254912480722</v>
      </c>
      <c r="G97" s="2">
        <f t="shared" si="6"/>
        <v>4.8358283893903371</v>
      </c>
      <c r="H97" s="2">
        <f t="shared" si="4"/>
        <v>2.1872964028465747</v>
      </c>
    </row>
    <row r="98" spans="1:8" x14ac:dyDescent="0.25">
      <c r="A98">
        <v>1993</v>
      </c>
      <c r="B98" s="23">
        <v>372265</v>
      </c>
      <c r="C98" s="23">
        <v>799855</v>
      </c>
      <c r="D98" s="23">
        <v>66625</v>
      </c>
      <c r="E98" s="23">
        <v>156580</v>
      </c>
      <c r="F98" s="2">
        <f t="shared" si="5"/>
        <v>5.5874671669793621</v>
      </c>
      <c r="G98" s="2">
        <f t="shared" si="6"/>
        <v>5.1082833056584498</v>
      </c>
      <c r="H98" s="2">
        <f t="shared" si="4"/>
        <v>2.1792134703456445</v>
      </c>
    </row>
    <row r="99" spans="1:8" x14ac:dyDescent="0.25">
      <c r="A99">
        <v>1992</v>
      </c>
      <c r="B99" s="23">
        <v>368953</v>
      </c>
      <c r="C99" s="23">
        <v>760563</v>
      </c>
      <c r="D99" s="23">
        <v>63321</v>
      </c>
      <c r="E99" s="23">
        <v>142503</v>
      </c>
      <c r="F99" s="2">
        <f t="shared" si="5"/>
        <v>5.8267083589962256</v>
      </c>
      <c r="G99" s="2">
        <f t="shared" si="6"/>
        <v>5.3371718490137052</v>
      </c>
      <c r="H99" s="2">
        <f t="shared" si="4"/>
        <v>2.0891055210352691</v>
      </c>
    </row>
    <row r="100" spans="1:8" x14ac:dyDescent="0.25">
      <c r="A100">
        <v>1991</v>
      </c>
      <c r="B100" s="23">
        <v>357910</v>
      </c>
      <c r="C100" s="23">
        <v>744312</v>
      </c>
      <c r="D100" s="23">
        <v>54595</v>
      </c>
      <c r="E100" s="23">
        <v>133393</v>
      </c>
      <c r="F100" s="2">
        <f t="shared" si="5"/>
        <v>6.5557285465701991</v>
      </c>
      <c r="G100" s="2">
        <f t="shared" si="6"/>
        <v>5.5798430202484388</v>
      </c>
      <c r="H100" s="2">
        <f t="shared" si="4"/>
        <v>2.1277439061344712</v>
      </c>
    </row>
    <row r="101" spans="1:8" x14ac:dyDescent="0.25">
      <c r="A101">
        <v>1990</v>
      </c>
      <c r="B101" s="23">
        <v>356625</v>
      </c>
      <c r="C101" s="23">
        <v>736557</v>
      </c>
      <c r="D101" s="23">
        <v>53832</v>
      </c>
      <c r="E101" s="23">
        <v>128012</v>
      </c>
      <c r="F101" s="2">
        <f t="shared" si="5"/>
        <v>6.6247770842621492</v>
      </c>
      <c r="G101" s="2">
        <f t="shared" si="6"/>
        <v>5.75381214261163</v>
      </c>
      <c r="H101" s="2">
        <f t="shared" si="4"/>
        <v>2.1063570605447097</v>
      </c>
    </row>
    <row r="102" spans="1:8" x14ac:dyDescent="0.25">
      <c r="A102">
        <v>1989</v>
      </c>
      <c r="B102" s="23">
        <v>346923</v>
      </c>
      <c r="C102" s="23">
        <v>717113</v>
      </c>
      <c r="D102" s="23">
        <v>52116</v>
      </c>
      <c r="E102" s="23">
        <v>121409</v>
      </c>
      <c r="F102" s="2">
        <f t="shared" si="5"/>
        <v>6.6567464886023489</v>
      </c>
      <c r="G102" s="2">
        <f t="shared" si="6"/>
        <v>5.906588473671639</v>
      </c>
      <c r="H102" s="2">
        <f t="shared" si="4"/>
        <v>2.1013535017880458</v>
      </c>
    </row>
    <row r="103" spans="1:8" x14ac:dyDescent="0.25">
      <c r="A103">
        <v>1988</v>
      </c>
      <c r="B103" s="23">
        <v>316134</v>
      </c>
      <c r="C103" s="23">
        <v>666256</v>
      </c>
      <c r="D103" s="23">
        <v>47699</v>
      </c>
      <c r="E103" s="23">
        <v>108503</v>
      </c>
      <c r="F103" s="2">
        <f t="shared" si="5"/>
        <v>6.6276861150128932</v>
      </c>
      <c r="G103" s="2">
        <f t="shared" si="6"/>
        <v>6.1404385132208326</v>
      </c>
      <c r="H103" s="2">
        <f t="shared" si="4"/>
        <v>2.1294357576140701</v>
      </c>
    </row>
    <row r="104" spans="1:8" x14ac:dyDescent="0.25">
      <c r="A104">
        <v>1987</v>
      </c>
      <c r="B104" s="23">
        <v>268036</v>
      </c>
      <c r="C104" s="23">
        <v>580118</v>
      </c>
      <c r="D104" s="23">
        <v>39686</v>
      </c>
      <c r="E104" s="23">
        <v>93035</v>
      </c>
      <c r="F104" s="2">
        <f t="shared" si="5"/>
        <v>6.7539182583278734</v>
      </c>
      <c r="G104" s="2">
        <f t="shared" si="6"/>
        <v>6.2354812704896005</v>
      </c>
      <c r="H104" s="2">
        <f t="shared" si="4"/>
        <v>2.1875361527612585</v>
      </c>
    </row>
    <row r="105" spans="1:8" x14ac:dyDescent="0.25">
      <c r="A105">
        <v>1986</v>
      </c>
      <c r="B105" s="23">
        <v>267545</v>
      </c>
      <c r="C105" s="23">
        <v>523817</v>
      </c>
      <c r="D105" s="23">
        <v>39355</v>
      </c>
      <c r="E105" s="23">
        <v>83736</v>
      </c>
      <c r="F105" s="2">
        <f t="shared" si="5"/>
        <v>6.7982467284970145</v>
      </c>
      <c r="G105" s="2">
        <f t="shared" si="6"/>
        <v>6.2555770516862523</v>
      </c>
      <c r="H105" s="2">
        <f t="shared" si="4"/>
        <v>1.979644835451287</v>
      </c>
    </row>
    <row r="106" spans="1:8" x14ac:dyDescent="0.25">
      <c r="A106">
        <v>1985</v>
      </c>
      <c r="B106" s="23">
        <v>229139</v>
      </c>
      <c r="C106" s="23">
        <v>465845</v>
      </c>
      <c r="D106" s="23">
        <v>34357</v>
      </c>
      <c r="E106" s="23">
        <v>74960</v>
      </c>
      <c r="F106" s="2">
        <f t="shared" si="5"/>
        <v>6.6693541345286258</v>
      </c>
      <c r="G106" s="2">
        <f t="shared" si="6"/>
        <v>6.2145811099252937</v>
      </c>
      <c r="H106" s="2">
        <f t="shared" si="4"/>
        <v>2.0524220481525335</v>
      </c>
    </row>
    <row r="107" spans="1:8" x14ac:dyDescent="0.25">
      <c r="A107">
        <v>1984</v>
      </c>
      <c r="B107" s="23">
        <v>227983</v>
      </c>
      <c r="C107" s="23">
        <v>384540</v>
      </c>
      <c r="D107" s="23">
        <v>34131</v>
      </c>
      <c r="E107" s="23">
        <v>59968</v>
      </c>
      <c r="F107" s="2">
        <f t="shared" si="5"/>
        <v>6.6796460695555364</v>
      </c>
      <c r="G107" s="2">
        <f t="shared" si="6"/>
        <v>6.4124199573105658</v>
      </c>
      <c r="H107" s="2">
        <f t="shared" si="4"/>
        <v>1.6958575276406449</v>
      </c>
    </row>
    <row r="108" spans="1:8" x14ac:dyDescent="0.25">
      <c r="A108">
        <v>1983</v>
      </c>
      <c r="B108" s="23">
        <v>227067</v>
      </c>
      <c r="C108" s="23">
        <v>398792</v>
      </c>
      <c r="D108" s="23">
        <v>33904</v>
      </c>
      <c r="E108" s="23">
        <v>61109</v>
      </c>
      <c r="F108" s="2">
        <f t="shared" si="5"/>
        <v>6.6973513449740443</v>
      </c>
      <c r="G108" s="2">
        <f t="shared" si="6"/>
        <v>6.525912713348279</v>
      </c>
      <c r="H108" s="2">
        <f t="shared" si="4"/>
        <v>1.7622686045575946</v>
      </c>
    </row>
    <row r="109" spans="1:8" x14ac:dyDescent="0.25">
      <c r="A109">
        <v>1982</v>
      </c>
      <c r="B109" s="23">
        <v>239124</v>
      </c>
      <c r="C109" s="23">
        <v>395535</v>
      </c>
      <c r="D109" s="23">
        <v>33550</v>
      </c>
      <c r="E109" s="23">
        <v>59944</v>
      </c>
      <c r="F109" s="2">
        <f t="shared" si="5"/>
        <v>7.1273919523099849</v>
      </c>
      <c r="G109" s="2">
        <f t="shared" si="6"/>
        <v>6.5984085146136398</v>
      </c>
      <c r="H109" s="2">
        <f t="shared" si="4"/>
        <v>1.6704159545831285</v>
      </c>
    </row>
    <row r="110" spans="1:8" x14ac:dyDescent="0.25">
      <c r="A110">
        <v>1981</v>
      </c>
      <c r="B110" s="23">
        <v>213962</v>
      </c>
      <c r="C110" s="23">
        <v>357876</v>
      </c>
      <c r="D110" s="23">
        <v>29554</v>
      </c>
      <c r="E110" s="23">
        <v>51821</v>
      </c>
      <c r="F110" s="2">
        <f t="shared" si="5"/>
        <v>7.2396968261487444</v>
      </c>
      <c r="G110" s="2">
        <f t="shared" si="6"/>
        <v>6.906003357712124</v>
      </c>
      <c r="H110" s="2">
        <f t="shared" si="4"/>
        <v>1.6824233315264705</v>
      </c>
    </row>
    <row r="111" spans="1:8" x14ac:dyDescent="0.25">
      <c r="A111">
        <v>1980</v>
      </c>
      <c r="B111" s="23">
        <v>208916</v>
      </c>
      <c r="C111" s="23">
        <v>351850</v>
      </c>
      <c r="D111" s="23">
        <v>28147</v>
      </c>
      <c r="E111" s="23">
        <v>49396</v>
      </c>
      <c r="F111" s="2">
        <f t="shared" si="5"/>
        <v>7.4223185419405269</v>
      </c>
      <c r="G111" s="2">
        <f t="shared" si="6"/>
        <v>7.1230464005182608</v>
      </c>
      <c r="H111" s="2">
        <f>(C111+E111)/(B111+D111)</f>
        <v>1.6925711730637003</v>
      </c>
    </row>
  </sheetData>
  <sortState ref="A80:E111">
    <sortCondition descending="1" ref="A80:A111"/>
  </sortState>
  <mergeCells count="1">
    <mergeCell ref="A1:G1"/>
  </mergeCells>
  <hyperlinks>
    <hyperlink ref="J5"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22" sqref="G22"/>
    </sheetView>
  </sheetViews>
  <sheetFormatPr defaultRowHeight="15" x14ac:dyDescent="0.25"/>
  <cols>
    <col min="1" max="1" width="14" customWidth="1"/>
    <col min="2" max="7" width="12.140625" customWidth="1"/>
    <col min="8" max="8" width="3.7109375" customWidth="1"/>
    <col min="9" max="9" width="109.140625" customWidth="1"/>
  </cols>
  <sheetData>
    <row r="1" spans="1:9" x14ac:dyDescent="0.25">
      <c r="A1" s="66" t="s">
        <v>2240</v>
      </c>
      <c r="B1" s="66"/>
      <c r="C1" s="66"/>
      <c r="D1" s="66"/>
      <c r="E1" s="66"/>
      <c r="F1" s="66"/>
      <c r="G1" s="66"/>
      <c r="I1" t="s">
        <v>2221</v>
      </c>
    </row>
    <row r="2" spans="1:9" x14ac:dyDescent="0.25">
      <c r="I2" t="s">
        <v>2222</v>
      </c>
    </row>
    <row r="3" spans="1:9" x14ac:dyDescent="0.25">
      <c r="B3" s="72" t="s">
        <v>1954</v>
      </c>
      <c r="C3" s="72"/>
      <c r="D3" s="72" t="s">
        <v>1955</v>
      </c>
      <c r="E3" s="72"/>
      <c r="F3" s="72" t="s">
        <v>1956</v>
      </c>
      <c r="G3" s="72"/>
      <c r="I3" t="s">
        <v>2223</v>
      </c>
    </row>
    <row r="4" spans="1:9" ht="30.75" customHeight="1" x14ac:dyDescent="0.25">
      <c r="A4" t="s">
        <v>1938</v>
      </c>
      <c r="B4" s="32" t="s">
        <v>2239</v>
      </c>
      <c r="C4" s="32" t="s">
        <v>1932</v>
      </c>
      <c r="D4" s="32" t="s">
        <v>2239</v>
      </c>
      <c r="E4" s="32" t="s">
        <v>1932</v>
      </c>
      <c r="F4" s="32" t="s">
        <v>2239</v>
      </c>
      <c r="G4" s="32" t="s">
        <v>1932</v>
      </c>
    </row>
    <row r="5" spans="1:9" x14ac:dyDescent="0.25">
      <c r="A5" s="44">
        <v>2011</v>
      </c>
      <c r="B5" s="34">
        <f>F5-D5</f>
        <v>2.3817858950831208</v>
      </c>
      <c r="C5" s="31">
        <f>(G5*B5-D5*(E5-G5)/(E5+1))/(B5+D5*(E5-G5)/(E5+1))</f>
        <v>3.1493030650602334</v>
      </c>
      <c r="D5" s="34">
        <f>D13*'assault arrest trend'!F4</f>
        <v>3.54180221419062</v>
      </c>
      <c r="E5" s="31">
        <f>'national DV arrests'!C25</f>
        <v>2.9111855610845607</v>
      </c>
      <c r="F5" s="34">
        <f>'assault arrest trend'!F4</f>
        <v>5.9235881092737408</v>
      </c>
      <c r="G5" s="31">
        <f>'assault arrest trend'!D4</f>
        <v>3.003566218187713</v>
      </c>
      <c r="I5" t="s">
        <v>1957</v>
      </c>
    </row>
    <row r="6" spans="1:9" x14ac:dyDescent="0.25">
      <c r="A6" s="44">
        <v>1980</v>
      </c>
      <c r="B6" s="34">
        <f>F6-D6</f>
        <v>3.7078940730468286</v>
      </c>
      <c r="C6" s="31">
        <f>(G6*B6-D6*(E6-G6)/(E6+1))/(B6+D6*(E6-G6)/(E6+1))</f>
        <v>7.3086218625678478</v>
      </c>
      <c r="D6" s="34">
        <f>E13*'assault arrest trend'!F35</f>
        <v>0.19515231963404361</v>
      </c>
      <c r="E6" s="43">
        <v>6</v>
      </c>
      <c r="F6" s="34">
        <f>'assault arrest trend'!F35</f>
        <v>3.9030463926808721</v>
      </c>
      <c r="G6" s="31">
        <f>'assault arrest trend'!D35</f>
        <v>7.2316779077415108</v>
      </c>
      <c r="I6" t="s">
        <v>2045</v>
      </c>
    </row>
    <row r="7" spans="1:9" ht="30" x14ac:dyDescent="0.25">
      <c r="A7" s="63" t="s">
        <v>2041</v>
      </c>
      <c r="B7" s="45">
        <f>B5/B6-1</f>
        <v>-0.35764456908393449</v>
      </c>
      <c r="C7" s="43"/>
      <c r="D7" s="45">
        <f>D5/D6-1</f>
        <v>17.148911685151017</v>
      </c>
      <c r="E7" s="43"/>
      <c r="F7" s="45">
        <f>F5/F6-1</f>
        <v>0.51768324362781315</v>
      </c>
      <c r="G7" s="43"/>
      <c r="I7" t="s">
        <v>2044</v>
      </c>
    </row>
    <row r="9" spans="1:9" x14ac:dyDescent="0.25">
      <c r="D9" t="s">
        <v>2042</v>
      </c>
      <c r="E9" t="s">
        <v>2043</v>
      </c>
      <c r="I9" t="s">
        <v>2018</v>
      </c>
    </row>
    <row r="10" spans="1:9" x14ac:dyDescent="0.25">
      <c r="A10" t="s">
        <v>2035</v>
      </c>
      <c r="D10" s="21">
        <f>'national DV arrests'!E10</f>
        <v>0.57989302690011468</v>
      </c>
      <c r="I10" t="s">
        <v>1958</v>
      </c>
    </row>
    <row r="11" spans="1:9" x14ac:dyDescent="0.25">
      <c r="A11" t="s">
        <v>2034</v>
      </c>
      <c r="D11" s="21">
        <f>'national DV arrests'!B25</f>
        <v>0.92131762703340492</v>
      </c>
      <c r="I11" t="s">
        <v>2032</v>
      </c>
    </row>
    <row r="12" spans="1:9" x14ac:dyDescent="0.25">
      <c r="A12" t="s">
        <v>2033</v>
      </c>
      <c r="D12" s="21">
        <f>'UCR arrests'!D10</f>
        <v>0.89354785040761542</v>
      </c>
      <c r="I12" t="s">
        <v>2015</v>
      </c>
    </row>
    <row r="13" spans="1:9" x14ac:dyDescent="0.25">
      <c r="A13" t="s">
        <v>2036</v>
      </c>
      <c r="D13" s="3">
        <f>D10*D11/D12</f>
        <v>0.59791500503651007</v>
      </c>
      <c r="E13" s="3">
        <v>0.05</v>
      </c>
    </row>
    <row r="14" spans="1:9" x14ac:dyDescent="0.25">
      <c r="C14" s="23"/>
      <c r="I14" t="s">
        <v>1959</v>
      </c>
    </row>
    <row r="15" spans="1:9" x14ac:dyDescent="0.25">
      <c r="C15" s="36"/>
      <c r="D15" s="3"/>
    </row>
    <row r="16" spans="1:9" x14ac:dyDescent="0.25">
      <c r="C16" s="23"/>
    </row>
    <row r="17" spans="2:7" x14ac:dyDescent="0.25">
      <c r="C17" s="36"/>
      <c r="E17" s="2"/>
      <c r="G17" s="2"/>
    </row>
    <row r="19" spans="2:7" x14ac:dyDescent="0.25">
      <c r="B19" s="36"/>
      <c r="C19" s="3"/>
      <c r="D19" s="36"/>
    </row>
    <row r="20" spans="2:7" x14ac:dyDescent="0.25">
      <c r="B20" s="1"/>
      <c r="C20" s="1"/>
      <c r="D20" s="1"/>
      <c r="E20" s="1"/>
      <c r="F20" s="1"/>
      <c r="G20" s="1"/>
    </row>
  </sheetData>
  <mergeCells count="4">
    <mergeCell ref="B3:C3"/>
    <mergeCell ref="D3:E3"/>
    <mergeCell ref="F3:G3"/>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workbookViewId="0">
      <selection sqref="A1:I1"/>
    </sheetView>
  </sheetViews>
  <sheetFormatPr defaultRowHeight="15" x14ac:dyDescent="0.25"/>
  <cols>
    <col min="1" max="1" width="16" customWidth="1"/>
    <col min="2" max="3" width="11.28515625" customWidth="1"/>
    <col min="11" max="11" width="2.7109375" customWidth="1"/>
    <col min="12" max="12" width="116.7109375" customWidth="1"/>
  </cols>
  <sheetData>
    <row r="1" spans="1:12" x14ac:dyDescent="0.25">
      <c r="A1" s="66" t="s">
        <v>937</v>
      </c>
      <c r="B1" s="66"/>
      <c r="C1" s="66"/>
      <c r="D1" s="66"/>
      <c r="E1" s="66"/>
      <c r="F1" s="66"/>
      <c r="G1" s="66"/>
      <c r="H1" s="66"/>
      <c r="I1" s="66"/>
      <c r="L1" t="s">
        <v>2221</v>
      </c>
    </row>
    <row r="2" spans="1:12" x14ac:dyDescent="0.25">
      <c r="A2" s="44"/>
      <c r="B2" s="44"/>
      <c r="C2" s="44"/>
      <c r="D2" s="44"/>
      <c r="E2" s="44"/>
      <c r="F2" s="44"/>
      <c r="G2" s="44"/>
      <c r="H2" s="44"/>
      <c r="I2" s="44"/>
      <c r="L2" t="s">
        <v>2222</v>
      </c>
    </row>
    <row r="3" spans="1:12" x14ac:dyDescent="0.25">
      <c r="L3" t="s">
        <v>2223</v>
      </c>
    </row>
    <row r="4" spans="1:12" ht="60" x14ac:dyDescent="0.25">
      <c r="A4" t="s">
        <v>934</v>
      </c>
      <c r="B4" s="32" t="s">
        <v>1071</v>
      </c>
      <c r="C4" s="32" t="s">
        <v>935</v>
      </c>
      <c r="L4" t="s">
        <v>1056</v>
      </c>
    </row>
    <row r="5" spans="1:12" x14ac:dyDescent="0.25">
      <c r="A5" t="s">
        <v>606</v>
      </c>
      <c r="B5" s="46">
        <f t="shared" ref="B5:B16" si="0">J48</f>
        <v>0.51154091779947086</v>
      </c>
      <c r="C5" s="31">
        <f t="shared" ref="C5:C16" si="1">I48</f>
        <v>2.8273037542662114</v>
      </c>
      <c r="L5" t="s">
        <v>1942</v>
      </c>
    </row>
    <row r="6" spans="1:12" x14ac:dyDescent="0.25">
      <c r="A6" t="s">
        <v>261</v>
      </c>
      <c r="B6" s="46">
        <f t="shared" si="0"/>
        <v>0.48044444444444445</v>
      </c>
      <c r="C6" s="31">
        <f t="shared" si="1"/>
        <v>3.7175810473815463</v>
      </c>
      <c r="L6" t="s">
        <v>1943</v>
      </c>
    </row>
    <row r="7" spans="1:12" x14ac:dyDescent="0.25">
      <c r="A7" t="s">
        <v>257</v>
      </c>
      <c r="B7" s="46">
        <f t="shared" si="0"/>
        <v>0.55288068248217836</v>
      </c>
      <c r="C7" s="31">
        <f t="shared" si="1"/>
        <v>2.8338735818476497</v>
      </c>
      <c r="L7" t="s">
        <v>1944</v>
      </c>
    </row>
    <row r="8" spans="1:12" x14ac:dyDescent="0.25">
      <c r="A8" t="s">
        <v>150</v>
      </c>
      <c r="B8" s="46">
        <f t="shared" si="0"/>
        <v>0.5230297033701512</v>
      </c>
      <c r="C8" s="31">
        <f t="shared" si="1"/>
        <v>2.923950916527799</v>
      </c>
    </row>
    <row r="9" spans="1:12" x14ac:dyDescent="0.25">
      <c r="A9" t="s">
        <v>420</v>
      </c>
      <c r="B9" s="46">
        <f t="shared" si="0"/>
        <v>0.52054531490015366</v>
      </c>
      <c r="C9" s="31">
        <f t="shared" si="1"/>
        <v>3.2096273291925468</v>
      </c>
    </row>
    <row r="10" spans="1:12" x14ac:dyDescent="0.25">
      <c r="A10" t="s">
        <v>289</v>
      </c>
      <c r="B10" s="46">
        <f t="shared" si="0"/>
        <v>0.49255227728444573</v>
      </c>
      <c r="C10" s="31">
        <f t="shared" si="1"/>
        <v>3.2144607843137254</v>
      </c>
    </row>
    <row r="11" spans="1:12" x14ac:dyDescent="0.25">
      <c r="A11" t="s">
        <v>347</v>
      </c>
      <c r="B11" s="46">
        <f t="shared" si="0"/>
        <v>0.52977765268786936</v>
      </c>
      <c r="C11" s="31">
        <f t="shared" si="1"/>
        <v>3.2489841986455983</v>
      </c>
    </row>
    <row r="12" spans="1:12" x14ac:dyDescent="0.25">
      <c r="A12" t="s">
        <v>311</v>
      </c>
      <c r="B12" s="46">
        <f t="shared" si="0"/>
        <v>0.5359592830272184</v>
      </c>
      <c r="C12" s="31">
        <f t="shared" si="1"/>
        <v>3.197573656845754</v>
      </c>
    </row>
    <row r="13" spans="1:12" x14ac:dyDescent="0.25">
      <c r="A13" t="s">
        <v>153</v>
      </c>
      <c r="B13" s="46">
        <f t="shared" si="0"/>
        <v>0.62603302081279244</v>
      </c>
      <c r="C13" s="31">
        <f t="shared" si="1"/>
        <v>2.7135261590812418</v>
      </c>
    </row>
    <row r="14" spans="1:12" x14ac:dyDescent="0.25">
      <c r="A14" t="s">
        <v>185</v>
      </c>
      <c r="B14" s="46">
        <f t="shared" si="0"/>
        <v>0.54477011391476959</v>
      </c>
      <c r="C14" s="31">
        <f t="shared" si="1"/>
        <v>2.561674266339296</v>
      </c>
    </row>
    <row r="15" spans="1:12" x14ac:dyDescent="0.25">
      <c r="A15" t="s">
        <v>901</v>
      </c>
      <c r="B15" s="46">
        <f t="shared" si="0"/>
        <v>0.4631578947368421</v>
      </c>
      <c r="C15" s="31">
        <f t="shared" si="1"/>
        <v>3.1904761904761907</v>
      </c>
    </row>
    <row r="16" spans="1:12" x14ac:dyDescent="0.25">
      <c r="A16" t="s">
        <v>837</v>
      </c>
      <c r="B16" s="46">
        <f t="shared" si="0"/>
        <v>0.58334233552986925</v>
      </c>
      <c r="C16" s="31">
        <f t="shared" si="1"/>
        <v>3.2386185243328098</v>
      </c>
    </row>
    <row r="17" spans="1:9" x14ac:dyDescent="0.25">
      <c r="B17" s="43"/>
      <c r="C17" s="43"/>
    </row>
    <row r="18" spans="1:9" x14ac:dyDescent="0.25">
      <c r="A18" t="s">
        <v>936</v>
      </c>
      <c r="B18" s="46">
        <f>J61</f>
        <v>0.54953370780045996</v>
      </c>
      <c r="C18" s="31">
        <f>I61</f>
        <v>2.8815186440677967</v>
      </c>
    </row>
    <row r="21" spans="1:9" x14ac:dyDescent="0.25">
      <c r="A21" t="s">
        <v>0</v>
      </c>
      <c r="E21" t="s">
        <v>17</v>
      </c>
    </row>
    <row r="22" spans="1:9" x14ac:dyDescent="0.25">
      <c r="E22" t="s">
        <v>18</v>
      </c>
      <c r="F22">
        <v>0</v>
      </c>
      <c r="G22">
        <v>1</v>
      </c>
      <c r="H22" t="s">
        <v>19</v>
      </c>
    </row>
    <row r="23" spans="1:9" x14ac:dyDescent="0.25">
      <c r="A23" t="s">
        <v>1</v>
      </c>
    </row>
    <row r="24" spans="1:9" x14ac:dyDescent="0.25">
      <c r="A24" t="s">
        <v>2</v>
      </c>
      <c r="E24" t="s">
        <v>20</v>
      </c>
      <c r="F24" s="1">
        <v>3017</v>
      </c>
      <c r="G24" s="1">
        <v>7944</v>
      </c>
      <c r="H24" s="1">
        <v>10961</v>
      </c>
      <c r="I24" s="2">
        <f>G24/F24</f>
        <v>2.6330792177659927</v>
      </c>
    </row>
    <row r="25" spans="1:9" x14ac:dyDescent="0.25">
      <c r="A25" t="s">
        <v>3</v>
      </c>
      <c r="E25" t="s">
        <v>21</v>
      </c>
      <c r="F25" s="1">
        <v>3758</v>
      </c>
      <c r="G25" s="1">
        <v>11992</v>
      </c>
      <c r="H25" s="1">
        <v>15750</v>
      </c>
      <c r="I25" s="2">
        <f t="shared" ref="I25:I37" si="2">G25/F25</f>
        <v>3.1910590739755187</v>
      </c>
    </row>
    <row r="26" spans="1:9" x14ac:dyDescent="0.25">
      <c r="A26" t="s">
        <v>4</v>
      </c>
      <c r="E26" t="s">
        <v>22</v>
      </c>
      <c r="F26" s="1">
        <v>2154</v>
      </c>
      <c r="G26" s="1">
        <v>6403</v>
      </c>
      <c r="H26" s="1">
        <v>8557</v>
      </c>
      <c r="I26" s="2">
        <f t="shared" si="2"/>
        <v>2.9726090993500462</v>
      </c>
    </row>
    <row r="27" spans="1:9" x14ac:dyDescent="0.25">
      <c r="A27" t="s">
        <v>5</v>
      </c>
      <c r="E27" t="s">
        <v>23</v>
      </c>
      <c r="F27" s="1">
        <v>11946</v>
      </c>
      <c r="G27" s="1">
        <v>37577</v>
      </c>
      <c r="H27" s="1">
        <v>49523</v>
      </c>
      <c r="I27" s="2">
        <f t="shared" si="2"/>
        <v>3.1455717394943914</v>
      </c>
    </row>
    <row r="28" spans="1:9" x14ac:dyDescent="0.25">
      <c r="A28" t="s">
        <v>6</v>
      </c>
      <c r="E28" t="s">
        <v>24</v>
      </c>
      <c r="F28" s="1">
        <v>1259</v>
      </c>
      <c r="G28" s="1">
        <v>3949</v>
      </c>
      <c r="H28" s="1">
        <v>5208</v>
      </c>
      <c r="I28" s="2">
        <f t="shared" si="2"/>
        <v>3.1366163621922158</v>
      </c>
    </row>
    <row r="29" spans="1:9" x14ac:dyDescent="0.25">
      <c r="A29" t="s">
        <v>7</v>
      </c>
      <c r="E29" t="s">
        <v>25</v>
      </c>
      <c r="F29" s="1">
        <v>1773</v>
      </c>
      <c r="G29" s="1">
        <v>5209</v>
      </c>
      <c r="H29" s="1">
        <v>6982</v>
      </c>
      <c r="I29" s="2">
        <f t="shared" si="2"/>
        <v>2.9379582628313594</v>
      </c>
    </row>
    <row r="30" spans="1:9" x14ac:dyDescent="0.25">
      <c r="A30" t="s">
        <v>8</v>
      </c>
      <c r="E30" t="s">
        <v>26</v>
      </c>
      <c r="F30" s="1">
        <v>8763</v>
      </c>
      <c r="G30" s="1">
        <v>26767</v>
      </c>
      <c r="H30" s="1">
        <v>35530</v>
      </c>
      <c r="I30" s="2">
        <f t="shared" si="2"/>
        <v>3.054547529384914</v>
      </c>
    </row>
    <row r="31" spans="1:9" x14ac:dyDescent="0.25">
      <c r="A31" t="s">
        <v>9</v>
      </c>
      <c r="E31" t="s">
        <v>27</v>
      </c>
      <c r="F31" s="1">
        <v>1098</v>
      </c>
      <c r="G31" s="1">
        <v>3421</v>
      </c>
      <c r="H31" s="1">
        <v>4519</v>
      </c>
      <c r="I31" s="2">
        <f t="shared" si="2"/>
        <v>3.115664845173042</v>
      </c>
    </row>
    <row r="32" spans="1:9" x14ac:dyDescent="0.25">
      <c r="A32" t="s">
        <v>10</v>
      </c>
      <c r="E32" t="s">
        <v>28</v>
      </c>
      <c r="F32" s="1">
        <v>14775</v>
      </c>
      <c r="G32" s="1">
        <v>41008</v>
      </c>
      <c r="H32" s="1">
        <v>55783</v>
      </c>
      <c r="I32" s="2">
        <f t="shared" si="2"/>
        <v>2.7754991539763112</v>
      </c>
    </row>
    <row r="33" spans="1:10" x14ac:dyDescent="0.25">
      <c r="A33" t="s">
        <v>11</v>
      </c>
      <c r="E33" t="s">
        <v>29</v>
      </c>
      <c r="F33" s="1">
        <v>15570</v>
      </c>
      <c r="G33" s="1">
        <v>40349</v>
      </c>
      <c r="H33" s="1">
        <v>55919</v>
      </c>
      <c r="I33" s="2">
        <f t="shared" si="2"/>
        <v>2.5914579319203597</v>
      </c>
    </row>
    <row r="34" spans="1:10" x14ac:dyDescent="0.25">
      <c r="A34" t="s">
        <v>12</v>
      </c>
      <c r="E34" t="s">
        <v>30</v>
      </c>
      <c r="F34">
        <v>650</v>
      </c>
      <c r="G34" s="1">
        <v>1820</v>
      </c>
      <c r="H34" s="1">
        <v>2470</v>
      </c>
      <c r="I34" s="2">
        <f t="shared" si="2"/>
        <v>2.8</v>
      </c>
    </row>
    <row r="35" spans="1:10" x14ac:dyDescent="0.25">
      <c r="A35" t="s">
        <v>13</v>
      </c>
      <c r="E35" t="s">
        <v>31</v>
      </c>
      <c r="F35" s="1">
        <v>2264</v>
      </c>
      <c r="G35" s="1">
        <v>6993</v>
      </c>
      <c r="H35" s="1">
        <v>9257</v>
      </c>
      <c r="I35" s="2">
        <f t="shared" si="2"/>
        <v>3.0887809187279154</v>
      </c>
    </row>
    <row r="36" spans="1:10" x14ac:dyDescent="0.25">
      <c r="A36" t="s">
        <v>14</v>
      </c>
    </row>
    <row r="37" spans="1:10" x14ac:dyDescent="0.25">
      <c r="A37" t="s">
        <v>15</v>
      </c>
      <c r="E37" t="s">
        <v>19</v>
      </c>
      <c r="F37" s="1">
        <v>67027</v>
      </c>
      <c r="G37" s="1">
        <v>193432</v>
      </c>
      <c r="H37" s="1">
        <v>260459</v>
      </c>
      <c r="I37" s="2">
        <f t="shared" si="2"/>
        <v>2.88588180882331</v>
      </c>
    </row>
    <row r="38" spans="1:10" x14ac:dyDescent="0.25">
      <c r="A38" t="s">
        <v>3</v>
      </c>
    </row>
    <row r="39" spans="1:10" x14ac:dyDescent="0.25">
      <c r="A39" t="s">
        <v>16</v>
      </c>
    </row>
    <row r="44" spans="1:10" x14ac:dyDescent="0.25">
      <c r="A44" t="s">
        <v>32</v>
      </c>
    </row>
    <row r="46" spans="1:10" x14ac:dyDescent="0.25">
      <c r="A46" t="s">
        <v>1</v>
      </c>
      <c r="E46" t="s">
        <v>18</v>
      </c>
      <c r="F46">
        <v>0</v>
      </c>
      <c r="G46">
        <v>1</v>
      </c>
      <c r="H46" t="s">
        <v>19</v>
      </c>
    </row>
    <row r="47" spans="1:10" x14ac:dyDescent="0.25">
      <c r="A47" t="s">
        <v>2</v>
      </c>
      <c r="J47" t="s">
        <v>46</v>
      </c>
    </row>
    <row r="48" spans="1:10" x14ac:dyDescent="0.25">
      <c r="A48" t="s">
        <v>3</v>
      </c>
      <c r="E48" t="s">
        <v>20</v>
      </c>
      <c r="F48" s="1">
        <v>1465</v>
      </c>
      <c r="G48" s="1">
        <v>4142</v>
      </c>
      <c r="H48" s="1">
        <v>5607</v>
      </c>
      <c r="I48" s="2">
        <f>G48/F48</f>
        <v>2.8273037542662114</v>
      </c>
      <c r="J48" s="3">
        <f>H48/H24</f>
        <v>0.51154091779947086</v>
      </c>
    </row>
    <row r="49" spans="1:10" x14ac:dyDescent="0.25">
      <c r="A49" t="s">
        <v>33</v>
      </c>
      <c r="E49" t="s">
        <v>21</v>
      </c>
      <c r="F49" s="1">
        <v>1604</v>
      </c>
      <c r="G49" s="1">
        <v>5963</v>
      </c>
      <c r="H49" s="1">
        <v>7567</v>
      </c>
      <c r="I49" s="2">
        <f t="shared" ref="I49:I61" si="3">G49/F49</f>
        <v>3.7175810473815463</v>
      </c>
      <c r="J49" s="3">
        <f t="shared" ref="J49:J61" si="4">H49/H25</f>
        <v>0.48044444444444445</v>
      </c>
    </row>
    <row r="50" spans="1:10" x14ac:dyDescent="0.25">
      <c r="A50" t="s">
        <v>34</v>
      </c>
      <c r="E50" t="s">
        <v>22</v>
      </c>
      <c r="F50" s="1">
        <v>1234</v>
      </c>
      <c r="G50" s="1">
        <v>3497</v>
      </c>
      <c r="H50" s="1">
        <v>4731</v>
      </c>
      <c r="I50" s="2">
        <f t="shared" si="3"/>
        <v>2.8338735818476497</v>
      </c>
      <c r="J50" s="3">
        <f t="shared" si="4"/>
        <v>0.55288068248217836</v>
      </c>
    </row>
    <row r="51" spans="1:10" x14ac:dyDescent="0.25">
      <c r="A51" t="s">
        <v>35</v>
      </c>
      <c r="E51" t="s">
        <v>23</v>
      </c>
      <c r="F51" s="1">
        <v>6601</v>
      </c>
      <c r="G51" s="1">
        <v>19301</v>
      </c>
      <c r="H51" s="1">
        <v>25902</v>
      </c>
      <c r="I51" s="2">
        <f t="shared" si="3"/>
        <v>2.923950916527799</v>
      </c>
      <c r="J51" s="3">
        <f t="shared" si="4"/>
        <v>0.5230297033701512</v>
      </c>
    </row>
    <row r="52" spans="1:10" x14ac:dyDescent="0.25">
      <c r="A52" t="s">
        <v>36</v>
      </c>
      <c r="E52" t="s">
        <v>24</v>
      </c>
      <c r="F52">
        <v>644</v>
      </c>
      <c r="G52" s="1">
        <v>2067</v>
      </c>
      <c r="H52" s="1">
        <v>2711</v>
      </c>
      <c r="I52" s="2">
        <f t="shared" si="3"/>
        <v>3.2096273291925468</v>
      </c>
      <c r="J52" s="3">
        <f t="shared" si="4"/>
        <v>0.52054531490015366</v>
      </c>
    </row>
    <row r="53" spans="1:10" x14ac:dyDescent="0.25">
      <c r="A53" t="s">
        <v>37</v>
      </c>
      <c r="E53" t="s">
        <v>25</v>
      </c>
      <c r="F53">
        <v>816</v>
      </c>
      <c r="G53" s="1">
        <v>2623</v>
      </c>
      <c r="H53" s="1">
        <v>3439</v>
      </c>
      <c r="I53" s="2">
        <f t="shared" si="3"/>
        <v>3.2144607843137254</v>
      </c>
      <c r="J53" s="3">
        <f t="shared" si="4"/>
        <v>0.49255227728444573</v>
      </c>
    </row>
    <row r="54" spans="1:10" x14ac:dyDescent="0.25">
      <c r="A54" t="s">
        <v>38</v>
      </c>
      <c r="E54" t="s">
        <v>26</v>
      </c>
      <c r="F54" s="1">
        <v>4430</v>
      </c>
      <c r="G54" s="1">
        <v>14393</v>
      </c>
      <c r="H54" s="1">
        <v>18823</v>
      </c>
      <c r="I54" s="2">
        <f t="shared" si="3"/>
        <v>3.2489841986455983</v>
      </c>
      <c r="J54" s="3">
        <f t="shared" si="4"/>
        <v>0.52977765268786936</v>
      </c>
    </row>
    <row r="55" spans="1:10" x14ac:dyDescent="0.25">
      <c r="A55" t="s">
        <v>39</v>
      </c>
      <c r="E55" t="s">
        <v>27</v>
      </c>
      <c r="F55">
        <v>577</v>
      </c>
      <c r="G55" s="1">
        <v>1845</v>
      </c>
      <c r="H55" s="1">
        <v>2422</v>
      </c>
      <c r="I55" s="2">
        <f t="shared" si="3"/>
        <v>3.197573656845754</v>
      </c>
      <c r="J55" s="3">
        <f t="shared" si="4"/>
        <v>0.5359592830272184</v>
      </c>
    </row>
    <row r="56" spans="1:10" x14ac:dyDescent="0.25">
      <c r="A56" t="s">
        <v>40</v>
      </c>
      <c r="E56" t="s">
        <v>28</v>
      </c>
      <c r="F56" s="1">
        <v>9404</v>
      </c>
      <c r="G56" s="1">
        <v>25518</v>
      </c>
      <c r="H56" s="1">
        <v>34922</v>
      </c>
      <c r="I56" s="2">
        <f t="shared" si="3"/>
        <v>2.7135261590812418</v>
      </c>
      <c r="J56" s="3">
        <f t="shared" si="4"/>
        <v>0.62603302081279244</v>
      </c>
    </row>
    <row r="57" spans="1:10" x14ac:dyDescent="0.25">
      <c r="A57" t="s">
        <v>41</v>
      </c>
      <c r="E57" t="s">
        <v>29</v>
      </c>
      <c r="F57" s="1">
        <v>8553</v>
      </c>
      <c r="G57" s="1">
        <v>21910</v>
      </c>
      <c r="H57" s="1">
        <v>30463</v>
      </c>
      <c r="I57" s="2">
        <f t="shared" si="3"/>
        <v>2.561674266339296</v>
      </c>
      <c r="J57" s="3">
        <f t="shared" si="4"/>
        <v>0.54477011391476959</v>
      </c>
    </row>
    <row r="58" spans="1:10" x14ac:dyDescent="0.25">
      <c r="A58" t="s">
        <v>42</v>
      </c>
      <c r="E58" t="s">
        <v>30</v>
      </c>
      <c r="F58">
        <v>273</v>
      </c>
      <c r="G58" s="1">
        <v>871</v>
      </c>
      <c r="H58" s="1">
        <v>1144</v>
      </c>
      <c r="I58" s="2">
        <f t="shared" si="3"/>
        <v>3.1904761904761907</v>
      </c>
      <c r="J58" s="3">
        <f t="shared" si="4"/>
        <v>0.4631578947368421</v>
      </c>
    </row>
    <row r="59" spans="1:10" x14ac:dyDescent="0.25">
      <c r="A59" t="s">
        <v>43</v>
      </c>
      <c r="E59" t="s">
        <v>31</v>
      </c>
      <c r="F59" s="1">
        <v>1274</v>
      </c>
      <c r="G59" s="1">
        <v>4126</v>
      </c>
      <c r="H59" s="1">
        <v>5400</v>
      </c>
      <c r="I59" s="2">
        <f t="shared" si="3"/>
        <v>3.2386185243328098</v>
      </c>
      <c r="J59" s="3">
        <f t="shared" si="4"/>
        <v>0.58334233552986925</v>
      </c>
    </row>
    <row r="60" spans="1:10" x14ac:dyDescent="0.25">
      <c r="A60" t="s">
        <v>44</v>
      </c>
    </row>
    <row r="61" spans="1:10" x14ac:dyDescent="0.25">
      <c r="A61" t="s">
        <v>3</v>
      </c>
      <c r="E61" t="s">
        <v>19</v>
      </c>
      <c r="F61" s="1">
        <v>36875</v>
      </c>
      <c r="G61" s="1">
        <v>106256</v>
      </c>
      <c r="H61" s="1">
        <v>143131</v>
      </c>
      <c r="I61" s="2">
        <f t="shared" si="3"/>
        <v>2.8815186440677967</v>
      </c>
      <c r="J61" s="3">
        <f t="shared" si="4"/>
        <v>0.54953370780045996</v>
      </c>
    </row>
    <row r="62" spans="1:10" x14ac:dyDescent="0.25">
      <c r="A62" t="s">
        <v>45</v>
      </c>
    </row>
    <row r="63" spans="1:10" x14ac:dyDescent="0.25">
      <c r="J63" s="1"/>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national DV arrests</vt:lpstr>
      <vt:lpstr>UCR arrests</vt:lpstr>
      <vt:lpstr>NIBRS 2010 all incidents</vt:lpstr>
      <vt:lpstr>arrest circumstances</vt:lpstr>
      <vt:lpstr>arrest prevalence</vt:lpstr>
      <vt:lpstr>arrests by sex &amp; relationship</vt:lpstr>
      <vt:lpstr>assault arrest trend</vt:lpstr>
      <vt:lpstr>arrest trend model</vt:lpstr>
      <vt:lpstr>NIBRS high-coverage states</vt:lpstr>
      <vt:lpstr>alt. state-specific</vt:lpstr>
      <vt:lpstr>processing &amp; codes defs</vt:lpstr>
      <vt:lpstr>NIBRS reporting Feb 2008</vt:lpstr>
      <vt:lpstr>NIBRS jurisdiction pops</vt:lpstr>
      <vt:lpstr>UCR tabulated v. published</vt:lpstr>
      <vt:lpstr>UCR all other offense arrests</vt:lpstr>
      <vt:lpstr>census cities pop</vt:lpstr>
      <vt:lpstr>'census cities pop'!cities</vt:lpstr>
      <vt:lpstr>'census cities pop'!Print_Area</vt:lpstr>
      <vt:lpstr>'census cities pop'!Print_Titles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2014-10-19T21:58:01Z</dcterms:created>
  <dcterms:modified xsi:type="dcterms:W3CDTF">2014-10-19T21:58:08Z</dcterms:modified>
</cp:coreProperties>
</file>