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90" windowWidth="16275" windowHeight="9210"/>
  </bookViews>
  <sheets>
    <sheet name="abuse claimed checkboxes" sheetId="2" r:id="rId1"/>
    <sheet name="affidavit allegations" sheetId="1" r:id="rId2"/>
  </sheets>
  <calcPr calcId="145621"/>
</workbook>
</file>

<file path=xl/calcChain.xml><?xml version="1.0" encoding="utf-8"?>
<calcChain xmlns="http://schemas.openxmlformats.org/spreadsheetml/2006/main">
  <c r="D6" i="2" l="1"/>
  <c r="D14" i="2" s="1"/>
  <c r="F9" i="1"/>
  <c r="H9" i="1"/>
  <c r="F13" i="1"/>
  <c r="H13" i="1"/>
  <c r="F10" i="1"/>
  <c r="H10" i="1"/>
  <c r="F14" i="1"/>
  <c r="H14" i="1"/>
  <c r="F15" i="1"/>
  <c r="H15" i="1"/>
  <c r="F11" i="1"/>
  <c r="H11" i="1"/>
  <c r="F22" i="1"/>
  <c r="H22" i="1"/>
  <c r="F25" i="1"/>
  <c r="H25" i="1"/>
  <c r="H16" i="1"/>
  <c r="F16" i="1"/>
  <c r="H7" i="1"/>
  <c r="H20" i="1" s="1"/>
  <c r="G7" i="1"/>
  <c r="G20" i="1" s="1"/>
  <c r="F7" i="1"/>
  <c r="F20" i="1" s="1"/>
  <c r="H31" i="1"/>
  <c r="H36" i="1" s="1"/>
  <c r="G43" i="1"/>
  <c r="G31" i="1"/>
  <c r="G36" i="1" s="1"/>
  <c r="F31" i="1"/>
  <c r="F34" i="1" s="1"/>
  <c r="D11" i="2" l="1"/>
  <c r="D9" i="2"/>
  <c r="D13" i="2"/>
  <c r="D8" i="2"/>
  <c r="D10" i="2"/>
  <c r="G26" i="1"/>
  <c r="G23" i="1"/>
  <c r="G21" i="1"/>
  <c r="G17" i="1"/>
  <c r="G18" i="1"/>
  <c r="G40" i="1"/>
  <c r="G16" i="1"/>
  <c r="H24" i="1"/>
  <c r="F24" i="1"/>
  <c r="G25" i="1"/>
  <c r="H26" i="1"/>
  <c r="F26" i="1"/>
  <c r="G22" i="1"/>
  <c r="H19" i="1"/>
  <c r="F19" i="1"/>
  <c r="G11" i="1"/>
  <c r="H23" i="1"/>
  <c r="F23" i="1"/>
  <c r="G15" i="1"/>
  <c r="H21" i="1"/>
  <c r="F21" i="1"/>
  <c r="G14" i="1"/>
  <c r="H17" i="1"/>
  <c r="F17" i="1"/>
  <c r="G10" i="1"/>
  <c r="H18" i="1"/>
  <c r="F18" i="1"/>
  <c r="G13" i="1"/>
  <c r="H12" i="1"/>
  <c r="F12" i="1"/>
  <c r="G9" i="1"/>
  <c r="G24" i="1"/>
  <c r="G19" i="1"/>
  <c r="G12" i="1"/>
  <c r="G45" i="1"/>
  <c r="G42" i="1"/>
  <c r="G34" i="1"/>
  <c r="F43" i="1"/>
  <c r="F45" i="1"/>
  <c r="F40" i="1"/>
  <c r="F42" i="1"/>
  <c r="F38" i="1"/>
  <c r="F44" i="1"/>
  <c r="F39" i="1"/>
  <c r="F46" i="1"/>
  <c r="F41" i="1"/>
  <c r="F37" i="1"/>
  <c r="F35" i="1"/>
  <c r="F33" i="1"/>
  <c r="F36" i="1"/>
  <c r="H34" i="1"/>
  <c r="H45" i="1"/>
  <c r="H42" i="1"/>
  <c r="H44" i="1"/>
  <c r="H46" i="1"/>
  <c r="H37" i="1"/>
  <c r="H33" i="1"/>
  <c r="G38" i="1"/>
  <c r="G44" i="1"/>
  <c r="G39" i="1"/>
  <c r="G46" i="1"/>
  <c r="G41" i="1"/>
  <c r="G37" i="1"/>
  <c r="G35" i="1"/>
  <c r="G33" i="1"/>
  <c r="H43" i="1"/>
  <c r="H40" i="1"/>
  <c r="H38" i="1"/>
  <c r="H39" i="1"/>
  <c r="H41" i="1"/>
  <c r="H35" i="1"/>
</calcChain>
</file>

<file path=xl/sharedStrings.xml><?xml version="1.0" encoding="utf-8"?>
<sst xmlns="http://schemas.openxmlformats.org/spreadsheetml/2006/main" count="82" uniqueCount="69">
  <si>
    <t>Insulted or swore</t>
  </si>
  <si>
    <t>Shouted or yelled</t>
  </si>
  <si>
    <t>Destroyed something</t>
  </si>
  <si>
    <t>Threatened to hurt</t>
  </si>
  <si>
    <t>Threatened to kill</t>
  </si>
  <si>
    <t>Caused problem at my work</t>
  </si>
  <si>
    <t>Don’t make enough money</t>
  </si>
  <si>
    <t>Threatened to take child</t>
  </si>
  <si>
    <t>Say bad things about me to others</t>
  </si>
  <si>
    <t>Harassing phone calls</t>
  </si>
  <si>
    <t>Threatened suicide</t>
  </si>
  <si>
    <t>Would not leave</t>
  </si>
  <si>
    <t>Threaten to contrive 209A violation</t>
  </si>
  <si>
    <t xml:space="preserve">Threaten to file 209A or false charges </t>
  </si>
  <si>
    <t>female petitioner</t>
  </si>
  <si>
    <t>male petitioner</t>
  </si>
  <si>
    <t>male petitioner, male subject</t>
  </si>
  <si>
    <t>female petitioner, female subject</t>
  </si>
  <si>
    <t>female petition, male subject</t>
  </si>
  <si>
    <t>male petitioner, female subject</t>
  </si>
  <si>
    <t>number of petitioners</t>
  </si>
  <si>
    <t>Grabbed</t>
  </si>
  <si>
    <t>Slapped</t>
  </si>
  <si>
    <t>Choked</t>
  </si>
  <si>
    <t>Kicked</t>
  </si>
  <si>
    <t>Dragged</t>
  </si>
  <si>
    <t>Bit</t>
  </si>
  <si>
    <t>Threw harmful object</t>
  </si>
  <si>
    <t>Twisted arm or pulled hair</t>
  </si>
  <si>
    <t>Pushed or shoved</t>
  </si>
  <si>
    <t>Used gun, knife, or other weapon</t>
  </si>
  <si>
    <t>Punched/hit with harmful object</t>
  </si>
  <si>
    <t>Beat up</t>
  </si>
  <si>
    <t>Hit in face or groin</t>
  </si>
  <si>
    <t>Scratched or gouged</t>
  </si>
  <si>
    <t>Hit with or pushed out of car</t>
  </si>
  <si>
    <t>Bent fingers</t>
  </si>
  <si>
    <t>Held against will</t>
  </si>
  <si>
    <t>Slammed against wall or object</t>
  </si>
  <si>
    <t>Fear: "Placed me in fear of imminent serious physical harm"</t>
  </si>
  <si>
    <t>Attempt harm: "Attempted to cause me physical harm"</t>
  </si>
  <si>
    <t>Harm: "Caused me physical harm"</t>
  </si>
  <si>
    <t>male subject</t>
  </si>
  <si>
    <t>female subject</t>
  </si>
  <si>
    <t>number of petitions</t>
  </si>
  <si>
    <t>share of petitions by category of allegation of physical assault</t>
  </si>
  <si>
    <t>share of petitions by category of allegation of psychological aggression</t>
  </si>
  <si>
    <t>all petitions</t>
  </si>
  <si>
    <t>all subjects</t>
  </si>
  <si>
    <t>Specific allegations of abuse in petitions for restraining orders</t>
  </si>
  <si>
    <t xml:space="preserve">Based on all non-impounded peitions for Abuse Prevention Orders (M.G.L. c. 209A), </t>
  </si>
  <si>
    <t>filed in Massachusetts’ Gardner District Court in calendar year 1997</t>
  </si>
  <si>
    <t>source and notes</t>
  </si>
  <si>
    <t>Based on Basile (2004) p. 65, Table VI</t>
  </si>
  <si>
    <t>Based on Basile (2004) p. 64, Table V</t>
  </si>
  <si>
    <t>Basile, Steve (2004). "Comparison of Abuse Alledged by Same- and Opposite-Gender Litigants as Cited in Requests for Abuse Prevention Orders." Journal of Family Violence vol. 19(1): 59-68.</t>
  </si>
  <si>
    <t>Basile (2004) Table III, p. 63.</t>
  </si>
  <si>
    <t>Apparently some petitions did not include an affidavit.</t>
  </si>
  <si>
    <t>See "affidavit allegations" sheet.</t>
  </si>
  <si>
    <t>Categorized from discursive claims in affidavits accompanying petitions.</t>
  </si>
  <si>
    <t>For check-box claims, see "abuse claimed checkboxes" sheet.</t>
  </si>
  <si>
    <t>Force Sex: "Caused me to engage in sexual relations by force, threat of force, or duress"</t>
  </si>
  <si>
    <t>Only fear</t>
  </si>
  <si>
    <t>Only fear and/or attempt harm</t>
  </si>
  <si>
    <t>Based on all non-impounded petitions for Abuse Prevention Orders (M.G.L. c. 209A)</t>
  </si>
  <si>
    <t>Repository:</t>
  </si>
  <si>
    <t>http://acrosswalls.org/datasets/</t>
  </si>
  <si>
    <t>Version: 1.0</t>
  </si>
  <si>
    <t>Abuse claimed in checkboxes in petitions for restraining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</si>
</sst>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B1"/>
    </sheetView>
  </sheetViews>
  <sheetFormatPr defaultRowHeight="15" x14ac:dyDescent="0.25"/>
  <cols>
    <col min="1" max="1" width="42.140625" customWidth="1"/>
    <col min="2" max="2" width="10.85546875" customWidth="1"/>
    <col min="3" max="4" width="12.28515625" customWidth="1"/>
    <col min="5" max="5" width="3.28515625" customWidth="1"/>
    <col min="6" max="6" width="81.140625" customWidth="1"/>
  </cols>
  <sheetData>
    <row r="1" spans="1:6" x14ac:dyDescent="0.25">
      <c r="A1" s="12" t="s">
        <v>68</v>
      </c>
      <c r="B1" s="12"/>
      <c r="C1" s="4"/>
      <c r="D1" s="4"/>
      <c r="F1" t="s">
        <v>65</v>
      </c>
    </row>
    <row r="2" spans="1:6" x14ac:dyDescent="0.25">
      <c r="A2" s="12" t="s">
        <v>50</v>
      </c>
      <c r="B2" s="12"/>
      <c r="C2" s="12"/>
      <c r="D2" s="12"/>
      <c r="F2" t="s">
        <v>66</v>
      </c>
    </row>
    <row r="3" spans="1:6" x14ac:dyDescent="0.25">
      <c r="A3" s="12" t="s">
        <v>51</v>
      </c>
      <c r="B3" s="12"/>
      <c r="C3" s="12"/>
      <c r="D3" s="12"/>
      <c r="F3" t="s">
        <v>67</v>
      </c>
    </row>
    <row r="5" spans="1:6" ht="30" x14ac:dyDescent="0.25">
      <c r="B5" s="5" t="s">
        <v>42</v>
      </c>
      <c r="C5" s="5" t="s">
        <v>43</v>
      </c>
      <c r="D5" s="5" t="s">
        <v>48</v>
      </c>
    </row>
    <row r="6" spans="1:6" x14ac:dyDescent="0.25">
      <c r="A6" t="s">
        <v>44</v>
      </c>
      <c r="B6" s="3">
        <v>298</v>
      </c>
      <c r="C6" s="3">
        <v>83</v>
      </c>
      <c r="D6" s="3">
        <f>B6+C6</f>
        <v>381</v>
      </c>
      <c r="F6" t="s">
        <v>56</v>
      </c>
    </row>
    <row r="7" spans="1:6" x14ac:dyDescent="0.25">
      <c r="B7" s="3"/>
      <c r="C7" s="3"/>
      <c r="D7" s="3"/>
    </row>
    <row r="8" spans="1:6" ht="30" x14ac:dyDescent="0.25">
      <c r="A8" s="8" t="s">
        <v>39</v>
      </c>
      <c r="B8" s="9">
        <v>0.76</v>
      </c>
      <c r="C8" s="9">
        <v>0.78</v>
      </c>
      <c r="D8" s="10">
        <f>SUMPRODUCT(B8:C8,B$6:C$6)/D$6</f>
        <v>0.76435695538057746</v>
      </c>
      <c r="F8" t="s">
        <v>57</v>
      </c>
    </row>
    <row r="9" spans="1:6" ht="30" x14ac:dyDescent="0.25">
      <c r="A9" s="8" t="s">
        <v>40</v>
      </c>
      <c r="B9" s="9">
        <v>0.31</v>
      </c>
      <c r="C9" s="9">
        <v>0.28999999999999998</v>
      </c>
      <c r="D9" s="10">
        <f t="shared" ref="D9:D14" si="0">SUMPRODUCT(B9:C9,B$6:C$6)/D$6</f>
        <v>0.30564304461942254</v>
      </c>
      <c r="F9" t="s">
        <v>58</v>
      </c>
    </row>
    <row r="10" spans="1:6" x14ac:dyDescent="0.25">
      <c r="A10" s="8" t="s">
        <v>41</v>
      </c>
      <c r="B10" s="9">
        <v>0.36</v>
      </c>
      <c r="C10" s="9">
        <v>0.33</v>
      </c>
      <c r="D10" s="10">
        <f t="shared" si="0"/>
        <v>0.35346456692913392</v>
      </c>
    </row>
    <row r="11" spans="1:6" s="2" customFormat="1" ht="30" x14ac:dyDescent="0.25">
      <c r="A11" s="8" t="s">
        <v>61</v>
      </c>
      <c r="B11" s="9">
        <v>0.05</v>
      </c>
      <c r="C11" s="9">
        <v>0</v>
      </c>
      <c r="D11" s="10">
        <f t="shared" si="0"/>
        <v>3.910761154855643E-2</v>
      </c>
    </row>
    <row r="12" spans="1:6" x14ac:dyDescent="0.25">
      <c r="A12" s="8"/>
      <c r="B12" s="11"/>
      <c r="C12" s="11"/>
      <c r="D12" s="11"/>
    </row>
    <row r="13" spans="1:6" x14ac:dyDescent="0.25">
      <c r="A13" s="8" t="s">
        <v>62</v>
      </c>
      <c r="B13" s="9">
        <v>0.41</v>
      </c>
      <c r="C13" s="9">
        <v>0.4</v>
      </c>
      <c r="D13" s="10">
        <f>SUMPRODUCT(B13:C13,B$6:C$6)/D$6</f>
        <v>0.40782152230971125</v>
      </c>
    </row>
    <row r="14" spans="1:6" x14ac:dyDescent="0.25">
      <c r="A14" s="8" t="s">
        <v>63</v>
      </c>
      <c r="B14" s="9">
        <v>0.64</v>
      </c>
      <c r="C14" s="9">
        <v>0.66</v>
      </c>
      <c r="D14" s="10">
        <f t="shared" si="0"/>
        <v>0.64435695538057747</v>
      </c>
    </row>
    <row r="18" spans="6:6" x14ac:dyDescent="0.25">
      <c r="F18" t="s">
        <v>55</v>
      </c>
    </row>
  </sheetData>
  <mergeCells count="3">
    <mergeCell ref="A3:D3"/>
    <mergeCell ref="A2:D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sqref="A1:D1"/>
    </sheetView>
  </sheetViews>
  <sheetFormatPr defaultRowHeight="15" x14ac:dyDescent="0.25"/>
  <cols>
    <col min="1" max="1" width="32.140625" customWidth="1"/>
    <col min="2" max="7" width="10.85546875" customWidth="1"/>
    <col min="9" max="9" width="2.7109375" customWidth="1"/>
    <col min="10" max="10" width="68" customWidth="1"/>
  </cols>
  <sheetData>
    <row r="1" spans="1:10" x14ac:dyDescent="0.25">
      <c r="A1" s="12" t="s">
        <v>49</v>
      </c>
      <c r="B1" s="12"/>
      <c r="C1" s="12"/>
      <c r="D1" s="12"/>
      <c r="E1" s="4"/>
      <c r="J1" t="s">
        <v>65</v>
      </c>
    </row>
    <row r="2" spans="1:10" x14ac:dyDescent="0.25">
      <c r="A2" s="12" t="s">
        <v>64</v>
      </c>
      <c r="B2" s="12"/>
      <c r="C2" s="12"/>
      <c r="D2" s="12"/>
      <c r="E2" s="12"/>
      <c r="J2" t="s">
        <v>66</v>
      </c>
    </row>
    <row r="3" spans="1:10" x14ac:dyDescent="0.25">
      <c r="A3" s="12" t="s">
        <v>51</v>
      </c>
      <c r="B3" s="12"/>
      <c r="C3" s="12"/>
      <c r="D3" s="12"/>
      <c r="E3" s="4"/>
      <c r="J3" t="s">
        <v>67</v>
      </c>
    </row>
    <row r="6" spans="1:10" s="1" customFormat="1" ht="60" x14ac:dyDescent="0.25">
      <c r="B6" s="5" t="s">
        <v>16</v>
      </c>
      <c r="C6" s="5" t="s">
        <v>17</v>
      </c>
      <c r="D6" s="5" t="s">
        <v>18</v>
      </c>
      <c r="E6" s="5" t="s">
        <v>19</v>
      </c>
      <c r="F6" s="5" t="s">
        <v>14</v>
      </c>
      <c r="G6" s="5" t="s">
        <v>15</v>
      </c>
      <c r="H6" s="5" t="s">
        <v>47</v>
      </c>
      <c r="J6" s="1" t="s">
        <v>52</v>
      </c>
    </row>
    <row r="7" spans="1:10" x14ac:dyDescent="0.25">
      <c r="A7" s="1" t="s">
        <v>44</v>
      </c>
      <c r="B7" s="3">
        <v>17</v>
      </c>
      <c r="C7" s="3">
        <v>28</v>
      </c>
      <c r="D7" s="3">
        <v>254</v>
      </c>
      <c r="E7" s="3">
        <v>49</v>
      </c>
      <c r="F7" s="3">
        <f>C7+D7</f>
        <v>282</v>
      </c>
      <c r="G7" s="3">
        <f>B7+E7</f>
        <v>66</v>
      </c>
      <c r="H7" s="3">
        <f>SUM(B7:E7)</f>
        <v>348</v>
      </c>
    </row>
    <row r="8" spans="1:10" ht="30" x14ac:dyDescent="0.25">
      <c r="A8" s="1" t="s">
        <v>45</v>
      </c>
      <c r="B8" s="3"/>
      <c r="C8" s="3"/>
      <c r="D8" s="3"/>
      <c r="E8" s="3"/>
      <c r="F8" s="3"/>
      <c r="G8" s="3"/>
      <c r="H8" s="3"/>
    </row>
    <row r="9" spans="1:10" x14ac:dyDescent="0.25">
      <c r="A9" s="1" t="s">
        <v>29</v>
      </c>
      <c r="B9" s="6">
        <v>0.06</v>
      </c>
      <c r="C9" s="6">
        <v>0.18</v>
      </c>
      <c r="D9" s="6">
        <v>0.19</v>
      </c>
      <c r="E9" s="6">
        <v>0.08</v>
      </c>
      <c r="F9" s="7">
        <f t="shared" ref="F9:F26" si="0">(C9*C$7+D9*D$7)/F$7</f>
        <v>0.18900709219858156</v>
      </c>
      <c r="G9" s="7">
        <f t="shared" ref="G9:G26" si="1">(B9*B$7+E9*E$7)/G$7</f>
        <v>7.4848484848484845E-2</v>
      </c>
      <c r="H9" s="7">
        <f t="shared" ref="H9:H26" si="2">SUMPRODUCT(B9:E9,B$7:E$7)/H$7</f>
        <v>0.16735632183908047</v>
      </c>
      <c r="J9" t="s">
        <v>59</v>
      </c>
    </row>
    <row r="10" spans="1:10" x14ac:dyDescent="0.25">
      <c r="A10" s="1" t="s">
        <v>31</v>
      </c>
      <c r="B10" s="6">
        <v>0.18</v>
      </c>
      <c r="C10" s="6">
        <v>0.18</v>
      </c>
      <c r="D10" s="6">
        <v>0.15</v>
      </c>
      <c r="E10" s="6">
        <v>0.2</v>
      </c>
      <c r="F10" s="7">
        <f t="shared" si="0"/>
        <v>0.15297872340425533</v>
      </c>
      <c r="G10" s="7">
        <f t="shared" si="1"/>
        <v>0.19484848484848485</v>
      </c>
      <c r="H10" s="7">
        <f t="shared" si="2"/>
        <v>0.16091954022988506</v>
      </c>
      <c r="J10" t="s">
        <v>60</v>
      </c>
    </row>
    <row r="11" spans="1:10" x14ac:dyDescent="0.25">
      <c r="A11" s="1" t="s">
        <v>33</v>
      </c>
      <c r="B11" s="6">
        <v>0.12</v>
      </c>
      <c r="C11" s="6">
        <v>0.21</v>
      </c>
      <c r="D11" s="6">
        <v>0.11</v>
      </c>
      <c r="E11" s="6">
        <v>0.14000000000000001</v>
      </c>
      <c r="F11" s="7">
        <f t="shared" si="0"/>
        <v>0.1199290780141844</v>
      </c>
      <c r="G11" s="7">
        <f t="shared" si="1"/>
        <v>0.13484848484848486</v>
      </c>
      <c r="H11" s="7">
        <f t="shared" si="2"/>
        <v>0.12275862068965517</v>
      </c>
    </row>
    <row r="12" spans="1:10" x14ac:dyDescent="0.25">
      <c r="A12" s="1" t="s">
        <v>21</v>
      </c>
      <c r="B12" s="6">
        <v>0</v>
      </c>
      <c r="C12" s="6">
        <v>0</v>
      </c>
      <c r="D12" s="6">
        <v>0.13</v>
      </c>
      <c r="E12" s="6">
        <v>0.06</v>
      </c>
      <c r="F12" s="7">
        <f t="shared" si="0"/>
        <v>0.11709219858156029</v>
      </c>
      <c r="G12" s="7">
        <f t="shared" si="1"/>
        <v>4.4545454545454548E-2</v>
      </c>
      <c r="H12" s="7">
        <f t="shared" si="2"/>
        <v>0.10333333333333333</v>
      </c>
      <c r="J12" t="s">
        <v>53</v>
      </c>
    </row>
    <row r="13" spans="1:10" x14ac:dyDescent="0.25">
      <c r="A13" s="1" t="s">
        <v>22</v>
      </c>
      <c r="B13" s="6">
        <v>0.06</v>
      </c>
      <c r="C13" s="6">
        <v>0.18</v>
      </c>
      <c r="D13" s="6">
        <v>0.06</v>
      </c>
      <c r="E13" s="6">
        <v>0.06</v>
      </c>
      <c r="F13" s="7">
        <f t="shared" si="0"/>
        <v>7.1914893617021275E-2</v>
      </c>
      <c r="G13" s="7">
        <f t="shared" si="1"/>
        <v>0.06</v>
      </c>
      <c r="H13" s="7">
        <f t="shared" si="2"/>
        <v>6.9655172413793112E-2</v>
      </c>
    </row>
    <row r="14" spans="1:10" x14ac:dyDescent="0.25">
      <c r="A14" s="1" t="s">
        <v>38</v>
      </c>
      <c r="B14" s="6">
        <v>0.06</v>
      </c>
      <c r="C14" s="6">
        <v>0</v>
      </c>
      <c r="D14" s="6">
        <v>0.09</v>
      </c>
      <c r="E14" s="6">
        <v>0</v>
      </c>
      <c r="F14" s="7">
        <f t="shared" si="0"/>
        <v>8.1063829787234046E-2</v>
      </c>
      <c r="G14" s="7">
        <f t="shared" si="1"/>
        <v>1.5454545454545455E-2</v>
      </c>
      <c r="H14" s="7">
        <f t="shared" si="2"/>
        <v>6.8620689655172415E-2</v>
      </c>
    </row>
    <row r="15" spans="1:10" x14ac:dyDescent="0.25">
      <c r="A15" s="1" t="s">
        <v>24</v>
      </c>
      <c r="B15" s="6">
        <v>0.06</v>
      </c>
      <c r="C15" s="6">
        <v>0.11</v>
      </c>
      <c r="D15" s="6">
        <v>0.06</v>
      </c>
      <c r="E15" s="6">
        <v>0.08</v>
      </c>
      <c r="F15" s="7">
        <f t="shared" si="0"/>
        <v>6.4964539007092204E-2</v>
      </c>
      <c r="G15" s="7">
        <f t="shared" si="1"/>
        <v>7.4848484848484845E-2</v>
      </c>
      <c r="H15" s="7">
        <f t="shared" si="2"/>
        <v>6.6839080459770106E-2</v>
      </c>
    </row>
    <row r="16" spans="1:10" x14ac:dyDescent="0.25">
      <c r="A16" s="1" t="s">
        <v>27</v>
      </c>
      <c r="B16" s="6">
        <v>0.06</v>
      </c>
      <c r="C16" s="6">
        <v>0.18</v>
      </c>
      <c r="D16" s="6">
        <v>0.04</v>
      </c>
      <c r="E16" s="6">
        <v>0.14000000000000001</v>
      </c>
      <c r="F16" s="7">
        <f t="shared" si="0"/>
        <v>5.3900709219858151E-2</v>
      </c>
      <c r="G16" s="7">
        <f t="shared" si="1"/>
        <v>0.1193939393939394</v>
      </c>
      <c r="H16" s="7">
        <f t="shared" si="2"/>
        <v>6.6321839080459771E-2</v>
      </c>
    </row>
    <row r="17" spans="1:10" x14ac:dyDescent="0.25">
      <c r="A17" s="1" t="s">
        <v>23</v>
      </c>
      <c r="B17" s="6">
        <v>0</v>
      </c>
      <c r="C17" s="6">
        <v>0.04</v>
      </c>
      <c r="D17" s="6">
        <v>0.08</v>
      </c>
      <c r="E17" s="6">
        <v>0</v>
      </c>
      <c r="F17" s="7">
        <f t="shared" si="0"/>
        <v>7.6028368794326243E-2</v>
      </c>
      <c r="G17" s="7">
        <f t="shared" si="1"/>
        <v>0</v>
      </c>
      <c r="H17" s="7">
        <f t="shared" si="2"/>
        <v>6.1609195402298852E-2</v>
      </c>
    </row>
    <row r="18" spans="1:10" x14ac:dyDescent="0.25">
      <c r="A18" s="1" t="s">
        <v>30</v>
      </c>
      <c r="B18" s="6">
        <v>0</v>
      </c>
      <c r="C18" s="6">
        <v>7.0000000000000007E-2</v>
      </c>
      <c r="D18" s="6">
        <v>0.01</v>
      </c>
      <c r="E18" s="6">
        <v>0.14000000000000001</v>
      </c>
      <c r="F18" s="7">
        <f t="shared" si="0"/>
        <v>1.5957446808510637E-2</v>
      </c>
      <c r="G18" s="7">
        <f t="shared" si="1"/>
        <v>0.10393939393939394</v>
      </c>
      <c r="H18" s="7">
        <f t="shared" si="2"/>
        <v>3.2643678160919537E-2</v>
      </c>
    </row>
    <row r="19" spans="1:10" x14ac:dyDescent="0.25">
      <c r="A19" s="1" t="s">
        <v>37</v>
      </c>
      <c r="B19" s="6">
        <v>0</v>
      </c>
      <c r="C19" s="6">
        <v>0.04</v>
      </c>
      <c r="D19" s="6">
        <v>0.04</v>
      </c>
      <c r="E19" s="6">
        <v>0</v>
      </c>
      <c r="F19" s="7">
        <f t="shared" si="0"/>
        <v>0.04</v>
      </c>
      <c r="G19" s="7">
        <f t="shared" si="1"/>
        <v>0</v>
      </c>
      <c r="H19" s="7">
        <f t="shared" si="2"/>
        <v>3.2413793103448281E-2</v>
      </c>
    </row>
    <row r="20" spans="1:10" x14ac:dyDescent="0.25">
      <c r="A20" s="1" t="s">
        <v>28</v>
      </c>
      <c r="B20" s="6">
        <v>0</v>
      </c>
      <c r="C20" s="6">
        <v>0.04</v>
      </c>
      <c r="D20" s="6">
        <v>0.03</v>
      </c>
      <c r="E20" s="6">
        <v>0.04</v>
      </c>
      <c r="F20" s="7">
        <f t="shared" si="0"/>
        <v>3.0992907801418442E-2</v>
      </c>
      <c r="G20" s="7">
        <f t="shared" si="1"/>
        <v>2.9696969696969697E-2</v>
      </c>
      <c r="H20" s="7">
        <f t="shared" si="2"/>
        <v>3.0747126436781607E-2</v>
      </c>
    </row>
    <row r="21" spans="1:10" x14ac:dyDescent="0.25">
      <c r="A21" s="1" t="s">
        <v>32</v>
      </c>
      <c r="B21" s="6">
        <v>0</v>
      </c>
      <c r="C21" s="6">
        <v>0</v>
      </c>
      <c r="D21" s="6">
        <v>0.03</v>
      </c>
      <c r="E21" s="6">
        <v>0</v>
      </c>
      <c r="F21" s="7">
        <f t="shared" si="0"/>
        <v>2.702127659574468E-2</v>
      </c>
      <c r="G21" s="7">
        <f t="shared" si="1"/>
        <v>0</v>
      </c>
      <c r="H21" s="7">
        <f t="shared" si="2"/>
        <v>2.189655172413793E-2</v>
      </c>
    </row>
    <row r="22" spans="1:10" x14ac:dyDescent="0.25">
      <c r="A22" s="1" t="s">
        <v>34</v>
      </c>
      <c r="B22" s="6">
        <v>0.06</v>
      </c>
      <c r="C22" s="6">
        <v>0</v>
      </c>
      <c r="D22" s="6">
        <v>0.01</v>
      </c>
      <c r="E22" s="6">
        <v>0.08</v>
      </c>
      <c r="F22" s="7">
        <f t="shared" si="0"/>
        <v>9.0070921985815604E-3</v>
      </c>
      <c r="G22" s="7">
        <f t="shared" si="1"/>
        <v>7.4848484848484845E-2</v>
      </c>
      <c r="H22" s="7">
        <f t="shared" si="2"/>
        <v>2.149425287356322E-2</v>
      </c>
    </row>
    <row r="23" spans="1:10" x14ac:dyDescent="0.25">
      <c r="A23" s="1" t="s">
        <v>25</v>
      </c>
      <c r="B23" s="6">
        <v>0</v>
      </c>
      <c r="C23" s="6">
        <v>0</v>
      </c>
      <c r="D23" s="6">
        <v>0.02</v>
      </c>
      <c r="E23" s="6">
        <v>0</v>
      </c>
      <c r="F23" s="7">
        <f t="shared" si="0"/>
        <v>1.8014184397163121E-2</v>
      </c>
      <c r="G23" s="7">
        <f t="shared" si="1"/>
        <v>0</v>
      </c>
      <c r="H23" s="7">
        <f t="shared" si="2"/>
        <v>1.4597701149425288E-2</v>
      </c>
    </row>
    <row r="24" spans="1:10" x14ac:dyDescent="0.25">
      <c r="A24" s="1" t="s">
        <v>26</v>
      </c>
      <c r="B24" s="6">
        <v>0</v>
      </c>
      <c r="C24" s="6">
        <v>0</v>
      </c>
      <c r="D24" s="6">
        <v>0.01</v>
      </c>
      <c r="E24" s="6">
        <v>0.04</v>
      </c>
      <c r="F24" s="7">
        <f t="shared" si="0"/>
        <v>9.0070921985815604E-3</v>
      </c>
      <c r="G24" s="7">
        <f t="shared" si="1"/>
        <v>2.9696969696969697E-2</v>
      </c>
      <c r="H24" s="7">
        <f t="shared" si="2"/>
        <v>1.2931034482758621E-2</v>
      </c>
    </row>
    <row r="25" spans="1:10" x14ac:dyDescent="0.25">
      <c r="A25" s="1" t="s">
        <v>36</v>
      </c>
      <c r="B25" s="6">
        <v>0</v>
      </c>
      <c r="C25" s="6">
        <v>0</v>
      </c>
      <c r="D25" s="6">
        <v>0.01</v>
      </c>
      <c r="E25" s="6">
        <v>0</v>
      </c>
      <c r="F25" s="7">
        <f t="shared" si="0"/>
        <v>9.0070921985815604E-3</v>
      </c>
      <c r="G25" s="7">
        <f t="shared" si="1"/>
        <v>0</v>
      </c>
      <c r="H25" s="7">
        <f t="shared" si="2"/>
        <v>7.2988505747126438E-3</v>
      </c>
    </row>
    <row r="26" spans="1:10" x14ac:dyDescent="0.25">
      <c r="A26" s="1" t="s">
        <v>35</v>
      </c>
      <c r="B26" s="6">
        <v>0.06</v>
      </c>
      <c r="C26" s="6">
        <v>0</v>
      </c>
      <c r="D26" s="6">
        <v>0</v>
      </c>
      <c r="E26" s="6">
        <v>0</v>
      </c>
      <c r="F26" s="7">
        <f t="shared" si="0"/>
        <v>0</v>
      </c>
      <c r="G26" s="7">
        <f t="shared" si="1"/>
        <v>1.5454545454545455E-2</v>
      </c>
      <c r="H26" s="7">
        <f t="shared" si="2"/>
        <v>2.9310344827586207E-3</v>
      </c>
    </row>
    <row r="27" spans="1:10" x14ac:dyDescent="0.25">
      <c r="A27" s="1"/>
      <c r="B27" s="3"/>
      <c r="C27" s="3"/>
      <c r="D27" s="3"/>
      <c r="E27" s="3"/>
      <c r="F27" s="3"/>
      <c r="G27" s="3"/>
      <c r="H27" s="3"/>
    </row>
    <row r="28" spans="1:10" x14ac:dyDescent="0.25">
      <c r="A28" s="1"/>
      <c r="B28" s="3"/>
      <c r="C28" s="3"/>
      <c r="D28" s="3"/>
      <c r="E28" s="3"/>
      <c r="F28" s="3"/>
      <c r="G28" s="3"/>
      <c r="H28" s="3"/>
      <c r="J28" t="s">
        <v>55</v>
      </c>
    </row>
    <row r="29" spans="1:10" x14ac:dyDescent="0.25">
      <c r="A29" s="1"/>
      <c r="B29" s="3"/>
      <c r="C29" s="3"/>
      <c r="D29" s="3"/>
      <c r="E29" s="3"/>
      <c r="F29" s="3"/>
      <c r="G29" s="3"/>
      <c r="H29" s="3"/>
    </row>
    <row r="30" spans="1:10" s="1" customFormat="1" ht="60" x14ac:dyDescent="0.25">
      <c r="B30" s="5" t="s">
        <v>16</v>
      </c>
      <c r="C30" s="5" t="s">
        <v>17</v>
      </c>
      <c r="D30" s="5" t="s">
        <v>18</v>
      </c>
      <c r="E30" s="5" t="s">
        <v>19</v>
      </c>
      <c r="F30" s="5" t="s">
        <v>14</v>
      </c>
      <c r="G30" s="5" t="s">
        <v>15</v>
      </c>
      <c r="H30" s="5" t="s">
        <v>47</v>
      </c>
    </row>
    <row r="31" spans="1:10" x14ac:dyDescent="0.25">
      <c r="A31" s="1" t="s">
        <v>20</v>
      </c>
      <c r="B31" s="3">
        <v>17</v>
      </c>
      <c r="C31" s="3">
        <v>28</v>
      </c>
      <c r="D31" s="3">
        <v>254</v>
      </c>
      <c r="E31" s="3">
        <v>49</v>
      </c>
      <c r="F31" s="3">
        <f>C31+D31</f>
        <v>282</v>
      </c>
      <c r="G31" s="3">
        <f>B31+E31</f>
        <v>66</v>
      </c>
      <c r="H31" s="3">
        <f>SUM(B31:E31)</f>
        <v>348</v>
      </c>
      <c r="J31" t="s">
        <v>54</v>
      </c>
    </row>
    <row r="32" spans="1:10" ht="45" x14ac:dyDescent="0.25">
      <c r="A32" s="1" t="s">
        <v>46</v>
      </c>
      <c r="B32" s="3"/>
      <c r="C32" s="3"/>
      <c r="D32" s="3"/>
      <c r="E32" s="3"/>
      <c r="F32" s="3"/>
      <c r="G32" s="3"/>
      <c r="H32" s="3"/>
    </row>
    <row r="33" spans="1:8" x14ac:dyDescent="0.25">
      <c r="A33" s="1" t="s">
        <v>2</v>
      </c>
      <c r="B33" s="6">
        <v>0.12</v>
      </c>
      <c r="C33" s="6">
        <v>0.21</v>
      </c>
      <c r="D33" s="6">
        <v>0.21</v>
      </c>
      <c r="E33" s="6">
        <v>0.22</v>
      </c>
      <c r="F33" s="7">
        <f t="shared" ref="F33:F46" si="3">(C33*C$31+D33*D$31)/F$31</f>
        <v>0.21</v>
      </c>
      <c r="G33" s="7">
        <f t="shared" ref="G33:G46" si="4">(B33*B$31+E33*E$31)/G$31</f>
        <v>0.19424242424242424</v>
      </c>
      <c r="H33" s="7">
        <f t="shared" ref="H33:H46" si="5">SUMPRODUCT(B33:E33,B$31:E$31)/H$31</f>
        <v>0.20701149425287355</v>
      </c>
    </row>
    <row r="34" spans="1:8" x14ac:dyDescent="0.25">
      <c r="A34" s="1" t="s">
        <v>0</v>
      </c>
      <c r="B34" s="6">
        <v>0.12</v>
      </c>
      <c r="C34" s="6">
        <v>0.25</v>
      </c>
      <c r="D34" s="6">
        <v>0.22</v>
      </c>
      <c r="E34" s="6">
        <v>0.14000000000000001</v>
      </c>
      <c r="F34" s="7">
        <f t="shared" si="3"/>
        <v>0.22297872340425534</v>
      </c>
      <c r="G34" s="7">
        <f t="shared" si="4"/>
        <v>0.13484848484848486</v>
      </c>
      <c r="H34" s="7">
        <f t="shared" si="5"/>
        <v>0.20626436781609195</v>
      </c>
    </row>
    <row r="35" spans="1:8" x14ac:dyDescent="0.25">
      <c r="A35" s="1" t="s">
        <v>3</v>
      </c>
      <c r="B35" s="6">
        <v>0.28999999999999998</v>
      </c>
      <c r="C35" s="6">
        <v>0.25</v>
      </c>
      <c r="D35" s="6">
        <v>0.2</v>
      </c>
      <c r="E35" s="6">
        <v>0.18</v>
      </c>
      <c r="F35" s="7">
        <f t="shared" si="3"/>
        <v>0.20496453900709222</v>
      </c>
      <c r="G35" s="7">
        <f t="shared" si="4"/>
        <v>0.20833333333333334</v>
      </c>
      <c r="H35" s="7">
        <f t="shared" si="5"/>
        <v>0.20560344827586211</v>
      </c>
    </row>
    <row r="36" spans="1:8" x14ac:dyDescent="0.25">
      <c r="A36" s="1" t="s">
        <v>1</v>
      </c>
      <c r="B36" s="6">
        <v>0.12</v>
      </c>
      <c r="C36" s="6">
        <v>0.18</v>
      </c>
      <c r="D36" s="6">
        <v>0.18</v>
      </c>
      <c r="E36" s="6">
        <v>0.1</v>
      </c>
      <c r="F36" s="7">
        <f t="shared" si="3"/>
        <v>0.18</v>
      </c>
      <c r="G36" s="7">
        <f t="shared" si="4"/>
        <v>0.10515151515151516</v>
      </c>
      <c r="H36" s="7">
        <f t="shared" si="5"/>
        <v>0.16580459770114941</v>
      </c>
    </row>
    <row r="37" spans="1:8" x14ac:dyDescent="0.25">
      <c r="A37" s="1" t="s">
        <v>4</v>
      </c>
      <c r="B37" s="6">
        <v>0.12</v>
      </c>
      <c r="C37" s="6">
        <v>0.14000000000000001</v>
      </c>
      <c r="D37" s="6">
        <v>0.17</v>
      </c>
      <c r="E37" s="6">
        <v>0.16</v>
      </c>
      <c r="F37" s="7">
        <f t="shared" si="3"/>
        <v>0.16702127659574467</v>
      </c>
      <c r="G37" s="7">
        <f t="shared" si="4"/>
        <v>0.14969696969696969</v>
      </c>
      <c r="H37" s="7">
        <f t="shared" si="5"/>
        <v>0.16373563218390805</v>
      </c>
    </row>
    <row r="38" spans="1:8" x14ac:dyDescent="0.25">
      <c r="A38" s="1" t="s">
        <v>9</v>
      </c>
      <c r="B38" s="6">
        <v>0.06</v>
      </c>
      <c r="C38" s="6">
        <v>0.25</v>
      </c>
      <c r="D38" s="6">
        <v>0.09</v>
      </c>
      <c r="E38" s="6">
        <v>0.22</v>
      </c>
      <c r="F38" s="7">
        <f t="shared" si="3"/>
        <v>0.10588652482269503</v>
      </c>
      <c r="G38" s="7">
        <f t="shared" si="4"/>
        <v>0.17878787878787877</v>
      </c>
      <c r="H38" s="7">
        <f t="shared" si="5"/>
        <v>0.11971264367816091</v>
      </c>
    </row>
    <row r="39" spans="1:8" x14ac:dyDescent="0.25">
      <c r="A39" s="1" t="s">
        <v>7</v>
      </c>
      <c r="B39" s="6">
        <v>0</v>
      </c>
      <c r="C39" s="6">
        <v>0.04</v>
      </c>
      <c r="D39" s="6">
        <v>0.08</v>
      </c>
      <c r="E39" s="6">
        <v>0.1</v>
      </c>
      <c r="F39" s="7">
        <f t="shared" si="3"/>
        <v>7.6028368794326243E-2</v>
      </c>
      <c r="G39" s="7">
        <f t="shared" si="4"/>
        <v>7.4242424242424249E-2</v>
      </c>
      <c r="H39" s="7">
        <f t="shared" si="5"/>
        <v>7.56896551724138E-2</v>
      </c>
    </row>
    <row r="40" spans="1:8" x14ac:dyDescent="0.25">
      <c r="A40" s="1" t="s">
        <v>11</v>
      </c>
      <c r="B40" s="6">
        <v>0</v>
      </c>
      <c r="C40" s="6">
        <v>7.0000000000000007E-2</v>
      </c>
      <c r="D40" s="6">
        <v>7.0000000000000007E-2</v>
      </c>
      <c r="E40" s="6">
        <v>0.1</v>
      </c>
      <c r="F40" s="7">
        <f t="shared" si="3"/>
        <v>7.0000000000000007E-2</v>
      </c>
      <c r="G40" s="7">
        <f t="shared" si="4"/>
        <v>7.4242424242424249E-2</v>
      </c>
      <c r="H40" s="7">
        <f t="shared" si="5"/>
        <v>7.0804597701149427E-2</v>
      </c>
    </row>
    <row r="41" spans="1:8" x14ac:dyDescent="0.25">
      <c r="A41" s="1" t="s">
        <v>5</v>
      </c>
      <c r="B41" s="6">
        <v>0</v>
      </c>
      <c r="C41" s="6">
        <v>0</v>
      </c>
      <c r="D41" s="6">
        <v>0.05</v>
      </c>
      <c r="E41" s="6">
        <v>0.1</v>
      </c>
      <c r="F41" s="7">
        <f t="shared" si="3"/>
        <v>4.5035460992907804E-2</v>
      </c>
      <c r="G41" s="7">
        <f t="shared" si="4"/>
        <v>7.4242424242424249E-2</v>
      </c>
      <c r="H41" s="7">
        <f t="shared" si="5"/>
        <v>5.0574712643678167E-2</v>
      </c>
    </row>
    <row r="42" spans="1:8" x14ac:dyDescent="0.25">
      <c r="A42" s="1" t="s">
        <v>10</v>
      </c>
      <c r="B42" s="6">
        <v>0.06</v>
      </c>
      <c r="C42" s="6">
        <v>7.0000000000000007E-2</v>
      </c>
      <c r="D42" s="6">
        <v>0.04</v>
      </c>
      <c r="E42" s="6">
        <v>0</v>
      </c>
      <c r="F42" s="7">
        <f t="shared" si="3"/>
        <v>4.297872340425532E-2</v>
      </c>
      <c r="G42" s="7">
        <f t="shared" si="4"/>
        <v>1.5454545454545455E-2</v>
      </c>
      <c r="H42" s="7">
        <f t="shared" si="5"/>
        <v>3.7758620689655173E-2</v>
      </c>
    </row>
    <row r="43" spans="1:8" ht="30" x14ac:dyDescent="0.25">
      <c r="A43" s="1" t="s">
        <v>13</v>
      </c>
      <c r="B43" s="6">
        <v>0</v>
      </c>
      <c r="C43" s="6">
        <v>0.04</v>
      </c>
      <c r="D43" s="6">
        <v>0.01</v>
      </c>
      <c r="E43" s="6">
        <v>0.06</v>
      </c>
      <c r="F43" s="7">
        <f t="shared" si="3"/>
        <v>1.2978723404255319E-2</v>
      </c>
      <c r="G43" s="7">
        <f t="shared" si="4"/>
        <v>4.4545454545454548E-2</v>
      </c>
      <c r="H43" s="7">
        <f t="shared" si="5"/>
        <v>1.896551724137931E-2</v>
      </c>
    </row>
    <row r="44" spans="1:8" x14ac:dyDescent="0.25">
      <c r="A44" s="1" t="s">
        <v>8</v>
      </c>
      <c r="B44" s="6">
        <v>0.12</v>
      </c>
      <c r="C44" s="6">
        <v>0.04</v>
      </c>
      <c r="D44" s="6">
        <v>0</v>
      </c>
      <c r="E44" s="6">
        <v>0</v>
      </c>
      <c r="F44" s="7">
        <f t="shared" si="3"/>
        <v>3.971631205673759E-3</v>
      </c>
      <c r="G44" s="7">
        <f t="shared" si="4"/>
        <v>3.090909090909091E-2</v>
      </c>
      <c r="H44" s="7">
        <f t="shared" si="5"/>
        <v>9.0804597701149431E-3</v>
      </c>
    </row>
    <row r="45" spans="1:8" ht="30" x14ac:dyDescent="0.25">
      <c r="A45" s="1" t="s">
        <v>12</v>
      </c>
      <c r="B45" s="6">
        <v>0</v>
      </c>
      <c r="C45" s="6">
        <v>0.04</v>
      </c>
      <c r="D45" s="6">
        <v>0</v>
      </c>
      <c r="E45" s="6">
        <v>0.04</v>
      </c>
      <c r="F45" s="7">
        <f t="shared" si="3"/>
        <v>3.971631205673759E-3</v>
      </c>
      <c r="G45" s="7">
        <f t="shared" si="4"/>
        <v>2.9696969696969697E-2</v>
      </c>
      <c r="H45" s="7">
        <f t="shared" si="5"/>
        <v>8.8505747126436784E-3</v>
      </c>
    </row>
    <row r="46" spans="1:8" x14ac:dyDescent="0.25">
      <c r="A46" s="1" t="s">
        <v>6</v>
      </c>
      <c r="B46" s="6">
        <v>0</v>
      </c>
      <c r="C46" s="6">
        <v>0</v>
      </c>
      <c r="D46" s="6">
        <v>0</v>
      </c>
      <c r="E46" s="6">
        <v>0.02</v>
      </c>
      <c r="F46" s="7">
        <f t="shared" si="3"/>
        <v>0</v>
      </c>
      <c r="G46" s="7">
        <f t="shared" si="4"/>
        <v>1.4848484848484849E-2</v>
      </c>
      <c r="H46" s="7">
        <f t="shared" si="5"/>
        <v>2.8160919540229884E-3</v>
      </c>
    </row>
    <row r="47" spans="1:8" x14ac:dyDescent="0.25">
      <c r="A47" s="1"/>
    </row>
  </sheetData>
  <sortState ref="A12:H29">
    <sortCondition descending="1" ref="H12:H29"/>
  </sortState>
  <mergeCells count="3">
    <mergeCell ref="A1:D1"/>
    <mergeCell ref="A2:E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abuse claimed checkboxes</vt:lpstr>
      <vt:lpstr>affidavit allegations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2014-10-19T21:58:18Z</dcterms:created>
  <dcterms:modified xsi:type="dcterms:W3CDTF">2014-10-19T21:58:26Z</dcterms:modified>
</cp:coreProperties>
</file>