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605" yWindow="675" windowWidth="10890" windowHeight="6330" tabRatio="891"/>
  </bookViews>
  <sheets>
    <sheet name="annual summary" sheetId="46" r:id="rId1"/>
    <sheet name="total restraining orders" sheetId="38" r:id="rId2"/>
    <sheet name="arrests annual" sheetId="44" r:id="rId3"/>
    <sheet name="dv calls for assistance, annual" sheetId="43" r:id="rId4"/>
    <sheet name="court cases, annual" sheetId="17" r:id="rId5"/>
    <sheet name="civil filings by county" sheetId="23" r:id="rId6"/>
    <sheet name="calls by county" sheetId="21" r:id="rId7"/>
    <sheet name="arrests by county" sheetId="24" r:id="rId8"/>
    <sheet name="Santa Clara County" sheetId="40" r:id="rId9"/>
    <sheet name="Sacramento" sheetId="48" r:id="rId10"/>
    <sheet name="population by county" sheetId="25" r:id="rId11"/>
    <sheet name="calls by county-edits" sheetId="20" r:id="rId12"/>
    <sheet name="t1 CPO count" sheetId="31" r:id="rId13"/>
    <sheet name="t2 CPO count" sheetId="32" r:id="rId14"/>
    <sheet name="t3 CPO served" sheetId="33" r:id="rId15"/>
    <sheet name="t8 CPO arms" sheetId="37" r:id="rId16"/>
    <sheet name="t4 EPO count" sheetId="34" r:id="rId17"/>
    <sheet name="t5 OAH count" sheetId="35" r:id="rId18"/>
    <sheet name="t6 OAH served" sheetId="30" r:id="rId19"/>
    <sheet name="t7 OAH arms" sheetId="36" r:id="rId20"/>
  </sheets>
  <calcPr calcId="145621"/>
</workbook>
</file>

<file path=xl/calcChain.xml><?xml version="1.0" encoding="utf-8"?>
<calcChain xmlns="http://schemas.openxmlformats.org/spreadsheetml/2006/main">
  <c r="G6" i="44" l="1"/>
  <c r="E6" i="46"/>
  <c r="E7" i="46"/>
  <c r="E8" i="46"/>
  <c r="E9" i="46"/>
  <c r="E10" i="46"/>
  <c r="E11" i="46"/>
  <c r="E12" i="46"/>
  <c r="E13" i="46"/>
  <c r="E14" i="46"/>
  <c r="E15" i="46"/>
  <c r="E16" i="46"/>
  <c r="E17" i="46"/>
  <c r="E18" i="46"/>
  <c r="E19" i="46"/>
  <c r="E20" i="46"/>
  <c r="E21" i="46"/>
  <c r="E22" i="46"/>
  <c r="E5" i="46"/>
  <c r="D39" i="48"/>
  <c r="E39" i="48"/>
  <c r="C39" i="48"/>
  <c r="B39" i="48"/>
  <c r="E38" i="48"/>
  <c r="D38" i="48"/>
  <c r="C38" i="48"/>
  <c r="B38" i="48"/>
  <c r="E12" i="48"/>
  <c r="D12" i="48"/>
  <c r="B28" i="48"/>
  <c r="B8" i="48"/>
  <c r="E64" i="44"/>
  <c r="E63" i="44"/>
  <c r="E37" i="44"/>
  <c r="E38" i="44"/>
  <c r="E39" i="44"/>
  <c r="E40" i="44"/>
  <c r="E41" i="44"/>
  <c r="E42" i="44"/>
  <c r="E43" i="44"/>
  <c r="E44" i="44"/>
  <c r="E45" i="44"/>
  <c r="E46" i="44"/>
  <c r="E47" i="44"/>
  <c r="E48" i="44"/>
  <c r="E49" i="44"/>
  <c r="E50" i="44"/>
  <c r="E51" i="44"/>
  <c r="E52" i="44"/>
  <c r="E53" i="44"/>
  <c r="E54" i="44"/>
  <c r="E55" i="44"/>
  <c r="E56" i="44"/>
  <c r="E57" i="44"/>
  <c r="E58" i="44"/>
  <c r="E59" i="44"/>
  <c r="E60" i="44"/>
  <c r="E36" i="44"/>
  <c r="B38" i="38"/>
  <c r="B39" i="38"/>
  <c r="B34" i="38"/>
  <c r="B35" i="38"/>
  <c r="C102" i="38"/>
  <c r="C103" i="38"/>
  <c r="C104" i="38"/>
  <c r="C105" i="38"/>
  <c r="C106" i="38"/>
  <c r="C107" i="38"/>
  <c r="C108" i="38"/>
  <c r="C101" i="38"/>
  <c r="B110" i="38"/>
  <c r="IV114" i="38"/>
  <c r="B108" i="38"/>
  <c r="B107" i="38"/>
  <c r="B106" i="38"/>
  <c r="B105" i="38"/>
  <c r="B104" i="38"/>
  <c r="B103" i="38"/>
  <c r="B102" i="38"/>
  <c r="B101" i="38"/>
  <c r="B98" i="38"/>
  <c r="IV113" i="38"/>
  <c r="B90" i="38"/>
  <c r="B91" i="38"/>
  <c r="D93" i="38"/>
  <c r="D94" i="38"/>
  <c r="D95" i="38"/>
  <c r="D96" i="38"/>
  <c r="D92" i="38"/>
  <c r="F7" i="38"/>
  <c r="B8" i="38"/>
  <c r="F8" i="38"/>
  <c r="F16" i="38"/>
  <c r="G128" i="36"/>
  <c r="G127" i="36"/>
  <c r="G126" i="36"/>
  <c r="G124" i="36"/>
  <c r="G123" i="36"/>
  <c r="G122" i="36"/>
  <c r="H65" i="30"/>
  <c r="H64" i="30"/>
  <c r="H63" i="30"/>
  <c r="E65" i="34"/>
  <c r="E64" i="34"/>
  <c r="E63" i="34"/>
  <c r="G126" i="37"/>
  <c r="G125" i="37"/>
  <c r="G124" i="37"/>
  <c r="G122" i="37"/>
  <c r="G121" i="37"/>
  <c r="G120" i="37"/>
  <c r="H64" i="33"/>
  <c r="H63" i="33"/>
  <c r="H62" i="33"/>
  <c r="F62" i="31"/>
  <c r="F64" i="31"/>
  <c r="F63" i="31"/>
  <c r="F65" i="35"/>
  <c r="F64" i="35"/>
  <c r="F63" i="35"/>
  <c r="F64" i="32"/>
  <c r="F62" i="32"/>
  <c r="F63" i="32"/>
  <c r="C60" i="38"/>
  <c r="D60" i="38"/>
  <c r="B60" i="38"/>
  <c r="B55" i="38"/>
  <c r="B56" i="38"/>
  <c r="B57" i="38"/>
  <c r="B58" i="38"/>
  <c r="B54" i="38"/>
  <c r="C121" i="40"/>
  <c r="D121" i="40"/>
  <c r="B121" i="40"/>
  <c r="J17" i="40"/>
  <c r="J18" i="40"/>
  <c r="J19" i="40"/>
  <c r="J20" i="40"/>
  <c r="J21" i="40"/>
  <c r="J22" i="40"/>
  <c r="J24" i="40"/>
  <c r="J25" i="40"/>
  <c r="D119" i="40"/>
  <c r="D118" i="40"/>
  <c r="D117" i="40"/>
  <c r="D116" i="40"/>
  <c r="D115" i="40"/>
  <c r="D114" i="40"/>
  <c r="D113" i="40"/>
  <c r="D112" i="40"/>
  <c r="D111" i="40"/>
  <c r="D110" i="40"/>
  <c r="D109" i="40"/>
  <c r="D108" i="40"/>
  <c r="D107" i="40"/>
  <c r="D105" i="40"/>
  <c r="D104" i="40"/>
  <c r="D103" i="40"/>
  <c r="D102" i="40"/>
  <c r="D101" i="40"/>
  <c r="J16" i="40"/>
  <c r="C54" i="38"/>
  <c r="E119" i="36"/>
  <c r="E120" i="36"/>
  <c r="D54" i="38"/>
  <c r="F118" i="37"/>
  <c r="E118" i="37"/>
  <c r="F117" i="37"/>
  <c r="E117" i="37"/>
  <c r="G117" i="37"/>
  <c r="G120" i="36"/>
  <c r="G119" i="36"/>
  <c r="F120" i="36"/>
  <c r="F119" i="36"/>
  <c r="G61" i="30"/>
  <c r="F61" i="30"/>
  <c r="H61" i="30"/>
  <c r="E61" i="30"/>
  <c r="E61" i="35"/>
  <c r="D61" i="34"/>
  <c r="B43" i="38"/>
  <c r="B44" i="38"/>
  <c r="F10" i="38"/>
  <c r="F13" i="38"/>
  <c r="F17" i="38"/>
  <c r="F60" i="33"/>
  <c r="G60" i="33"/>
  <c r="E60" i="33"/>
  <c r="E60" i="32"/>
  <c r="G60" i="31"/>
  <c r="E60" i="31"/>
  <c r="C14" i="44"/>
  <c r="C15" i="44"/>
  <c r="C16" i="44"/>
  <c r="C17" i="44"/>
  <c r="C18" i="44"/>
  <c r="C19" i="44"/>
  <c r="C20" i="44"/>
  <c r="C21" i="44"/>
  <c r="C22" i="44"/>
  <c r="C23" i="44"/>
  <c r="C24" i="44"/>
  <c r="C25" i="44"/>
  <c r="C26" i="44"/>
  <c r="C13" i="44"/>
  <c r="G7" i="44"/>
  <c r="G8" i="44"/>
  <c r="G9" i="44"/>
  <c r="G10" i="44"/>
  <c r="G11" i="44"/>
  <c r="G12" i="44"/>
  <c r="G13" i="44"/>
  <c r="D13" i="44"/>
  <c r="G14" i="44"/>
  <c r="D14" i="44"/>
  <c r="G15" i="44"/>
  <c r="D15" i="44"/>
  <c r="G16" i="44"/>
  <c r="D16" i="44"/>
  <c r="G17" i="44"/>
  <c r="D17" i="44"/>
  <c r="G18" i="44"/>
  <c r="D18" i="44"/>
  <c r="G19" i="44"/>
  <c r="D19" i="44"/>
  <c r="G20" i="44"/>
  <c r="D20" i="44"/>
  <c r="G21" i="44"/>
  <c r="D21" i="44"/>
  <c r="G22" i="44"/>
  <c r="D22" i="44"/>
  <c r="G23" i="44"/>
  <c r="D23" i="44"/>
  <c r="G24" i="44"/>
  <c r="D24" i="44"/>
  <c r="G25" i="44"/>
  <c r="D25" i="44"/>
  <c r="G26" i="44"/>
  <c r="D26" i="44"/>
  <c r="F31" i="43"/>
  <c r="E31" i="43"/>
  <c r="F30" i="43"/>
  <c r="E30" i="43"/>
  <c r="F29" i="43"/>
  <c r="E29" i="43"/>
  <c r="F28" i="43"/>
  <c r="E28" i="43"/>
  <c r="F27" i="43"/>
  <c r="E27" i="43"/>
  <c r="F26" i="43"/>
  <c r="E26" i="43"/>
  <c r="F25" i="43"/>
  <c r="E25" i="43"/>
  <c r="F24" i="43"/>
  <c r="E24" i="43"/>
  <c r="F23" i="43"/>
  <c r="E23" i="43"/>
  <c r="F22" i="43"/>
  <c r="E22" i="43"/>
  <c r="F21" i="43"/>
  <c r="E21" i="43"/>
  <c r="F20" i="43"/>
  <c r="E20" i="43"/>
  <c r="F19" i="43"/>
  <c r="E19" i="43"/>
  <c r="F18" i="43"/>
  <c r="E18" i="43"/>
  <c r="F17" i="43"/>
  <c r="E17" i="43"/>
  <c r="F16" i="43"/>
  <c r="E16" i="43"/>
  <c r="F15" i="43"/>
  <c r="E15" i="43"/>
  <c r="F14" i="43"/>
  <c r="E14" i="43"/>
  <c r="F13" i="43"/>
  <c r="E13" i="43"/>
  <c r="F12" i="43"/>
  <c r="E12" i="43"/>
  <c r="F11" i="43"/>
  <c r="E11" i="43"/>
  <c r="F10" i="43"/>
  <c r="E10" i="43"/>
  <c r="F9" i="43"/>
  <c r="E9" i="43"/>
  <c r="F8" i="43"/>
  <c r="E8" i="43"/>
  <c r="F7" i="43"/>
  <c r="E7" i="43"/>
  <c r="J7" i="40"/>
  <c r="J8" i="40"/>
  <c r="J9" i="40"/>
  <c r="J10" i="40"/>
  <c r="J11" i="40"/>
  <c r="J12" i="40"/>
  <c r="J13" i="40"/>
  <c r="J14" i="40"/>
  <c r="J15" i="40"/>
  <c r="J6" i="40"/>
  <c r="C97" i="40"/>
  <c r="C96" i="40"/>
  <c r="C74" i="40"/>
  <c r="B86" i="38"/>
  <c r="B7" i="38"/>
  <c r="I143" i="38"/>
  <c r="C137" i="38"/>
  <c r="I137" i="38"/>
  <c r="C138" i="38"/>
  <c r="I138" i="38"/>
  <c r="C139" i="38"/>
  <c r="I139" i="38"/>
  <c r="C140" i="38"/>
  <c r="I140" i="38"/>
  <c r="C136" i="38"/>
  <c r="I136" i="38"/>
  <c r="B142" i="38"/>
  <c r="E142" i="38"/>
  <c r="F142" i="38"/>
  <c r="G142" i="38"/>
  <c r="H142" i="38"/>
  <c r="D142" i="38"/>
  <c r="C142" i="38"/>
  <c r="I142" i="38"/>
  <c r="B14" i="38"/>
  <c r="B13" i="38"/>
  <c r="B113" i="38"/>
  <c r="C113" i="38"/>
  <c r="N5" i="20"/>
  <c r="M5" i="20"/>
  <c r="I5" i="20"/>
  <c r="N13" i="20"/>
  <c r="M13" i="20"/>
  <c r="I15" i="20"/>
  <c r="I14" i="20"/>
  <c r="I12" i="20"/>
  <c r="C4" i="20"/>
  <c r="D4" i="20"/>
  <c r="E4" i="20"/>
  <c r="F4" i="20"/>
  <c r="G4" i="20"/>
  <c r="H4" i="20"/>
  <c r="I4" i="20"/>
  <c r="J4" i="20"/>
  <c r="K4" i="20"/>
  <c r="L4" i="20"/>
  <c r="M4" i="20"/>
  <c r="N4" i="20"/>
  <c r="B4" i="20"/>
  <c r="B3" i="20"/>
  <c r="C3" i="20"/>
  <c r="D3" i="20"/>
  <c r="E3" i="20"/>
  <c r="F3" i="20"/>
  <c r="G3" i="20"/>
  <c r="H3" i="20"/>
  <c r="I3" i="20"/>
  <c r="J3" i="20"/>
  <c r="K3" i="20"/>
  <c r="L3" i="20"/>
  <c r="M3" i="20"/>
  <c r="N3" i="20"/>
  <c r="B29" i="17"/>
  <c r="B25" i="17"/>
  <c r="B26" i="17"/>
  <c r="B27" i="17"/>
  <c r="B28" i="17"/>
  <c r="B24" i="17"/>
  <c r="B23" i="17"/>
  <c r="B17" i="17"/>
  <c r="B18" i="17"/>
  <c r="B19" i="17"/>
  <c r="B20" i="17"/>
  <c r="B21" i="17"/>
  <c r="B22" i="17"/>
  <c r="B16" i="17"/>
  <c r="B7" i="17"/>
  <c r="B8" i="17"/>
  <c r="B9" i="17"/>
  <c r="B10" i="17"/>
  <c r="B11" i="17"/>
  <c r="B12" i="17"/>
  <c r="B13" i="17"/>
  <c r="B14" i="17"/>
  <c r="B15" i="17"/>
  <c r="B6" i="17"/>
  <c r="B16" i="38"/>
  <c r="C16" i="38"/>
  <c r="G118" i="37"/>
  <c r="B17" i="38"/>
  <c r="C17" i="38"/>
  <c r="G16" i="38"/>
  <c r="C20" i="38"/>
  <c r="B20" i="38"/>
  <c r="F14" i="38"/>
  <c r="B21" i="38"/>
  <c r="B23" i="38"/>
  <c r="G17" i="38"/>
  <c r="C21" i="38"/>
</calcChain>
</file>

<file path=xl/sharedStrings.xml><?xml version="1.0" encoding="utf-8"?>
<sst xmlns="http://schemas.openxmlformats.org/spreadsheetml/2006/main" count="1629" uniqueCount="638">
  <si>
    <t>male</t>
  </si>
  <si>
    <t>female</t>
  </si>
  <si>
    <t>total</t>
  </si>
  <si>
    <t>criminal protection order</t>
  </si>
  <si>
    <t>order after hearing</t>
  </si>
  <si>
    <t>other criminal protective order</t>
  </si>
  <si>
    <t>temp. restraining order</t>
  </si>
  <si>
    <t>emergency protection order</t>
  </si>
  <si>
    <t>other domestic violence order</t>
  </si>
  <si>
    <t>out-of-state dv order</t>
  </si>
  <si>
    <t xml:space="preserve">   prohibiting harrassment</t>
  </si>
  <si>
    <t>expire within 18 months</t>
  </si>
  <si>
    <t>weeks</t>
  </si>
  <si>
    <t>years</t>
  </si>
  <si>
    <t>family law petitions</t>
  </si>
  <si>
    <t>Santa Clara</t>
  </si>
  <si>
    <t>FY04</t>
  </si>
  <si>
    <t>pop 18&amp; over</t>
  </si>
  <si>
    <t>number</t>
  </si>
  <si>
    <t>per 1000 adults</t>
  </si>
  <si>
    <t>California</t>
  </si>
  <si>
    <t>FY11</t>
  </si>
  <si>
    <t>FY10</t>
  </si>
  <si>
    <t>FY09</t>
  </si>
  <si>
    <t>FY08</t>
  </si>
  <si>
    <t>FY07</t>
  </si>
  <si>
    <t>FY06</t>
  </si>
  <si>
    <t>FY05</t>
  </si>
  <si>
    <t>FY03</t>
  </si>
  <si>
    <t>FY02</t>
  </si>
  <si>
    <t>Superior Courts,  Family Law filings</t>
  </si>
  <si>
    <t>Total</t>
  </si>
  <si>
    <t>Marital</t>
  </si>
  <si>
    <t>Petitions</t>
  </si>
  <si>
    <t>Original</t>
  </si>
  <si>
    <t>Subsequent</t>
  </si>
  <si>
    <t>family law</t>
  </si>
  <si>
    <t>deliquency</t>
  </si>
  <si>
    <t>dependency</t>
  </si>
  <si>
    <t>2012 Court Statistics, p. 80</t>
  </si>
  <si>
    <t>2003–04</t>
  </si>
  <si>
    <t>2002–03</t>
  </si>
  <si>
    <t>2001–02</t>
  </si>
  <si>
    <t>2000–01</t>
  </si>
  <si>
    <t>1999–00</t>
  </si>
  <si>
    <t>1998–99</t>
  </si>
  <si>
    <t>1997–98</t>
  </si>
  <si>
    <t>1996–97</t>
  </si>
  <si>
    <t>1995–96</t>
  </si>
  <si>
    <t>1994–95</t>
  </si>
  <si>
    <t>Civil filings, Superior Courts</t>
  </si>
  <si>
    <t>total civil</t>
  </si>
  <si>
    <t>other civil complaints and petitions</t>
  </si>
  <si>
    <t>family law (marital)</t>
  </si>
  <si>
    <t>Prior to 2004 Court Statistics Reprot, family law petitions included with other civil petitions</t>
  </si>
  <si>
    <t>FY02 is 2001-2002; FY11 is 2010-2011, etc.</t>
  </si>
  <si>
    <t>personal weapon</t>
  </si>
  <si>
    <t>Calls for assistaince: Crime in California 2011, p. 60</t>
  </si>
  <si>
    <t>cases without a weapon</t>
  </si>
  <si>
    <t>cases involving a weapon (inc. hands, feet, etc)</t>
  </si>
  <si>
    <t>firearm</t>
  </si>
  <si>
    <t>knife or cutting instrument</t>
  </si>
  <si>
    <t>other dangerous weapon</t>
  </si>
  <si>
    <t>personal weapon is hands, feet, etc.</t>
  </si>
  <si>
    <t>type of weapon in cases involving weapon</t>
  </si>
  <si>
    <t>-</t>
  </si>
  <si>
    <t>1995 data does not include arrests for Oakland PD or Bakersfield PD</t>
  </si>
  <si>
    <t>1989 and 1991 data do not include arrests for San Bernardino PD.</t>
  </si>
  <si>
    <t>weapon type not reported</t>
  </si>
  <si>
    <t>arrests counts for Cal. Penal Code 273.5(a) "willful infliction of corporal injury upon spouse/cohabitant"</t>
  </si>
  <si>
    <t>1988-1998: California Office of the Attorney General (1999). Report on Arrests for Domestic Violence in California, 1998. Criminal Justice Statistics Center Report Series.</t>
  </si>
  <si>
    <t>1993-94</t>
  </si>
  <si>
    <t>2005 Court Statistics, p48; 2004 Court Statistics, p. 50</t>
  </si>
  <si>
    <t>1993–94</t>
  </si>
  <si>
    <t>1992–93</t>
  </si>
  <si>
    <t>1991–92</t>
  </si>
  <si>
    <t>1990–91</t>
  </si>
  <si>
    <t>1989–90</t>
  </si>
  <si>
    <t>other civil petitions</t>
  </si>
  <si>
    <t>other civil complaints</t>
  </si>
  <si>
    <t>Court Statistics, 2000, p. 46</t>
  </si>
  <si>
    <t>1988-89</t>
  </si>
  <si>
    <t>non-weapon share</t>
  </si>
  <si>
    <t>1987-88</t>
  </si>
  <si>
    <t>for 1987-89, Court Statistics, 1998, Table 5, p. 45 (doesn't provide a total encompass all limit civil and small claims)</t>
  </si>
  <si>
    <t>weapon other than personal weapon</t>
  </si>
  <si>
    <t>Judicial Council of California (2012). 2012 Court Statistics Report: Statewide Caseload Trends 2001-2002 through 2010-2011, available at http://www.courts.ca.gov/13421.htm.</t>
  </si>
  <si>
    <t>Alameda County</t>
  </si>
  <si>
    <t>Alpine County</t>
  </si>
  <si>
    <t>Amador County</t>
  </si>
  <si>
    <t>Butte County</t>
  </si>
  <si>
    <t>Calaveras County</t>
  </si>
  <si>
    <t>Colusa County</t>
  </si>
  <si>
    <t>Contra Costa County</t>
  </si>
  <si>
    <t>Del Norte County</t>
  </si>
  <si>
    <t>El Dorado County</t>
  </si>
  <si>
    <t>Fresno County</t>
  </si>
  <si>
    <t>Glenn County</t>
  </si>
  <si>
    <t>Humboldt County</t>
  </si>
  <si>
    <t>Imperial County</t>
  </si>
  <si>
    <t>Inyo County</t>
  </si>
  <si>
    <t>Kern County</t>
  </si>
  <si>
    <t>Kings County</t>
  </si>
  <si>
    <t>Lake County</t>
  </si>
  <si>
    <t>Lassen County</t>
  </si>
  <si>
    <t>Los Angeles County</t>
  </si>
  <si>
    <t>Madera County</t>
  </si>
  <si>
    <t>Marin County</t>
  </si>
  <si>
    <t>Mariposa County</t>
  </si>
  <si>
    <t>Mendocino County</t>
  </si>
  <si>
    <t>Merced County</t>
  </si>
  <si>
    <t>Modoc County</t>
  </si>
  <si>
    <t>Mono County</t>
  </si>
  <si>
    <t>Monterey County</t>
  </si>
  <si>
    <t>Napa County</t>
  </si>
  <si>
    <t>Nevada County</t>
  </si>
  <si>
    <t>Orange County</t>
  </si>
  <si>
    <t>Placer County</t>
  </si>
  <si>
    <t>Plumas County</t>
  </si>
  <si>
    <t>Riverside County</t>
  </si>
  <si>
    <t>Sacramento County</t>
  </si>
  <si>
    <t>San Benito County</t>
  </si>
  <si>
    <t>San Bernardino County</t>
  </si>
  <si>
    <t>San Diego County</t>
  </si>
  <si>
    <t>San Francisco County</t>
  </si>
  <si>
    <t>San Joaquin County</t>
  </si>
  <si>
    <t>San Luis Obispo County</t>
  </si>
  <si>
    <t>San Mateo County</t>
  </si>
  <si>
    <t>Santa Barbara County</t>
  </si>
  <si>
    <t>Santa Clara County</t>
  </si>
  <si>
    <t>Santa Cruz County</t>
  </si>
  <si>
    <t>Shasta County</t>
  </si>
  <si>
    <t>Sierra County</t>
  </si>
  <si>
    <t>Siskiyou County</t>
  </si>
  <si>
    <t>Solano County</t>
  </si>
  <si>
    <t>Sonoma County</t>
  </si>
  <si>
    <t>Stanislaus County</t>
  </si>
  <si>
    <t>Sutter County</t>
  </si>
  <si>
    <t>Tehama County</t>
  </si>
  <si>
    <t>Trinity County</t>
  </si>
  <si>
    <t>Tulare County</t>
  </si>
  <si>
    <t>Tuolumne County</t>
  </si>
  <si>
    <t>Ventura County</t>
  </si>
  <si>
    <t>Yolo County</t>
  </si>
  <si>
    <t>Yuba County</t>
  </si>
  <si>
    <t>jurisdiction</t>
  </si>
  <si>
    <t>N/A</t>
  </si>
  <si>
    <t>notes</t>
  </si>
  <si>
    <t>California, domestic violence calls for assistance</t>
  </si>
  <si>
    <t>county sum</t>
  </si>
  <si>
    <t>unallocated</t>
  </si>
  <si>
    <t>interpollated addition</t>
  </si>
  <si>
    <t>records with edited (interpolated) figures</t>
  </si>
  <si>
    <t>raw records</t>
  </si>
  <si>
    <t>California Dept. of Justice, Criminal Justice Statistics Center, Domestic Violence-Related Calls for Assistance Database (1998-2009) and California Criminal Justice Profiles, 2010, via kidsdata.org</t>
  </si>
  <si>
    <t>Statewide</t>
  </si>
  <si>
    <t>Alameda</t>
  </si>
  <si>
    <t>Alpine</t>
  </si>
  <si>
    <t>Amador</t>
  </si>
  <si>
    <t>Butte</t>
  </si>
  <si>
    <t>Calaveras</t>
  </si>
  <si>
    <t>Colusa</t>
  </si>
  <si>
    <t>Fresno</t>
  </si>
  <si>
    <t>Glenn</t>
  </si>
  <si>
    <t>Humboldt</t>
  </si>
  <si>
    <t>Imperial</t>
  </si>
  <si>
    <t>Inyo</t>
  </si>
  <si>
    <t>Kern</t>
  </si>
  <si>
    <t>Kings</t>
  </si>
  <si>
    <t>Lake</t>
  </si>
  <si>
    <t>Lassen</t>
  </si>
  <si>
    <t>Madera</t>
  </si>
  <si>
    <t>Marin</t>
  </si>
  <si>
    <t>Mariposa</t>
  </si>
  <si>
    <t>Mendocino</t>
  </si>
  <si>
    <t>Merced</t>
  </si>
  <si>
    <t>Modoc</t>
  </si>
  <si>
    <t>Mono</t>
  </si>
  <si>
    <t>Monterey</t>
  </si>
  <si>
    <t>Napa</t>
  </si>
  <si>
    <t>Nevada</t>
  </si>
  <si>
    <t>Orange</t>
  </si>
  <si>
    <t>Placer</t>
  </si>
  <si>
    <t>Plumas</t>
  </si>
  <si>
    <t>Riverside</t>
  </si>
  <si>
    <t>Sacramento</t>
  </si>
  <si>
    <t>Shasta</t>
  </si>
  <si>
    <t>Sierra</t>
  </si>
  <si>
    <t>Siskiyou</t>
  </si>
  <si>
    <t>Solano</t>
  </si>
  <si>
    <t>Sonoma</t>
  </si>
  <si>
    <t>Stanislaus</t>
  </si>
  <si>
    <t>Sutter</t>
  </si>
  <si>
    <t>Tehama</t>
  </si>
  <si>
    <t>Trinity</t>
  </si>
  <si>
    <t>Tulare</t>
  </si>
  <si>
    <t>Tuolumne</t>
  </si>
  <si>
    <t>Ventura</t>
  </si>
  <si>
    <t>Yolo</t>
  </si>
  <si>
    <t>Yuba</t>
  </si>
  <si>
    <t>Contra Costa</t>
  </si>
  <si>
    <t>Del Norte</t>
  </si>
  <si>
    <t>El Dorado</t>
  </si>
  <si>
    <t>Los Angeles</t>
  </si>
  <si>
    <t>San Benito</t>
  </si>
  <si>
    <t>San Bernardino</t>
  </si>
  <si>
    <t>San Diego</t>
  </si>
  <si>
    <t>San Francisco</t>
  </si>
  <si>
    <t>San Joaquin</t>
  </si>
  <si>
    <t>San Mateo</t>
  </si>
  <si>
    <t>San Luis Obispo</t>
  </si>
  <si>
    <t>Santa Barbara</t>
  </si>
  <si>
    <t>Santa Cruz</t>
  </si>
  <si>
    <t>total unlimited civil</t>
  </si>
  <si>
    <t>motor vehicle PI/PD/WD</t>
  </si>
  <si>
    <t>other PI/PD/WD</t>
  </si>
  <si>
    <t>other civil complaints &amp; petitions</t>
  </si>
  <si>
    <t>small claims appeals</t>
  </si>
  <si>
    <t>probate</t>
  </si>
  <si>
    <t>limited civil</t>
  </si>
  <si>
    <t>small claims</t>
  </si>
  <si>
    <t>county</t>
  </si>
  <si>
    <t>rn</t>
  </si>
  <si>
    <t>Notes</t>
  </si>
  <si>
    <t>California Office of the Attorney General (1999). Report on Arrests for Domestic Violence in California, 1998. Criminal Justice Statistics Center Report Series.</t>
  </si>
  <si>
    <t>Appendix C, p. 18 in</t>
  </si>
  <si>
    <t>Oakland PD (Alameda County) did not report in 1995.</t>
  </si>
  <si>
    <t>San Bernardino PD (San Bernardino County) did not report in 1989 and 1991.</t>
  </si>
  <si>
    <t>E-2. California County Population Estimates and Percent Change</t>
  </si>
  <si>
    <t>Revised July 1, 2000 through Revised July 1, 2010</t>
  </si>
  <si>
    <t>Table 12.</t>
  </si>
  <si>
    <t>County</t>
  </si>
  <si>
    <t>p2000</t>
  </si>
  <si>
    <t>p2001</t>
  </si>
  <si>
    <t>p2002</t>
  </si>
  <si>
    <t>p2003</t>
  </si>
  <si>
    <t>p2004</t>
  </si>
  <si>
    <t>p2005</t>
  </si>
  <si>
    <t>p2006</t>
  </si>
  <si>
    <t>p2007</t>
  </si>
  <si>
    <t>p2008</t>
  </si>
  <si>
    <t>p2009</t>
  </si>
  <si>
    <t>p2010</t>
  </si>
  <si>
    <t>a1988</t>
  </si>
  <si>
    <t>a1989</t>
  </si>
  <si>
    <t>a1990</t>
  </si>
  <si>
    <t>a1991</t>
  </si>
  <si>
    <t>a1992</t>
  </si>
  <si>
    <t>a1993</t>
  </si>
  <si>
    <t>a1994</t>
  </si>
  <si>
    <t>a1995</t>
  </si>
  <si>
    <t>a1996</t>
  </si>
  <si>
    <t>a1997</t>
  </si>
  <si>
    <t>a1998</t>
  </si>
  <si>
    <t>c2010</t>
  </si>
  <si>
    <t>c2009</t>
  </si>
  <si>
    <t>c2008</t>
  </si>
  <si>
    <t>c2007</t>
  </si>
  <si>
    <t>c2006</t>
  </si>
  <si>
    <t>c2005</t>
  </si>
  <si>
    <t>c2004</t>
  </si>
  <si>
    <t>c2003</t>
  </si>
  <si>
    <t>c2002</t>
  </si>
  <si>
    <t>c2001</t>
  </si>
  <si>
    <t>c2000</t>
  </si>
  <si>
    <t>c1999</t>
  </si>
  <si>
    <t>c1998</t>
  </si>
  <si>
    <t>Civil filings by county in California, fiscal year 2004</t>
  </si>
  <si>
    <t>statewide total from source at bottom of table</t>
  </si>
  <si>
    <t>Judicial Council of California (2004). 2004 Court Statistics Report: Statewide Caseload Trends 1993-1994 through 2002-2003, available at http://www.courts.ca.gov/13421.htm.</t>
  </si>
  <si>
    <t>From Table 4a in</t>
  </si>
  <si>
    <t>Arrests for domestic violence in California by county, 1988 to 1998</t>
  </si>
  <si>
    <t>See sheet:calls by county-edits for changes from the above source</t>
  </si>
  <si>
    <t>domestic violence calls for assistance by county in California</t>
  </si>
  <si>
    <t>tab</t>
  </si>
  <si>
    <t>date</t>
  </si>
  <si>
    <t>unserved percent</t>
  </si>
  <si>
    <t>CPO rate</t>
  </si>
  <si>
    <t>DV CPO convictions</t>
  </si>
  <si>
    <t>change from T1</t>
  </si>
  <si>
    <t>CPO served</t>
  </si>
  <si>
    <t>CPO unserved</t>
  </si>
  <si>
    <t>CPO total</t>
  </si>
  <si>
    <t>EPO rate</t>
  </si>
  <si>
    <t>EPOs entered</t>
  </si>
  <si>
    <t>FC OAH rate</t>
  </si>
  <si>
    <t>FC OAH served</t>
  </si>
  <si>
    <t>FC OAH unserved</t>
  </si>
  <si>
    <t>FC OAH total</t>
  </si>
  <si>
    <t>FC OAH unserved percent</t>
  </si>
  <si>
    <t>CPO allow arms</t>
  </si>
  <si>
    <t>CPO allow arms percent</t>
  </si>
  <si>
    <t>FC OAH allow arms</t>
  </si>
  <si>
    <t>FC OAH allow arms percent</t>
  </si>
  <si>
    <t>adults are persons 18&amp;over</t>
  </si>
  <si>
    <t>all restraining orders</t>
  </si>
  <si>
    <t>restraining orders on adults</t>
  </si>
  <si>
    <t>est DV share</t>
  </si>
  <si>
    <t>85-100</t>
  </si>
  <si>
    <t xml:space="preserve">   prohibiting harrassment of employee</t>
  </si>
  <si>
    <t xml:space="preserve">   temporary cause harrassment</t>
  </si>
  <si>
    <t xml:space="preserve">   other protective order</t>
  </si>
  <si>
    <t xml:space="preserve">   order protecting a juvenile</t>
  </si>
  <si>
    <t xml:space="preserve">   temporary cause harrassment of employee</t>
  </si>
  <si>
    <t>among restraining orders on adults:</t>
  </si>
  <si>
    <t>share</t>
  </si>
  <si>
    <t>within 90 days</t>
  </si>
  <si>
    <t>within 30 days</t>
  </si>
  <si>
    <t>within 7 days</t>
  </si>
  <si>
    <t>within 180 days</t>
  </si>
  <si>
    <t>within 365 days</t>
  </si>
  <si>
    <t>issued within previous 12 months</t>
  </si>
  <si>
    <t>issued more than 12 months ago</t>
  </si>
  <si>
    <t>Id. p. 919, with some calculated values</t>
  </si>
  <si>
    <t>restraining orders</t>
  </si>
  <si>
    <t>restraining order expiration time</t>
  </si>
  <si>
    <t>civil restraining orders</t>
  </si>
  <si>
    <t>active total</t>
  </si>
  <si>
    <t>issued total</t>
  </si>
  <si>
    <t>calculation factors</t>
  </si>
  <si>
    <t>restrained male, protected female</t>
  </si>
  <si>
    <t>parties</t>
  </si>
  <si>
    <t>restrained man, protected man</t>
  </si>
  <si>
    <t>restrained woman, protected woman</t>
  </si>
  <si>
    <t>restrained women, protected man</t>
  </si>
  <si>
    <t>share of orders</t>
  </si>
  <si>
    <t>Id. p. 920</t>
  </si>
  <si>
    <t>order service</t>
  </si>
  <si>
    <t>restrained person present in court</t>
  </si>
  <si>
    <t>served by legal officers outside of court</t>
  </si>
  <si>
    <t>order not served</t>
  </si>
  <si>
    <t>Id. p. 925</t>
  </si>
  <si>
    <t>restraining orders issued per year</t>
  </si>
  <si>
    <t>80,000 to 87,000</t>
  </si>
  <si>
    <t>Id. p. 928 (no details of data/calculation given)</t>
  </si>
  <si>
    <t>Oct. 23, 2002 DVROS active orders</t>
  </si>
  <si>
    <t>DV arrests under PC 273.5(a)</t>
  </si>
  <si>
    <t>in 2003; see sheet: annual summary</t>
  </si>
  <si>
    <t>Rhor, Monica. "Orders often fail to restrain violence." Orange County Register Mar. 18, 2006.</t>
  </si>
  <si>
    <t xml:space="preserve">Sorenson &amp; Shen (2005) p. 18 </t>
  </si>
  <si>
    <t>Sorenson &amp; Shen (2005) p. 930, n. 5; Sorenson, Susan B. and Haikang Shen (2005). "Restraining Orders in California." Violence Against Women vol. 11(7): 912-33.</t>
  </si>
  <si>
    <t>June 6, 2003, DVROS active orders (all subsequent figures refer to that date unless otherwise noted)</t>
  </si>
  <si>
    <t>Active criminal and civil restraining order in California domestic-violence restraining-order database on Feb. 3,, 2006</t>
  </si>
  <si>
    <t>Active orders in reported counties by order type</t>
  </si>
  <si>
    <t>criminal order</t>
  </si>
  <si>
    <t>emergency order</t>
  </si>
  <si>
    <t>temporary order</t>
  </si>
  <si>
    <t>other civil order</t>
  </si>
  <si>
    <t xml:space="preserve">total above five counties </t>
  </si>
  <si>
    <t>population (July 1, 2006)</t>
  </si>
  <si>
    <t>total orders</t>
  </si>
  <si>
    <t>all of California</t>
  </si>
  <si>
    <t>for population data, see sheet:population by county</t>
  </si>
  <si>
    <t>orders/1000 pop</t>
  </si>
  <si>
    <t>non-dv order after hearing on injuction for</t>
  </si>
  <si>
    <t>restraining order violation suspects booked in 2001</t>
  </si>
  <si>
    <t>Overall,</t>
  </si>
  <si>
    <t>bookings due to domestic violence-</t>
  </si>
  <si>
    <t>related assault and battery</t>
  </si>
  <si>
    <t>are 30% of all assault and battery</t>
  </si>
  <si>
    <t>bookings.</t>
  </si>
  <si>
    <t>Id. p. 8</t>
  </si>
  <si>
    <t>deaths</t>
  </si>
  <si>
    <t>restrained person</t>
  </si>
  <si>
    <t>protected person</t>
  </si>
  <si>
    <t>restrained person: 10 suicides, 1 accidental death while violating restraining order</t>
  </si>
  <si>
    <t>protected persons: 4 killed</t>
  </si>
  <si>
    <t>deaths by gun</t>
  </si>
  <si>
    <t>among deaths by gun</t>
  </si>
  <si>
    <t>homicides</t>
  </si>
  <si>
    <t>suicides</t>
  </si>
  <si>
    <t>"blue suicide" (deliberately caused police to shoot)</t>
  </si>
  <si>
    <t>Id. p. 54</t>
  </si>
  <si>
    <t>deaths where temporary restraining order in place</t>
  </si>
  <si>
    <t>Id. p. 61 (apparently covers 1993-2001</t>
  </si>
  <si>
    <t>"domestic-volence-related deaths" from Aug. 1993 to Dec. 2001</t>
  </si>
  <si>
    <t>"domestic-violence-related deaths"</t>
  </si>
  <si>
    <t>DV deaths include suicides and "blue suicides"</t>
  </si>
  <si>
    <t>Emergency protective orders are police-initiated, non-adjudicated orders of max. duration 7 days</t>
  </si>
  <si>
    <t>EPOs are from 12 Santa Clara law-enforcement jurisdictions (2002 report, p. 5)</t>
  </si>
  <si>
    <t>Emergency protective orders by policy jurisdiction, reporting jurisdiction, Santa Clara County, 2001</t>
  </si>
  <si>
    <t>Sheriff's Office</t>
  </si>
  <si>
    <t>Campbell PD</t>
  </si>
  <si>
    <t>Los Altos PD</t>
  </si>
  <si>
    <t>Los Gatos PD</t>
  </si>
  <si>
    <t>Milpitas PD</t>
  </si>
  <si>
    <t>Morgan Hill PD</t>
  </si>
  <si>
    <t>Mtn. View PD</t>
  </si>
  <si>
    <t>Palo Alto PD</t>
  </si>
  <si>
    <t>San Jose PD</t>
  </si>
  <si>
    <t>Santa Clara PD</t>
  </si>
  <si>
    <t>Stanford Sheriffs</t>
  </si>
  <si>
    <t>Sunnyvale DPS</t>
  </si>
  <si>
    <t>EPOs</t>
  </si>
  <si>
    <t>domestic violence related calls for assistance by jurisdiction; Santa Clara, 2001</t>
  </si>
  <si>
    <t>Campbell</t>
  </si>
  <si>
    <t>Cupertino</t>
  </si>
  <si>
    <t>Gilroy</t>
  </si>
  <si>
    <t>Los Altos</t>
  </si>
  <si>
    <t>Los Altos Hill</t>
  </si>
  <si>
    <t>Los Gatos</t>
  </si>
  <si>
    <t>Milpitas</t>
  </si>
  <si>
    <t>Monte Sereno</t>
  </si>
  <si>
    <t>Morgan Hill</t>
  </si>
  <si>
    <t>Mountain View</t>
  </si>
  <si>
    <t>Palo Alto</t>
  </si>
  <si>
    <t>San Jose</t>
  </si>
  <si>
    <t>Saratoga</t>
  </si>
  <si>
    <t>Sunnyvale</t>
  </si>
  <si>
    <t>Unincorporated</t>
  </si>
  <si>
    <t>rn2</t>
  </si>
  <si>
    <t>calls</t>
  </si>
  <si>
    <t>summed total</t>
  </si>
  <si>
    <t>reported total</t>
  </si>
  <si>
    <t>2002 Report, p. 3</t>
  </si>
  <si>
    <t>Notes that 12 police jurisdictions reported; whether non-reporting is significant isn't clear</t>
  </si>
  <si>
    <t>2002 Report, p. 5</t>
  </si>
  <si>
    <t>felony prosecutions</t>
  </si>
  <si>
    <t>misdemeanor prosecutions</t>
  </si>
  <si>
    <t>total prosecutions</t>
  </si>
  <si>
    <t>year</t>
  </si>
  <si>
    <t>prosecutions: 2001 Report, p. 4 (for year ending Feb. 13 following listed year)</t>
  </si>
  <si>
    <t>Gilroy PD did not report (see call data below)</t>
  </si>
  <si>
    <t>Gilroy PD generated 70 EPOs in 1999 (2000 Report,p. 5)</t>
  </si>
  <si>
    <t>measure</t>
  </si>
  <si>
    <t>arrests (spousal abuse)</t>
  </si>
  <si>
    <t>2003 Report, p. 8, Table 8.1</t>
  </si>
  <si>
    <t>arrests of adults for</t>
  </si>
  <si>
    <t>see data below</t>
  </si>
  <si>
    <t>notes and sources</t>
  </si>
  <si>
    <t>DV arrests</t>
  </si>
  <si>
    <t>total adult</t>
  </si>
  <si>
    <t xml:space="preserve">DV arrests as share of </t>
  </si>
  <si>
    <t>all arrests for violence</t>
  </si>
  <si>
    <t>misdemeanor assault arrests</t>
  </si>
  <si>
    <t>all misdemeanor assault and battery</t>
  </si>
  <si>
    <t>all felony violent offenses</t>
  </si>
  <si>
    <t>arrests for violence</t>
  </si>
  <si>
    <t>all arrests: California Attorney General, Crime in California, annuals, 2011, 2005, 2000, 1996, Tables 21 and 26</t>
  </si>
  <si>
    <t>DV calls for assistance</t>
  </si>
  <si>
    <t>EPOs: "emergency protective restraining orders", id. Fig. 8.10</t>
  </si>
  <si>
    <t>post 2002,see sheet: calls by county</t>
  </si>
  <si>
    <t>arrests:  sheet:DV arrests by county (through 1998); Calfornia county-specific data via safestate.org (California Attorney General's Crime and Violence Prevention Center)</t>
  </si>
  <si>
    <t>Comparative figures</t>
  </si>
  <si>
    <t>Emergency Protective Orders (EPO) entered into the Domestic Violence Restraining Order System (DVROS)</t>
  </si>
  <si>
    <t>from Oct. 1, 2003 to Sept. 30, 2004</t>
  </si>
  <si>
    <t>EPOs issued in a year (c. 2004)</t>
  </si>
  <si>
    <t>Oct. 1 '03-Sept. 30 '04 (ex San Fran); see sheet:t4</t>
  </si>
  <si>
    <t>Across California, based on DVROS entries</t>
  </si>
  <si>
    <t>implied EPO duration</t>
  </si>
  <si>
    <t>EPOs in DVROS apparently have same duration at temp. restraining orders from family courts</t>
  </si>
  <si>
    <t>under law, "order expires five court days or seven calendar days after its issuance (whichever is shorter)"</t>
  </si>
  <si>
    <t>many more restraining orders are issued than are arrests made for DV</t>
  </si>
  <si>
    <t>CPO</t>
  </si>
  <si>
    <t>OAH</t>
  </si>
  <si>
    <t>Id. p. 20, Table 1</t>
  </si>
  <si>
    <t>CA AG (2005), see sheets t1-t8</t>
  </si>
  <si>
    <t>OAH counts include San Francisco</t>
  </si>
  <si>
    <t>source</t>
  </si>
  <si>
    <t>Sorenson &amp; Shen (2005)</t>
  </si>
  <si>
    <t>Sorenson &amp; Shen (2005) p. 20, Table 1 (see below); narrow counts used, not aggregates</t>
  </si>
  <si>
    <t>DV order growth</t>
  </si>
  <si>
    <t>DVROS count date</t>
  </si>
  <si>
    <t>"domestic-violence-related calls for assistance"</t>
  </si>
  <si>
    <t>arrests: see sheet "arrests, annual"</t>
  </si>
  <si>
    <t>Arrests counts for Cal. Penal Code 273.5(a) "willful infliction of corporal injury upon spouse/cohabitant"</t>
  </si>
  <si>
    <t>arrests can occur under more general penal codes concerning assault</t>
  </si>
  <si>
    <t>family law petitions Family law cases other</t>
  </si>
  <si>
    <t>than marital cases, such as domestic violence</t>
  </si>
  <si>
    <t>petitions and petitions filed by the Department of</t>
  </si>
  <si>
    <t>Child Support Services (DCSS) for reimbursement</t>
  </si>
  <si>
    <t>of child support.</t>
  </si>
  <si>
    <t>family law petitions from Cal. Court Statistics; see see sheet "court cases, annual"</t>
  </si>
  <si>
    <t>from court statistics glossary:</t>
  </si>
  <si>
    <t>DV calls to police</t>
  </si>
  <si>
    <t>DV calls to police from Cal. Attorney General, Crime in 2011</t>
  </si>
  <si>
    <t>California domestic-violence-related criminal justice system activity indicators since 1987</t>
  </si>
  <si>
    <t>orders from all courts</t>
  </si>
  <si>
    <t xml:space="preserve">Restraining order active and issued per year c. 2004 </t>
  </si>
  <si>
    <t>(based mainly on DVROS counts c. 2004)</t>
  </si>
  <si>
    <t>Arrests for violent offenses in California, annaully since 1987</t>
  </si>
  <si>
    <t>Domestic-violence-related calls for assistance to police in California, annually from 1987</t>
  </si>
  <si>
    <t>(including statistics on weapons involved in the call)</t>
  </si>
  <si>
    <t>Domestic-violence-related criminal justice system activity in Santa Clara County, California, annually from 1990</t>
  </si>
  <si>
    <t>CA AG (2005) p. 17; California Attorney General Bill Lockyer's Task Force on Local Criminal Justice Response to Domestic Violence (2005). Keeping the Promise: Victim Safety and Batterer Accountability. California.</t>
  </si>
  <si>
    <t>Santa Clara County Public Health Department (2002). "Domestic Violence in Santa Clara County", Annual Data Reports, 2000-2002.</t>
  </si>
  <si>
    <t>Domestic violence (DV) calls for assistance: 2003 Community Violence Profile, Fig. 8.1 (mislabeled as per 100,000 persons; see 2002 report, p. 1)</t>
  </si>
  <si>
    <t>Santa Clara County Public Health Department (2003). Santa Clara County Community Profile on Violence. California.</t>
  </si>
  <si>
    <t>State of California, Department of Finance, California County Population Estimates and Components of Change by Year, July 1, 2000-2010. Sacramento, California, December 2011.</t>
  </si>
  <si>
    <t>Table 2 in California Attorney General Bill Lockyer's Task Force on Local Criminal Justice Response to Domestic Violence (2005). Keeping the Promise: Victim Safety and Batterer Accountability. California.</t>
  </si>
  <si>
    <t>Table 3 in California Attorney General Bill Lockyer's Task Force on Local Criminal Justice Response to Domestic Violence (2005). Keeping the Promise: Victim Safety and Batterer Accountability. California.</t>
  </si>
  <si>
    <t>Table 8 in California Attorney General Bill Lockyer's Task Force on Local Criminal Justice Response to Domestic Violence (2005). Keeping the Promise: Victim Safety and Batterer Accountability. California.</t>
  </si>
  <si>
    <t>Table 4 in California Attorney General Bill Lockyer's Task Force on Local Criminal Justice Response to Domestic Violence (2005). Keeping the Promise: Victim Safety and Batterer Accountability. California.</t>
  </si>
  <si>
    <t>Table 5 in California Attorney General Bill Lockyer's Task Force on Local Criminal Justice Response to Domestic Violence (2005). Keeping the Promise: Victim Safety and Batterer Accountability. California.</t>
  </si>
  <si>
    <t>Table 6 in California Attorney General Bill Lockyer's Task Force on Local Criminal Justice Response to Domestic Violence (2005). Keeping the Promise: Victim Safety and Batterer Accountability. California.</t>
  </si>
  <si>
    <t>Table 7 in California Attorney General Bill Lockyer's Task Force on Local Criminal Justice Response to Domestic Violence (2005). Keeping the Promise: Victim Safety and Batterer Accountability. California.</t>
  </si>
  <si>
    <t>FC OAH: Family Court Order After Hearing restraining order</t>
  </si>
  <si>
    <t>CPO: criminal protection order (restraining order)</t>
  </si>
  <si>
    <t>total deaths</t>
  </si>
  <si>
    <t>over 2700</t>
  </si>
  <si>
    <t>about 2700</t>
  </si>
  <si>
    <t>homicide deaths</t>
  </si>
  <si>
    <t>suicide deaths</t>
  </si>
  <si>
    <t>Santa Clara Death Review Reports, annual</t>
  </si>
  <si>
    <t>"domestic-violence-related" deaths</t>
  </si>
  <si>
    <t>subsequent prosecutions from Death Review Reports ("Santa Clara County District Attorney’s office issued criminal domestic violence complaints")</t>
  </si>
  <si>
    <t>cases referred to DA for prosecution</t>
  </si>
  <si>
    <t>cases referred for prosecution and restraining order figures from Death Review Reports</t>
  </si>
  <si>
    <t>restraining orders issued from civil courts</t>
  </si>
  <si>
    <t>20 deaths in 1998; data not accessible on death type</t>
  </si>
  <si>
    <t>misdemeanor and felony prosecutions after 2002 from Death Review Reports</t>
  </si>
  <si>
    <t>Santa Clara County Domestic Violence Council Death Review Committee, annual reports.</t>
  </si>
  <si>
    <t>CA AG (2005)</t>
  </si>
  <si>
    <t>with AG effor to increase reporting</t>
  </si>
  <si>
    <t>total strict category</t>
  </si>
  <si>
    <t>increase 9/24/03 to 10/18/04</t>
  </si>
  <si>
    <t>median</t>
  </si>
  <si>
    <t>1st quartile</t>
  </si>
  <si>
    <t>3rd quartile</t>
  </si>
  <si>
    <t>criminal order est. underporting</t>
  </si>
  <si>
    <t>estimate based on increase in order across CA AG (2005) initiative</t>
  </si>
  <si>
    <t>civil order est. underrporting</t>
  </si>
  <si>
    <t>For CA AG (2005) CPO counts, id. notes "San Francisco is not included in this table because it entered all CPOs into DVROS, regardless of whether they were related to domestic violence."</t>
  </si>
  <si>
    <t>EPO DV share</t>
  </si>
  <si>
    <t>see est. DV share in table below</t>
  </si>
  <si>
    <t>non-expiring</t>
  </si>
  <si>
    <t>est. total order</t>
  </si>
  <si>
    <t>sum with duration specification</t>
  </si>
  <si>
    <t>exclusive duration categories</t>
  </si>
  <si>
    <t>expiring in more than 18 months</t>
  </si>
  <si>
    <t>expiring in 3 to 6 months</t>
  </si>
  <si>
    <t>expiring in 6 to 12 months</t>
  </si>
  <si>
    <t>expiring in 12 to 18 months</t>
  </si>
  <si>
    <t>expiring in 30 to 90 days</t>
  </si>
  <si>
    <t>expiring in 7 to 30 days</t>
  </si>
  <si>
    <t>expiring within 7 days</t>
  </si>
  <si>
    <t>distribution roughly consistent with a median active order duration of three years</t>
  </si>
  <si>
    <t>exclusive duration category sum</t>
  </si>
  <si>
    <t>Id. p. 919</t>
  </si>
  <si>
    <t>Restraining orders from civil courts (family courts)</t>
  </si>
  <si>
    <t>Restraining orders from criminal courts</t>
  </si>
  <si>
    <t>criminal restraining order</t>
  </si>
  <si>
    <t>emergency protective order (EPO)</t>
  </si>
  <si>
    <t>criminal protectivie order (CPO)</t>
  </si>
  <si>
    <t>duration EPO</t>
  </si>
  <si>
    <t>duration CPO</t>
  </si>
  <si>
    <t>based on actual data below, not formal specification of EPO</t>
  </si>
  <si>
    <t>issue/year EPO</t>
  </si>
  <si>
    <t>issue/year CPO</t>
  </si>
  <si>
    <t>temporary restraining order (TRO)</t>
  </si>
  <si>
    <t>order after hearing (OAH)</t>
  </si>
  <si>
    <t>duration TRO</t>
  </si>
  <si>
    <t>duration OAH</t>
  </si>
  <si>
    <t>issue/year TRO</t>
  </si>
  <si>
    <t>issue/year OAH</t>
  </si>
  <si>
    <t>estimated issued in 2008</t>
  </si>
  <si>
    <t>scaled by family law petitions filed</t>
  </si>
  <si>
    <t>est. TRO grant share</t>
  </si>
  <si>
    <t>ratio 2008 to 2004</t>
  </si>
  <si>
    <t>est. civil TRP petitions</t>
  </si>
  <si>
    <t>2008 estimtest</t>
  </si>
  <si>
    <t>criminal orders issued</t>
  </si>
  <si>
    <t>est orders issued in 2008</t>
  </si>
  <si>
    <t>Year</t>
  </si>
  <si>
    <t>Total Arrests</t>
  </si>
  <si>
    <t>Male Arrests</t>
  </si>
  <si>
    <t>Female Arrests</t>
  </si>
  <si>
    <t>DV arrests, 1987-2004:</t>
  </si>
  <si>
    <t>other arrest data sources</t>
  </si>
  <si>
    <t>CA Attorney General's Crime and Violence Prevention Center (2006). California Arrests for Domestic Violence of Adults &amp; Juveniles (Penal Code 273.5) by Gender, 1980-2004, SafeState.org</t>
  </si>
  <si>
    <t>DV arrests include only arrests under CA Penal Code 273.5(a) "willful infliction of corporal injury upon spouse/cohabitant"</t>
  </si>
  <si>
    <t>CA Attorney General's Crime and Violence Prevention Center (2006). California Arrests for Domestic Violence of Adults &amp; Juveniles (Penal Code 273.5) by Gender, 1980-2004</t>
  </si>
  <si>
    <t>SafeState.org</t>
  </si>
  <si>
    <t xml:space="preserve">Note: many domestic violence arrests prior to 1987 were probably  under general criminal codes </t>
  </si>
  <si>
    <t>for simple assault, disorderly conduct, and criminal harrassment.</t>
  </si>
  <si>
    <t>male share of arrests</t>
  </si>
  <si>
    <t>agg. 1995-2004</t>
  </si>
  <si>
    <t>sex ratio</t>
  </si>
  <si>
    <t>Temporary restraining orders in the Sacramento Superior Court, 2002-3</t>
  </si>
  <si>
    <t>sample of 227 temporary restraining order (TRO) records</t>
  </si>
  <si>
    <t>concerning intimate partners</t>
  </si>
  <si>
    <t xml:space="preserve">not concerning intimate partners </t>
  </si>
  <si>
    <t>level of violence alleged</t>
  </si>
  <si>
    <t>analysis subsequently limited to 157 TRO cases concerning intimate partners</t>
  </si>
  <si>
    <t>petitioner sex</t>
  </si>
  <si>
    <t>low</t>
  </si>
  <si>
    <t>moderate</t>
  </si>
  <si>
    <t>high</t>
  </si>
  <si>
    <t>unknown</t>
  </si>
  <si>
    <t>Source:</t>
  </si>
  <si>
    <t>temporary restraining order granted</t>
  </si>
  <si>
    <t>yes</t>
  </si>
  <si>
    <t>no</t>
  </si>
  <si>
    <t>denied</t>
  </si>
  <si>
    <t>dropped</t>
  </si>
  <si>
    <t>re-issued TRO</t>
  </si>
  <si>
    <t>final restraining order</t>
  </si>
  <si>
    <t>vacated</t>
  </si>
  <si>
    <t>unknown or heariing still underway</t>
  </si>
  <si>
    <t>annulment of marriage</t>
  </si>
  <si>
    <t>total final hearing results</t>
  </si>
  <si>
    <t>hearing on RO after decision on TRO</t>
  </si>
  <si>
    <t>dismissed</t>
  </si>
  <si>
    <t>outcome</t>
  </si>
  <si>
    <t>Muller et al (2009) Table 2, p. 630</t>
  </si>
  <si>
    <t>TRO</t>
  </si>
  <si>
    <t>final RO</t>
  </si>
  <si>
    <t>female plaintiff / male defendant</t>
  </si>
  <si>
    <t>male plaintiff / female defendant</t>
  </si>
  <si>
    <t>share issued</t>
  </si>
  <si>
    <t>total cases</t>
  </si>
  <si>
    <t>missing information</t>
  </si>
  <si>
    <t>overall reported</t>
  </si>
  <si>
    <t>Id. Table 3, p. 632</t>
  </si>
  <si>
    <t>Muller, Henry J., Sarah J. Desmarrais and John M. Hamel (2009). "Do Judicial Responses to Restraining Order Requests Discriminate Against Male Victims of Domestic Violence?" Journal of Family Violence vol. 24: 625-637.</t>
  </si>
  <si>
    <t>male/female</t>
  </si>
  <si>
    <t>male share</t>
  </si>
  <si>
    <t>plaintiffs</t>
  </si>
  <si>
    <t>defendants</t>
  </si>
  <si>
    <t xml:space="preserve">The definition of "domestic violence" is subject to varying interpretations by law enforcement agencies. </t>
  </si>
  <si>
    <t>As a result, different types of domestic relationships are included in the database.</t>
  </si>
  <si>
    <t xml:space="preserve">California Dept. of Justice, Criminal Justice Statistics Center, </t>
  </si>
  <si>
    <t xml:space="preserve">Domestic Violence-Related Calls for Assistance Database (1998-2009) and </t>
  </si>
  <si>
    <t>California Criminal Justice Profiles, 2010, via kidsdata.org</t>
  </si>
  <si>
    <t xml:space="preserve">Table 1 in California Attorney General Bill Lockyer's Task Force on Local Criminal Justice Response to Domestic Violence (2005). </t>
  </si>
  <si>
    <t>Keeping the Promise: Victim Safety and Batterer Accountability. California.</t>
  </si>
  <si>
    <t>Repository:</t>
  </si>
  <si>
    <t>http://acrosswalls.org/datasets/</t>
  </si>
  <si>
    <t>Version: 1.0</t>
  </si>
  <si>
    <t>DV arrests / DV calls</t>
  </si>
  <si>
    <t>Family-law petitions, other than marital cases, filed in California family courts (Superior Courts), annually since 1988</t>
  </si>
  <si>
    <t>Civil filings by county and type in California, fiscal year 2004</t>
  </si>
  <si>
    <t>Domestic violence calls for assistance annually by county in California, 1998-2010</t>
  </si>
  <si>
    <t>Arrests for domestic violence in California annually by county, 1988 to 1998</t>
  </si>
  <si>
    <t>DRR 2009: "Our domestic violence criminal courts issued protective orders in every criminal case."</t>
  </si>
  <si>
    <t>California resident population by county, years 2000-2010</t>
  </si>
  <si>
    <t>CPO: criminal protection order (restraining order), total in effect on given date</t>
  </si>
  <si>
    <t>FC OAH: Family Court Order After Hearing restraining order, total in effect on given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</si>
</sst>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
    <numFmt numFmtId="165" formatCode="#,##0.0"/>
    <numFmt numFmtId="166" formatCode="0.0"/>
    <numFmt numFmtId="177" formatCode="_(* #,##0.0_);_(* \(#,##0.0\);_(* &quot;-&quot;??_);_(@_)"/>
    <numFmt numFmtId="178" formatCode="_(* #,##0_);_(* \(#,##0\);_(* &quot;-&quot;??_);_(@_)"/>
  </numFmts>
  <fonts count="4" x14ac:knownFonts="1">
    <font>
      <sz val="10"/>
      <name val="Arial"/>
    </font>
    <font>
      <sz val="10"/>
      <name val="Arial"/>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3" fontId="0" fillId="0" borderId="0" xfId="0" applyNumberFormat="1"/>
    <xf numFmtId="164" fontId="0" fillId="0" borderId="0" xfId="0" applyNumberFormat="1"/>
    <xf numFmtId="165" fontId="0" fillId="0" borderId="0" xfId="0" applyNumberFormat="1"/>
    <xf numFmtId="166" fontId="0" fillId="0" borderId="0" xfId="0" applyNumberFormat="1"/>
    <xf numFmtId="37" fontId="0" fillId="0" borderId="0" xfId="1" applyNumberFormat="1" applyFont="1"/>
    <xf numFmtId="0" fontId="3" fillId="0" borderId="0" xfId="0" applyFont="1"/>
    <xf numFmtId="9" fontId="0" fillId="0" borderId="0" xfId="2" applyFont="1"/>
    <xf numFmtId="3" fontId="3" fillId="0" borderId="0" xfId="0" applyNumberFormat="1" applyFont="1"/>
    <xf numFmtId="14" fontId="0" fillId="0" borderId="0" xfId="0" applyNumberFormat="1"/>
    <xf numFmtId="10" fontId="0" fillId="0" borderId="0" xfId="0" applyNumberFormat="1"/>
    <xf numFmtId="0" fontId="0" fillId="0" borderId="0" xfId="0" quotePrefix="1"/>
    <xf numFmtId="164" fontId="0" fillId="0" borderId="0" xfId="2" applyNumberFormat="1" applyFont="1"/>
    <xf numFmtId="43" fontId="0" fillId="0" borderId="0" xfId="1" applyFont="1"/>
    <xf numFmtId="178" fontId="0" fillId="0" borderId="0" xfId="1" applyNumberFormat="1" applyFont="1"/>
    <xf numFmtId="178" fontId="0" fillId="0" borderId="0" xfId="0" applyNumberFormat="1"/>
    <xf numFmtId="177" fontId="0" fillId="0" borderId="0" xfId="1" applyNumberFormat="1" applyFont="1"/>
    <xf numFmtId="0" fontId="3" fillId="0" borderId="0" xfId="0" applyFont="1" applyAlignment="1">
      <alignment horizontal="right"/>
    </xf>
    <xf numFmtId="0" fontId="3" fillId="0" borderId="0" xfId="0" applyFont="1" applyAlignment="1">
      <alignment horizontal="center"/>
    </xf>
    <xf numFmtId="0" fontId="0" fillId="0" borderId="0" xfId="0" applyAlignment="1">
      <alignment horizontal="center"/>
    </xf>
    <xf numFmtId="37" fontId="0" fillId="0" borderId="0" xfId="1" applyNumberFormat="1" applyFont="1" applyAlignment="1">
      <alignment horizontal="center"/>
    </xf>
    <xf numFmtId="0" fontId="0" fillId="0" borderId="0" xfId="0" applyAlignment="1">
      <alignment wrapText="1"/>
    </xf>
    <xf numFmtId="0" fontId="3" fillId="0" borderId="0" xfId="0" applyFont="1" applyAlignment="1">
      <alignment wrapText="1"/>
    </xf>
    <xf numFmtId="0" fontId="2" fillId="0" borderId="0" xfId="0" applyFont="1"/>
    <xf numFmtId="2" fontId="0" fillId="0" borderId="0" xfId="0" applyNumberFormat="1"/>
    <xf numFmtId="3" fontId="0" fillId="0" borderId="0" xfId="0" applyNumberFormat="1" applyAlignment="1">
      <alignment horizontal="center"/>
    </xf>
    <xf numFmtId="0" fontId="3" fillId="0" borderId="0" xfId="0" applyFont="1" applyAlignment="1">
      <alignment horizontal="center" wrapText="1"/>
    </xf>
    <xf numFmtId="178" fontId="0" fillId="0" borderId="0" xfId="1" applyNumberFormat="1" applyFont="1" applyAlignment="1">
      <alignment horizontal="center"/>
    </xf>
    <xf numFmtId="9" fontId="0" fillId="0" borderId="0" xfId="2" applyFont="1" applyAlignment="1">
      <alignment horizontal="center"/>
    </xf>
    <xf numFmtId="166" fontId="0" fillId="0" borderId="0" xfId="0" applyNumberFormat="1" applyAlignment="1">
      <alignment horizontal="center"/>
    </xf>
    <xf numFmtId="0" fontId="0" fillId="0" borderId="0" xfId="0" applyAlignment="1">
      <alignment horizontal="center" wrapText="1"/>
    </xf>
    <xf numFmtId="0" fontId="2" fillId="0" borderId="0" xfId="0" applyFont="1" applyAlignment="1">
      <alignment horizontal="center" wrapText="1"/>
    </xf>
    <xf numFmtId="0" fontId="0" fillId="0" borderId="0" xfId="0" applyAlignment="1">
      <alignment horizontal="left"/>
    </xf>
    <xf numFmtId="3" fontId="0" fillId="0" borderId="0" xfId="1" applyNumberFormat="1" applyFont="1" applyAlignment="1">
      <alignment horizontal="center"/>
    </xf>
    <xf numFmtId="3" fontId="3" fillId="0" borderId="0" xfId="0" applyNumberFormat="1" applyFont="1" applyAlignment="1">
      <alignment horizontal="center"/>
    </xf>
    <xf numFmtId="164" fontId="0" fillId="0" borderId="0" xfId="2" applyNumberFormat="1" applyFont="1" applyAlignment="1">
      <alignment horizontal="center"/>
    </xf>
    <xf numFmtId="164" fontId="0" fillId="0" borderId="0" xfId="0" applyNumberFormat="1" applyAlignment="1">
      <alignment horizontal="center"/>
    </xf>
    <xf numFmtId="164" fontId="0" fillId="0" borderId="0" xfId="0" applyNumberFormat="1" applyAlignment="1">
      <alignment horizontal="center" wrapText="1"/>
    </xf>
    <xf numFmtId="178" fontId="0" fillId="0" borderId="0" xfId="1" applyNumberFormat="1" applyFont="1" applyAlignment="1">
      <alignment wrapText="1"/>
    </xf>
    <xf numFmtId="164" fontId="0" fillId="0" borderId="0" xfId="0" applyNumberFormat="1" applyAlignment="1">
      <alignment wrapText="1"/>
    </xf>
    <xf numFmtId="164" fontId="0" fillId="0" borderId="0" xfId="2" applyNumberFormat="1" applyFont="1" applyAlignment="1">
      <alignment wrapText="1"/>
    </xf>
    <xf numFmtId="14" fontId="0" fillId="0" borderId="0" xfId="0" applyNumberFormat="1"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left" wrapText="1"/>
    </xf>
    <xf numFmtId="0" fontId="0" fillId="0" borderId="0" xfId="0" applyAlignment="1">
      <alignment horizontal="left"/>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selection sqref="A1:E1"/>
    </sheetView>
  </sheetViews>
  <sheetFormatPr defaultRowHeight="12.75" x14ac:dyDescent="0.2"/>
  <cols>
    <col min="2" max="4" width="17.5703125" customWidth="1"/>
    <col min="5" max="5" width="13.42578125" customWidth="1"/>
    <col min="6" max="6" width="4.28515625" customWidth="1"/>
    <col min="7" max="7" width="93" customWidth="1"/>
  </cols>
  <sheetData>
    <row r="1" spans="1:7" x14ac:dyDescent="0.2">
      <c r="A1" s="42" t="s">
        <v>476</v>
      </c>
      <c r="B1" s="43"/>
      <c r="C1" s="43"/>
      <c r="D1" s="43"/>
      <c r="E1" s="43"/>
      <c r="G1" t="s">
        <v>626</v>
      </c>
    </row>
    <row r="2" spans="1:7" x14ac:dyDescent="0.2">
      <c r="G2" t="s">
        <v>627</v>
      </c>
    </row>
    <row r="3" spans="1:7" x14ac:dyDescent="0.2">
      <c r="G3" t="s">
        <v>628</v>
      </c>
    </row>
    <row r="4" spans="1:7" ht="25.5" x14ac:dyDescent="0.2">
      <c r="A4" s="18" t="s">
        <v>420</v>
      </c>
      <c r="B4" s="18" t="s">
        <v>474</v>
      </c>
      <c r="C4" s="18" t="s">
        <v>430</v>
      </c>
      <c r="D4" s="19" t="s">
        <v>14</v>
      </c>
      <c r="E4" s="31" t="s">
        <v>629</v>
      </c>
    </row>
    <row r="5" spans="1:7" x14ac:dyDescent="0.2">
      <c r="A5" s="19">
        <v>1987</v>
      </c>
      <c r="B5" s="20">
        <v>181112</v>
      </c>
      <c r="C5" s="20">
        <v>26056</v>
      </c>
      <c r="D5" s="20"/>
      <c r="E5" s="7">
        <f>C5/B5</f>
        <v>0.14386677856795796</v>
      </c>
      <c r="G5" s="6" t="s">
        <v>475</v>
      </c>
    </row>
    <row r="6" spans="1:7" x14ac:dyDescent="0.2">
      <c r="A6" s="19">
        <v>1988</v>
      </c>
      <c r="B6" s="20">
        <v>182540</v>
      </c>
      <c r="C6" s="20">
        <v>31886</v>
      </c>
      <c r="D6" s="20">
        <v>156111</v>
      </c>
      <c r="E6" s="7">
        <f t="shared" ref="E6:E22" si="0">C6/B6</f>
        <v>0.17467952229648295</v>
      </c>
      <c r="G6" s="6" t="s">
        <v>463</v>
      </c>
    </row>
    <row r="7" spans="1:7" x14ac:dyDescent="0.2">
      <c r="A7" s="19">
        <v>1989</v>
      </c>
      <c r="B7" s="20">
        <v>188581</v>
      </c>
      <c r="C7" s="20">
        <v>38200</v>
      </c>
      <c r="D7" s="20">
        <v>163255</v>
      </c>
      <c r="E7" s="7">
        <f t="shared" si="0"/>
        <v>0.20256547584327159</v>
      </c>
      <c r="G7" s="23" t="s">
        <v>619</v>
      </c>
    </row>
    <row r="8" spans="1:7" x14ac:dyDescent="0.2">
      <c r="A8" s="19">
        <v>1990</v>
      </c>
      <c r="B8" s="20">
        <v>195019</v>
      </c>
      <c r="C8" s="20">
        <v>43760</v>
      </c>
      <c r="D8" s="20">
        <v>188319</v>
      </c>
      <c r="E8" s="7">
        <f t="shared" si="0"/>
        <v>0.2243883929258175</v>
      </c>
      <c r="G8" t="s">
        <v>620</v>
      </c>
    </row>
    <row r="9" spans="1:7" x14ac:dyDescent="0.2">
      <c r="A9" s="19">
        <v>1991</v>
      </c>
      <c r="B9" s="20">
        <v>203638</v>
      </c>
      <c r="C9" s="20">
        <v>45677</v>
      </c>
      <c r="D9" s="20">
        <v>215154</v>
      </c>
      <c r="E9" s="7">
        <f t="shared" si="0"/>
        <v>0.22430489397853054</v>
      </c>
    </row>
    <row r="10" spans="1:7" x14ac:dyDescent="0.2">
      <c r="A10" s="19">
        <v>1992</v>
      </c>
      <c r="B10" s="20">
        <v>240826</v>
      </c>
      <c r="C10" s="20">
        <v>49547</v>
      </c>
      <c r="D10" s="20">
        <v>249095</v>
      </c>
      <c r="E10" s="7">
        <f t="shared" si="0"/>
        <v>0.20573775256824428</v>
      </c>
      <c r="G10" s="6" t="s">
        <v>464</v>
      </c>
    </row>
    <row r="11" spans="1:7" x14ac:dyDescent="0.2">
      <c r="A11" s="19">
        <v>1993</v>
      </c>
      <c r="B11" s="20">
        <v>238895</v>
      </c>
      <c r="C11" s="20">
        <v>50982</v>
      </c>
      <c r="D11" s="20">
        <v>274624</v>
      </c>
      <c r="E11" s="7">
        <f t="shared" si="0"/>
        <v>0.21340756399254904</v>
      </c>
      <c r="G11" s="6" t="s">
        <v>465</v>
      </c>
    </row>
    <row r="12" spans="1:7" x14ac:dyDescent="0.2">
      <c r="A12" s="19">
        <v>1994</v>
      </c>
      <c r="B12" s="20">
        <v>250439</v>
      </c>
      <c r="C12" s="20">
        <v>56919</v>
      </c>
      <c r="D12" s="20">
        <v>292816</v>
      </c>
      <c r="E12" s="7">
        <f t="shared" si="0"/>
        <v>0.22727690176050855</v>
      </c>
      <c r="G12" s="6" t="s">
        <v>466</v>
      </c>
    </row>
    <row r="13" spans="1:7" x14ac:dyDescent="0.2">
      <c r="A13" s="19">
        <v>1995</v>
      </c>
      <c r="B13" s="20">
        <v>246315</v>
      </c>
      <c r="C13" s="20">
        <v>60279</v>
      </c>
      <c r="D13" s="20">
        <v>364611</v>
      </c>
      <c r="E13" s="7">
        <f t="shared" si="0"/>
        <v>0.24472322026673163</v>
      </c>
    </row>
    <row r="14" spans="1:7" x14ac:dyDescent="0.2">
      <c r="A14" s="19">
        <v>1996</v>
      </c>
      <c r="B14" s="20">
        <v>227899</v>
      </c>
      <c r="C14" s="20">
        <v>59828</v>
      </c>
      <c r="D14" s="20">
        <v>433416</v>
      </c>
      <c r="E14" s="7">
        <f t="shared" si="0"/>
        <v>0.26251980043791329</v>
      </c>
      <c r="G14" s="6" t="s">
        <v>472</v>
      </c>
    </row>
    <row r="15" spans="1:7" x14ac:dyDescent="0.2">
      <c r="A15" s="19">
        <v>1997</v>
      </c>
      <c r="B15" s="20">
        <v>220156</v>
      </c>
      <c r="C15" s="20">
        <v>63636</v>
      </c>
      <c r="D15" s="20">
        <v>405373</v>
      </c>
      <c r="E15" s="7">
        <f t="shared" si="0"/>
        <v>0.28904958302294737</v>
      </c>
      <c r="G15" s="6" t="s">
        <v>473</v>
      </c>
    </row>
    <row r="16" spans="1:7" x14ac:dyDescent="0.2">
      <c r="A16" s="19">
        <v>1998</v>
      </c>
      <c r="B16" s="20">
        <v>196832</v>
      </c>
      <c r="C16" s="20">
        <v>56892</v>
      </c>
      <c r="D16" s="20">
        <v>360948</v>
      </c>
      <c r="E16" s="7">
        <f t="shared" si="0"/>
        <v>0.28903836774508213</v>
      </c>
      <c r="G16" t="s">
        <v>467</v>
      </c>
    </row>
    <row r="17" spans="1:7" x14ac:dyDescent="0.2">
      <c r="A17" s="19">
        <v>1999</v>
      </c>
      <c r="B17" s="20">
        <v>186406</v>
      </c>
      <c r="C17" s="20">
        <v>52128</v>
      </c>
      <c r="D17" s="20">
        <v>348724</v>
      </c>
      <c r="E17" s="7">
        <f t="shared" si="0"/>
        <v>0.27964765082669013</v>
      </c>
      <c r="G17" t="s">
        <v>468</v>
      </c>
    </row>
    <row r="18" spans="1:7" x14ac:dyDescent="0.2">
      <c r="A18" s="19">
        <v>2000</v>
      </c>
      <c r="B18" s="20">
        <v>196880</v>
      </c>
      <c r="C18" s="20">
        <v>51225</v>
      </c>
      <c r="D18" s="20">
        <v>316096</v>
      </c>
      <c r="E18" s="7">
        <f t="shared" si="0"/>
        <v>0.26018386834620072</v>
      </c>
      <c r="G18" t="s">
        <v>469</v>
      </c>
    </row>
    <row r="19" spans="1:7" x14ac:dyDescent="0.2">
      <c r="A19" s="19">
        <v>2001</v>
      </c>
      <c r="B19" s="20">
        <v>198031</v>
      </c>
      <c r="C19" s="20">
        <v>52392</v>
      </c>
      <c r="D19" s="20">
        <v>301859</v>
      </c>
      <c r="E19" s="7">
        <f t="shared" si="0"/>
        <v>0.26456463886967191</v>
      </c>
      <c r="G19" t="s">
        <v>470</v>
      </c>
    </row>
    <row r="20" spans="1:7" x14ac:dyDescent="0.2">
      <c r="A20" s="19">
        <v>2002</v>
      </c>
      <c r="B20" s="20">
        <v>196569</v>
      </c>
      <c r="C20" s="20">
        <v>50479</v>
      </c>
      <c r="D20" s="20">
        <v>329817</v>
      </c>
      <c r="E20" s="7">
        <f t="shared" si="0"/>
        <v>0.25680041105159002</v>
      </c>
      <c r="G20" t="s">
        <v>471</v>
      </c>
    </row>
    <row r="21" spans="1:7" x14ac:dyDescent="0.2">
      <c r="A21" s="19">
        <v>2003</v>
      </c>
      <c r="B21" s="20">
        <v>194288</v>
      </c>
      <c r="C21" s="20">
        <v>48854</v>
      </c>
      <c r="D21" s="20">
        <v>319390</v>
      </c>
      <c r="E21" s="7">
        <f t="shared" si="0"/>
        <v>0.25145145351231163</v>
      </c>
    </row>
    <row r="22" spans="1:7" x14ac:dyDescent="0.2">
      <c r="A22" s="19">
        <v>2004</v>
      </c>
      <c r="B22" s="20">
        <v>186439</v>
      </c>
      <c r="C22" s="20">
        <v>46353</v>
      </c>
      <c r="D22" s="20">
        <v>329403</v>
      </c>
      <c r="E22" s="7">
        <f t="shared" si="0"/>
        <v>0.24862287396950208</v>
      </c>
    </row>
    <row r="23" spans="1:7" x14ac:dyDescent="0.2">
      <c r="A23" s="19">
        <v>2005</v>
      </c>
      <c r="B23" s="20">
        <v>181362</v>
      </c>
      <c r="C23" s="20"/>
      <c r="D23" s="20">
        <v>320376</v>
      </c>
    </row>
    <row r="24" spans="1:7" x14ac:dyDescent="0.2">
      <c r="A24" s="19">
        <v>2006</v>
      </c>
      <c r="B24" s="20">
        <v>176299</v>
      </c>
      <c r="C24" s="20"/>
      <c r="D24" s="20">
        <v>298182</v>
      </c>
    </row>
    <row r="25" spans="1:7" x14ac:dyDescent="0.2">
      <c r="A25" s="19">
        <v>2007</v>
      </c>
      <c r="B25" s="20">
        <v>174649</v>
      </c>
      <c r="C25" s="20"/>
      <c r="D25" s="20">
        <v>305739</v>
      </c>
    </row>
    <row r="26" spans="1:7" x14ac:dyDescent="0.2">
      <c r="A26" s="19">
        <v>2008</v>
      </c>
      <c r="B26" s="20">
        <v>166343</v>
      </c>
      <c r="C26" s="20"/>
      <c r="D26" s="20">
        <v>287915</v>
      </c>
    </row>
    <row r="27" spans="1:7" x14ac:dyDescent="0.2">
      <c r="A27" s="19">
        <v>2009</v>
      </c>
      <c r="B27" s="20">
        <v>167087</v>
      </c>
      <c r="C27" s="20"/>
      <c r="D27" s="20">
        <v>304784</v>
      </c>
    </row>
    <row r="28" spans="1:7" x14ac:dyDescent="0.2">
      <c r="A28" s="19">
        <v>2010</v>
      </c>
      <c r="B28" s="20">
        <v>166361</v>
      </c>
      <c r="C28" s="20"/>
      <c r="D28" s="20">
        <v>298398</v>
      </c>
    </row>
    <row r="29" spans="1:7" x14ac:dyDescent="0.2">
      <c r="A29" s="19">
        <v>2011</v>
      </c>
      <c r="B29" s="20">
        <v>158547</v>
      </c>
      <c r="C29" s="20"/>
      <c r="D29" s="20">
        <v>292648</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9" workbookViewId="0">
      <selection sqref="A1:D1"/>
    </sheetView>
  </sheetViews>
  <sheetFormatPr defaultRowHeight="12.75" x14ac:dyDescent="0.2"/>
  <cols>
    <col min="1" max="1" width="40.5703125" customWidth="1"/>
    <col min="6" max="6" width="2.42578125" customWidth="1"/>
    <col min="7" max="7" width="55.140625" customWidth="1"/>
  </cols>
  <sheetData>
    <row r="1" spans="1:7" x14ac:dyDescent="0.2">
      <c r="A1" s="42" t="s">
        <v>578</v>
      </c>
      <c r="B1" s="47"/>
      <c r="C1" s="47"/>
      <c r="D1" s="47"/>
      <c r="G1" t="s">
        <v>626</v>
      </c>
    </row>
    <row r="2" spans="1:7" x14ac:dyDescent="0.2">
      <c r="A2" s="32"/>
      <c r="B2" s="32"/>
      <c r="C2" s="32"/>
      <c r="D2" s="32"/>
      <c r="G2" t="s">
        <v>627</v>
      </c>
    </row>
    <row r="3" spans="1:7" x14ac:dyDescent="0.2">
      <c r="G3" t="s">
        <v>628</v>
      </c>
    </row>
    <row r="4" spans="1:7" x14ac:dyDescent="0.2">
      <c r="A4" t="s">
        <v>579</v>
      </c>
      <c r="G4" t="s">
        <v>589</v>
      </c>
    </row>
    <row r="6" spans="1:7" x14ac:dyDescent="0.2">
      <c r="A6" t="s">
        <v>581</v>
      </c>
      <c r="B6">
        <v>70</v>
      </c>
      <c r="G6" t="s">
        <v>604</v>
      </c>
    </row>
    <row r="7" spans="1:7" x14ac:dyDescent="0.2">
      <c r="A7" t="s">
        <v>580</v>
      </c>
      <c r="B7">
        <v>157</v>
      </c>
    </row>
    <row r="8" spans="1:7" x14ac:dyDescent="0.2">
      <c r="A8" t="s">
        <v>2</v>
      </c>
      <c r="B8">
        <f>SUM(B6:B7)</f>
        <v>227</v>
      </c>
    </row>
    <row r="10" spans="1:7" x14ac:dyDescent="0.2">
      <c r="A10" t="s">
        <v>583</v>
      </c>
    </row>
    <row r="11" spans="1:7" x14ac:dyDescent="0.2">
      <c r="B11" t="s">
        <v>1</v>
      </c>
      <c r="C11" t="s">
        <v>0</v>
      </c>
      <c r="D11" s="23" t="s">
        <v>615</v>
      </c>
      <c r="E11" s="23" t="s">
        <v>616</v>
      </c>
    </row>
    <row r="12" spans="1:7" x14ac:dyDescent="0.2">
      <c r="A12" t="s">
        <v>584</v>
      </c>
      <c r="B12">
        <v>131</v>
      </c>
      <c r="C12">
        <v>26</v>
      </c>
      <c r="D12" s="24">
        <f>C12/B12</f>
        <v>0.19847328244274809</v>
      </c>
      <c r="E12" s="7">
        <f>C12/(B12+C12)</f>
        <v>0.16560509554140126</v>
      </c>
    </row>
    <row r="13" spans="1:7" x14ac:dyDescent="0.2">
      <c r="B13" t="s">
        <v>585</v>
      </c>
      <c r="C13" t="s">
        <v>586</v>
      </c>
      <c r="D13" t="s">
        <v>587</v>
      </c>
      <c r="E13" t="s">
        <v>588</v>
      </c>
    </row>
    <row r="14" spans="1:7" x14ac:dyDescent="0.2">
      <c r="A14" t="s">
        <v>582</v>
      </c>
      <c r="B14">
        <v>70</v>
      </c>
      <c r="C14">
        <v>61</v>
      </c>
      <c r="D14">
        <v>25</v>
      </c>
      <c r="E14">
        <v>1</v>
      </c>
    </row>
    <row r="15" spans="1:7" x14ac:dyDescent="0.2">
      <c r="B15" t="s">
        <v>591</v>
      </c>
      <c r="C15" t="s">
        <v>592</v>
      </c>
      <c r="D15" t="s">
        <v>588</v>
      </c>
    </row>
    <row r="16" spans="1:7" x14ac:dyDescent="0.2">
      <c r="A16" t="s">
        <v>590</v>
      </c>
      <c r="B16">
        <v>138</v>
      </c>
      <c r="C16">
        <v>18</v>
      </c>
      <c r="D16">
        <v>1</v>
      </c>
    </row>
    <row r="18" spans="1:7" x14ac:dyDescent="0.2">
      <c r="A18" t="s">
        <v>601</v>
      </c>
      <c r="B18" t="s">
        <v>603</v>
      </c>
    </row>
    <row r="19" spans="1:7" x14ac:dyDescent="0.2">
      <c r="A19" t="s">
        <v>593</v>
      </c>
      <c r="B19">
        <v>15</v>
      </c>
    </row>
    <row r="20" spans="1:7" x14ac:dyDescent="0.2">
      <c r="A20" t="s">
        <v>602</v>
      </c>
      <c r="B20">
        <v>18</v>
      </c>
    </row>
    <row r="21" spans="1:7" x14ac:dyDescent="0.2">
      <c r="A21" t="s">
        <v>594</v>
      </c>
      <c r="B21">
        <v>61</v>
      </c>
    </row>
    <row r="22" spans="1:7" x14ac:dyDescent="0.2">
      <c r="A22" t="s">
        <v>599</v>
      </c>
      <c r="B22">
        <v>1</v>
      </c>
    </row>
    <row r="23" spans="1:7" x14ac:dyDescent="0.2">
      <c r="A23" t="s">
        <v>595</v>
      </c>
      <c r="B23">
        <v>3</v>
      </c>
    </row>
    <row r="24" spans="1:7" x14ac:dyDescent="0.2">
      <c r="A24" t="s">
        <v>596</v>
      </c>
      <c r="B24">
        <v>40</v>
      </c>
    </row>
    <row r="25" spans="1:7" x14ac:dyDescent="0.2">
      <c r="A25" t="s">
        <v>597</v>
      </c>
      <c r="B25">
        <v>1</v>
      </c>
    </row>
    <row r="26" spans="1:7" x14ac:dyDescent="0.2">
      <c r="A26" t="s">
        <v>598</v>
      </c>
      <c r="B26">
        <v>18</v>
      </c>
    </row>
    <row r="28" spans="1:7" x14ac:dyDescent="0.2">
      <c r="A28" t="s">
        <v>600</v>
      </c>
      <c r="B28">
        <f>SUM(B19:B26)</f>
        <v>157</v>
      </c>
    </row>
    <row r="30" spans="1:7" x14ac:dyDescent="0.2">
      <c r="B30" t="s">
        <v>610</v>
      </c>
      <c r="D30" t="s">
        <v>609</v>
      </c>
    </row>
    <row r="31" spans="1:7" x14ac:dyDescent="0.2">
      <c r="B31" t="s">
        <v>605</v>
      </c>
      <c r="C31" t="s">
        <v>606</v>
      </c>
      <c r="D31" t="s">
        <v>605</v>
      </c>
      <c r="E31" t="s">
        <v>606</v>
      </c>
    </row>
    <row r="32" spans="1:7" x14ac:dyDescent="0.2">
      <c r="A32" t="s">
        <v>607</v>
      </c>
      <c r="B32">
        <v>129</v>
      </c>
      <c r="C32">
        <v>113</v>
      </c>
      <c r="D32" s="7">
        <v>0.94599999999999995</v>
      </c>
      <c r="E32" s="7">
        <v>0.31</v>
      </c>
      <c r="G32" t="s">
        <v>613</v>
      </c>
    </row>
    <row r="33" spans="1:7" x14ac:dyDescent="0.2">
      <c r="A33" t="s">
        <v>608</v>
      </c>
      <c r="B33">
        <v>26</v>
      </c>
      <c r="C33">
        <v>25</v>
      </c>
      <c r="D33" s="7">
        <v>0.57699999999999996</v>
      </c>
      <c r="E33" s="7">
        <v>0.16</v>
      </c>
    </row>
    <row r="34" spans="1:7" x14ac:dyDescent="0.2">
      <c r="A34" t="s">
        <v>612</v>
      </c>
      <c r="B34">
        <v>155</v>
      </c>
      <c r="C34">
        <v>138</v>
      </c>
      <c r="D34" s="7">
        <v>0.88400000000000001</v>
      </c>
      <c r="E34" s="7">
        <v>0.28199999999999997</v>
      </c>
    </row>
    <row r="35" spans="1:7" x14ac:dyDescent="0.2">
      <c r="A35" t="s">
        <v>611</v>
      </c>
      <c r="B35">
        <v>2</v>
      </c>
      <c r="C35">
        <v>18</v>
      </c>
    </row>
    <row r="37" spans="1:7" x14ac:dyDescent="0.2">
      <c r="B37" s="23" t="s">
        <v>0</v>
      </c>
      <c r="C37" s="23" t="s">
        <v>1</v>
      </c>
      <c r="D37" s="23" t="s">
        <v>615</v>
      </c>
      <c r="E37" s="23" t="s">
        <v>616</v>
      </c>
      <c r="G37" t="s">
        <v>614</v>
      </c>
    </row>
    <row r="38" spans="1:7" x14ac:dyDescent="0.2">
      <c r="A38" s="23" t="s">
        <v>617</v>
      </c>
      <c r="B38">
        <f>B33</f>
        <v>26</v>
      </c>
      <c r="C38">
        <f>B32</f>
        <v>129</v>
      </c>
      <c r="D38" s="24">
        <f>B38/C38</f>
        <v>0.20155038759689922</v>
      </c>
      <c r="E38" s="7">
        <f>B38/(B38+C38)</f>
        <v>0.16774193548387098</v>
      </c>
    </row>
    <row r="39" spans="1:7" x14ac:dyDescent="0.2">
      <c r="A39" s="23" t="s">
        <v>618</v>
      </c>
      <c r="B39">
        <f>B32</f>
        <v>129</v>
      </c>
      <c r="C39">
        <f>B33</f>
        <v>26</v>
      </c>
      <c r="D39" s="24">
        <f>B39/C39</f>
        <v>4.9615384615384617</v>
      </c>
      <c r="E39" s="7">
        <f>B39/(B39+C39)</f>
        <v>0.83225806451612905</v>
      </c>
    </row>
  </sheetData>
  <mergeCells count="1">
    <mergeCell ref="A1:D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topLeftCell="J1" workbookViewId="0">
      <selection activeCell="P21" sqref="P21"/>
    </sheetView>
  </sheetViews>
  <sheetFormatPr defaultRowHeight="12.75" x14ac:dyDescent="0.2"/>
  <cols>
    <col min="1" max="1" width="20.7109375" customWidth="1"/>
    <col min="13" max="13" width="3" customWidth="1"/>
    <col min="14" max="14" width="69.140625" customWidth="1"/>
  </cols>
  <sheetData>
    <row r="1" spans="1:14" x14ac:dyDescent="0.2">
      <c r="A1" t="s">
        <v>231</v>
      </c>
      <c r="B1" s="6" t="s">
        <v>232</v>
      </c>
      <c r="C1" s="6" t="s">
        <v>233</v>
      </c>
      <c r="D1" s="6" t="s">
        <v>234</v>
      </c>
      <c r="E1" s="6" t="s">
        <v>235</v>
      </c>
      <c r="F1" s="6" t="s">
        <v>236</v>
      </c>
      <c r="G1" s="6" t="s">
        <v>237</v>
      </c>
      <c r="H1" s="6" t="s">
        <v>238</v>
      </c>
      <c r="I1" s="6" t="s">
        <v>239</v>
      </c>
      <c r="J1" s="6" t="s">
        <v>240</v>
      </c>
      <c r="K1" s="6" t="s">
        <v>241</v>
      </c>
      <c r="L1" s="6" t="s">
        <v>242</v>
      </c>
    </row>
    <row r="2" spans="1:14" x14ac:dyDescent="0.2">
      <c r="A2" t="s">
        <v>156</v>
      </c>
      <c r="B2">
        <v>1448768</v>
      </c>
      <c r="C2">
        <v>1465564</v>
      </c>
      <c r="D2">
        <v>1468468</v>
      </c>
      <c r="E2">
        <v>1467187</v>
      </c>
      <c r="F2">
        <v>1465540</v>
      </c>
      <c r="G2">
        <v>1459882</v>
      </c>
      <c r="H2">
        <v>1464839</v>
      </c>
      <c r="I2">
        <v>1476401</v>
      </c>
      <c r="J2">
        <v>1491781</v>
      </c>
      <c r="K2">
        <v>1503827</v>
      </c>
      <c r="L2">
        <v>1513493</v>
      </c>
      <c r="N2" s="23" t="s">
        <v>635</v>
      </c>
    </row>
    <row r="3" spans="1:14" x14ac:dyDescent="0.2">
      <c r="A3" t="s">
        <v>157</v>
      </c>
      <c r="B3">
        <v>1203</v>
      </c>
      <c r="C3">
        <v>1237</v>
      </c>
      <c r="D3">
        <v>1248</v>
      </c>
      <c r="E3">
        <v>1249</v>
      </c>
      <c r="F3">
        <v>1266</v>
      </c>
      <c r="G3">
        <v>1208</v>
      </c>
      <c r="H3">
        <v>1255</v>
      </c>
      <c r="I3">
        <v>1248</v>
      </c>
      <c r="J3">
        <v>1208</v>
      </c>
      <c r="K3">
        <v>1180</v>
      </c>
      <c r="L3">
        <v>1147</v>
      </c>
    </row>
    <row r="4" spans="1:14" x14ac:dyDescent="0.2">
      <c r="A4" t="s">
        <v>158</v>
      </c>
      <c r="B4">
        <v>35205</v>
      </c>
      <c r="C4">
        <v>35784</v>
      </c>
      <c r="D4">
        <v>36535</v>
      </c>
      <c r="E4">
        <v>36776</v>
      </c>
      <c r="F4">
        <v>37147</v>
      </c>
      <c r="G4">
        <v>37722</v>
      </c>
      <c r="H4">
        <v>37964</v>
      </c>
      <c r="I4">
        <v>38085</v>
      </c>
      <c r="J4">
        <v>37864</v>
      </c>
      <c r="K4">
        <v>37905</v>
      </c>
      <c r="L4">
        <v>37907</v>
      </c>
      <c r="N4" t="s">
        <v>228</v>
      </c>
    </row>
    <row r="5" spans="1:14" x14ac:dyDescent="0.2">
      <c r="A5" t="s">
        <v>159</v>
      </c>
      <c r="B5">
        <v>203446</v>
      </c>
      <c r="C5">
        <v>205730</v>
      </c>
      <c r="D5">
        <v>208154</v>
      </c>
      <c r="E5">
        <v>210623</v>
      </c>
      <c r="F5">
        <v>212212</v>
      </c>
      <c r="G5">
        <v>213698</v>
      </c>
      <c r="H5">
        <v>215684</v>
      </c>
      <c r="I5">
        <v>217115</v>
      </c>
      <c r="J5">
        <v>218485</v>
      </c>
      <c r="K5">
        <v>219287</v>
      </c>
      <c r="L5">
        <v>220024</v>
      </c>
      <c r="N5" t="s">
        <v>229</v>
      </c>
    </row>
    <row r="6" spans="1:14" x14ac:dyDescent="0.2">
      <c r="A6" t="s">
        <v>160</v>
      </c>
      <c r="B6">
        <v>40658</v>
      </c>
      <c r="C6">
        <v>41428</v>
      </c>
      <c r="D6">
        <v>42119</v>
      </c>
      <c r="E6">
        <v>43186</v>
      </c>
      <c r="F6">
        <v>43924</v>
      </c>
      <c r="G6">
        <v>44773</v>
      </c>
      <c r="H6">
        <v>45316</v>
      </c>
      <c r="I6">
        <v>45638</v>
      </c>
      <c r="J6">
        <v>45702</v>
      </c>
      <c r="K6">
        <v>45562</v>
      </c>
      <c r="L6">
        <v>45258</v>
      </c>
      <c r="N6" t="s">
        <v>230</v>
      </c>
    </row>
    <row r="7" spans="1:14" x14ac:dyDescent="0.2">
      <c r="A7" t="s">
        <v>161</v>
      </c>
      <c r="B7">
        <v>18880</v>
      </c>
      <c r="C7">
        <v>19068</v>
      </c>
      <c r="D7">
        <v>19391</v>
      </c>
      <c r="E7">
        <v>19685</v>
      </c>
      <c r="F7">
        <v>20184</v>
      </c>
      <c r="G7">
        <v>20565</v>
      </c>
      <c r="H7">
        <v>20893</v>
      </c>
      <c r="I7">
        <v>21119</v>
      </c>
      <c r="J7">
        <v>21172</v>
      </c>
      <c r="K7">
        <v>21270</v>
      </c>
      <c r="L7">
        <v>21452</v>
      </c>
      <c r="N7" s="6"/>
    </row>
    <row r="8" spans="1:14" x14ac:dyDescent="0.2">
      <c r="A8" t="s">
        <v>200</v>
      </c>
      <c r="B8">
        <v>953675</v>
      </c>
      <c r="C8">
        <v>970496</v>
      </c>
      <c r="D8">
        <v>978795</v>
      </c>
      <c r="E8">
        <v>989705</v>
      </c>
      <c r="F8">
        <v>998201</v>
      </c>
      <c r="G8">
        <v>1004230</v>
      </c>
      <c r="H8">
        <v>1010104</v>
      </c>
      <c r="I8">
        <v>1021251</v>
      </c>
      <c r="J8">
        <v>1033292</v>
      </c>
      <c r="K8">
        <v>1043501</v>
      </c>
      <c r="L8">
        <v>1052192</v>
      </c>
    </row>
    <row r="9" spans="1:14" x14ac:dyDescent="0.2">
      <c r="A9" t="s">
        <v>201</v>
      </c>
      <c r="B9">
        <v>27447</v>
      </c>
      <c r="C9">
        <v>27418</v>
      </c>
      <c r="D9">
        <v>27615</v>
      </c>
      <c r="E9">
        <v>27871</v>
      </c>
      <c r="F9">
        <v>28187</v>
      </c>
      <c r="G9">
        <v>28315</v>
      </c>
      <c r="H9">
        <v>28276</v>
      </c>
      <c r="I9">
        <v>28480</v>
      </c>
      <c r="J9">
        <v>28571</v>
      </c>
      <c r="K9">
        <v>28559</v>
      </c>
      <c r="L9">
        <v>28577</v>
      </c>
      <c r="N9" s="6" t="s">
        <v>488</v>
      </c>
    </row>
    <row r="10" spans="1:14" x14ac:dyDescent="0.2">
      <c r="A10" t="s">
        <v>202</v>
      </c>
      <c r="B10">
        <v>158288</v>
      </c>
      <c r="C10">
        <v>161880</v>
      </c>
      <c r="D10">
        <v>164725</v>
      </c>
      <c r="E10">
        <v>167670</v>
      </c>
      <c r="F10">
        <v>170304</v>
      </c>
      <c r="G10">
        <v>173181</v>
      </c>
      <c r="H10">
        <v>175258</v>
      </c>
      <c r="I10">
        <v>177195</v>
      </c>
      <c r="J10">
        <v>178599</v>
      </c>
      <c r="K10">
        <v>179701</v>
      </c>
      <c r="L10">
        <v>181183</v>
      </c>
    </row>
    <row r="11" spans="1:14" x14ac:dyDescent="0.2">
      <c r="A11" t="s">
        <v>162</v>
      </c>
      <c r="B11">
        <v>802224</v>
      </c>
      <c r="C11">
        <v>815003</v>
      </c>
      <c r="D11">
        <v>828637</v>
      </c>
      <c r="E11">
        <v>845917</v>
      </c>
      <c r="F11">
        <v>860226</v>
      </c>
      <c r="G11">
        <v>871910</v>
      </c>
      <c r="H11">
        <v>886376</v>
      </c>
      <c r="I11">
        <v>899826</v>
      </c>
      <c r="J11">
        <v>913239</v>
      </c>
      <c r="K11">
        <v>923895</v>
      </c>
      <c r="L11">
        <v>933075</v>
      </c>
    </row>
    <row r="12" spans="1:14" x14ac:dyDescent="0.2">
      <c r="A12" t="s">
        <v>163</v>
      </c>
      <c r="B12">
        <v>26555</v>
      </c>
      <c r="C12">
        <v>26611</v>
      </c>
      <c r="D12">
        <v>26792</v>
      </c>
      <c r="E12">
        <v>27156</v>
      </c>
      <c r="F12">
        <v>27264</v>
      </c>
      <c r="G12">
        <v>27525</v>
      </c>
      <c r="H12">
        <v>27731</v>
      </c>
      <c r="I12">
        <v>28013</v>
      </c>
      <c r="J12">
        <v>28120</v>
      </c>
      <c r="K12">
        <v>28056</v>
      </c>
      <c r="L12">
        <v>28188</v>
      </c>
    </row>
    <row r="13" spans="1:14" x14ac:dyDescent="0.2">
      <c r="A13" t="s">
        <v>164</v>
      </c>
      <c r="B13">
        <v>126665</v>
      </c>
      <c r="C13">
        <v>127348</v>
      </c>
      <c r="D13">
        <v>128755</v>
      </c>
      <c r="E13">
        <v>130179</v>
      </c>
      <c r="F13">
        <v>131243</v>
      </c>
      <c r="G13">
        <v>131689</v>
      </c>
      <c r="H13">
        <v>132226</v>
      </c>
      <c r="I13">
        <v>132657</v>
      </c>
      <c r="J13">
        <v>133201</v>
      </c>
      <c r="K13">
        <v>133766</v>
      </c>
      <c r="L13">
        <v>134575</v>
      </c>
      <c r="N13" t="s">
        <v>626</v>
      </c>
    </row>
    <row r="14" spans="1:14" x14ac:dyDescent="0.2">
      <c r="A14" t="s">
        <v>165</v>
      </c>
      <c r="B14">
        <v>143151</v>
      </c>
      <c r="C14">
        <v>144726</v>
      </c>
      <c r="D14">
        <v>147185</v>
      </c>
      <c r="E14">
        <v>150909</v>
      </c>
      <c r="F14">
        <v>153937</v>
      </c>
      <c r="G14">
        <v>157657</v>
      </c>
      <c r="H14">
        <v>162532</v>
      </c>
      <c r="I14">
        <v>166894</v>
      </c>
      <c r="J14">
        <v>170104</v>
      </c>
      <c r="K14">
        <v>173241</v>
      </c>
      <c r="L14">
        <v>175594</v>
      </c>
      <c r="N14" t="s">
        <v>627</v>
      </c>
    </row>
    <row r="15" spans="1:14" x14ac:dyDescent="0.2">
      <c r="A15" t="s">
        <v>166</v>
      </c>
      <c r="B15">
        <v>18116</v>
      </c>
      <c r="C15">
        <v>18207</v>
      </c>
      <c r="D15">
        <v>18415</v>
      </c>
      <c r="E15">
        <v>18507</v>
      </c>
      <c r="F15">
        <v>18559</v>
      </c>
      <c r="G15">
        <v>18463</v>
      </c>
      <c r="H15">
        <v>18421</v>
      </c>
      <c r="I15">
        <v>18447</v>
      </c>
      <c r="J15">
        <v>18383</v>
      </c>
      <c r="K15">
        <v>18448</v>
      </c>
      <c r="L15">
        <v>18627</v>
      </c>
      <c r="N15" t="s">
        <v>628</v>
      </c>
    </row>
    <row r="16" spans="1:14" x14ac:dyDescent="0.2">
      <c r="A16" t="s">
        <v>167</v>
      </c>
      <c r="B16">
        <v>664373</v>
      </c>
      <c r="C16">
        <v>679674</v>
      </c>
      <c r="D16">
        <v>696504</v>
      </c>
      <c r="E16">
        <v>717797</v>
      </c>
      <c r="F16">
        <v>740022</v>
      </c>
      <c r="G16">
        <v>761972</v>
      </c>
      <c r="H16">
        <v>786220</v>
      </c>
      <c r="I16">
        <v>805798</v>
      </c>
      <c r="J16">
        <v>819891</v>
      </c>
      <c r="K16">
        <v>831134</v>
      </c>
      <c r="L16">
        <v>841744</v>
      </c>
    </row>
    <row r="17" spans="1:12" x14ac:dyDescent="0.2">
      <c r="A17" t="s">
        <v>168</v>
      </c>
      <c r="B17">
        <v>129764</v>
      </c>
      <c r="C17">
        <v>132441</v>
      </c>
      <c r="D17">
        <v>134664</v>
      </c>
      <c r="E17">
        <v>138772</v>
      </c>
      <c r="F17">
        <v>142617</v>
      </c>
      <c r="G17">
        <v>144601</v>
      </c>
      <c r="H17">
        <v>147496</v>
      </c>
      <c r="I17">
        <v>150378</v>
      </c>
      <c r="J17">
        <v>151834</v>
      </c>
      <c r="K17">
        <v>151794</v>
      </c>
      <c r="L17">
        <v>153020</v>
      </c>
    </row>
    <row r="18" spans="1:12" x14ac:dyDescent="0.2">
      <c r="A18" t="s">
        <v>169</v>
      </c>
      <c r="B18">
        <v>58479</v>
      </c>
      <c r="C18">
        <v>60046</v>
      </c>
      <c r="D18">
        <v>61005</v>
      </c>
      <c r="E18">
        <v>61981</v>
      </c>
      <c r="F18">
        <v>62633</v>
      </c>
      <c r="G18">
        <v>63107</v>
      </c>
      <c r="H18">
        <v>63792</v>
      </c>
      <c r="I18">
        <v>63986</v>
      </c>
      <c r="J18">
        <v>64370</v>
      </c>
      <c r="K18">
        <v>64396</v>
      </c>
      <c r="L18">
        <v>64466</v>
      </c>
    </row>
    <row r="19" spans="1:12" x14ac:dyDescent="0.2">
      <c r="A19" t="s">
        <v>170</v>
      </c>
      <c r="B19">
        <v>33871</v>
      </c>
      <c r="C19">
        <v>33650</v>
      </c>
      <c r="D19">
        <v>33603</v>
      </c>
      <c r="E19">
        <v>34053</v>
      </c>
      <c r="F19">
        <v>34574</v>
      </c>
      <c r="G19">
        <v>34528</v>
      </c>
      <c r="H19">
        <v>35011</v>
      </c>
      <c r="I19">
        <v>35749</v>
      </c>
      <c r="J19">
        <v>35120</v>
      </c>
      <c r="K19">
        <v>34773</v>
      </c>
      <c r="L19">
        <v>34730</v>
      </c>
    </row>
    <row r="20" spans="1:12" x14ac:dyDescent="0.2">
      <c r="A20" t="s">
        <v>203</v>
      </c>
      <c r="B20">
        <v>9543983</v>
      </c>
      <c r="C20">
        <v>9635795</v>
      </c>
      <c r="D20">
        <v>9722444</v>
      </c>
      <c r="E20">
        <v>9791022</v>
      </c>
      <c r="F20">
        <v>9822508</v>
      </c>
      <c r="G20">
        <v>9809557</v>
      </c>
      <c r="H20">
        <v>9787327</v>
      </c>
      <c r="I20">
        <v>9773894</v>
      </c>
      <c r="J20">
        <v>9796812</v>
      </c>
      <c r="K20">
        <v>9805233</v>
      </c>
      <c r="L20">
        <v>9827070</v>
      </c>
    </row>
    <row r="21" spans="1:12" x14ac:dyDescent="0.2">
      <c r="A21" t="s">
        <v>171</v>
      </c>
      <c r="B21">
        <v>124265</v>
      </c>
      <c r="C21">
        <v>126456</v>
      </c>
      <c r="D21">
        <v>128484</v>
      </c>
      <c r="E21">
        <v>132814</v>
      </c>
      <c r="F21">
        <v>136488</v>
      </c>
      <c r="G21">
        <v>139868</v>
      </c>
      <c r="H21">
        <v>143528</v>
      </c>
      <c r="I21">
        <v>146806</v>
      </c>
      <c r="J21">
        <v>149114</v>
      </c>
      <c r="K21">
        <v>150151</v>
      </c>
      <c r="L21">
        <v>151160</v>
      </c>
    </row>
    <row r="22" spans="1:12" x14ac:dyDescent="0.2">
      <c r="A22" t="s">
        <v>172</v>
      </c>
      <c r="B22">
        <v>247424</v>
      </c>
      <c r="C22">
        <v>247731</v>
      </c>
      <c r="D22">
        <v>247382</v>
      </c>
      <c r="E22">
        <v>247280</v>
      </c>
      <c r="F22">
        <v>246684</v>
      </c>
      <c r="G22">
        <v>246686</v>
      </c>
      <c r="H22">
        <v>247247</v>
      </c>
      <c r="I22">
        <v>248802</v>
      </c>
      <c r="J22">
        <v>250288</v>
      </c>
      <c r="K22">
        <v>251230</v>
      </c>
      <c r="L22">
        <v>252767</v>
      </c>
    </row>
    <row r="23" spans="1:12" x14ac:dyDescent="0.2">
      <c r="A23" t="s">
        <v>173</v>
      </c>
      <c r="B23">
        <v>17056</v>
      </c>
      <c r="C23">
        <v>17269</v>
      </c>
      <c r="D23">
        <v>17461</v>
      </c>
      <c r="E23">
        <v>17764</v>
      </c>
      <c r="F23">
        <v>17872</v>
      </c>
      <c r="G23">
        <v>18057</v>
      </c>
      <c r="H23">
        <v>18244</v>
      </c>
      <c r="I23">
        <v>18376</v>
      </c>
      <c r="J23">
        <v>18385</v>
      </c>
      <c r="K23">
        <v>18281</v>
      </c>
      <c r="L23">
        <v>18119</v>
      </c>
    </row>
    <row r="24" spans="1:12" x14ac:dyDescent="0.2">
      <c r="A24" t="s">
        <v>174</v>
      </c>
      <c r="B24">
        <v>86506</v>
      </c>
      <c r="C24">
        <v>87140</v>
      </c>
      <c r="D24">
        <v>87507</v>
      </c>
      <c r="E24">
        <v>88017</v>
      </c>
      <c r="F24">
        <v>88239</v>
      </c>
      <c r="G24">
        <v>88016</v>
      </c>
      <c r="H24">
        <v>87584</v>
      </c>
      <c r="I24">
        <v>87646</v>
      </c>
      <c r="J24">
        <v>87782</v>
      </c>
      <c r="K24">
        <v>87569</v>
      </c>
      <c r="L24">
        <v>87939</v>
      </c>
    </row>
    <row r="25" spans="1:12" x14ac:dyDescent="0.2">
      <c r="A25" t="s">
        <v>175</v>
      </c>
      <c r="B25">
        <v>211109</v>
      </c>
      <c r="C25">
        <v>217319</v>
      </c>
      <c r="D25">
        <v>222733</v>
      </c>
      <c r="E25">
        <v>229182</v>
      </c>
      <c r="F25">
        <v>235549</v>
      </c>
      <c r="G25">
        <v>240600</v>
      </c>
      <c r="H25">
        <v>245555</v>
      </c>
      <c r="I25">
        <v>249538</v>
      </c>
      <c r="J25">
        <v>251932</v>
      </c>
      <c r="K25">
        <v>254123</v>
      </c>
      <c r="L25">
        <v>256386</v>
      </c>
    </row>
    <row r="26" spans="1:12" x14ac:dyDescent="0.2">
      <c r="A26" t="s">
        <v>176</v>
      </c>
      <c r="B26">
        <v>9510</v>
      </c>
      <c r="C26">
        <v>9434</v>
      </c>
      <c r="D26">
        <v>9400</v>
      </c>
      <c r="E26">
        <v>9511</v>
      </c>
      <c r="F26">
        <v>9602</v>
      </c>
      <c r="G26">
        <v>9588</v>
      </c>
      <c r="H26">
        <v>9639</v>
      </c>
      <c r="I26">
        <v>9590</v>
      </c>
      <c r="J26">
        <v>9623</v>
      </c>
      <c r="K26">
        <v>9632</v>
      </c>
      <c r="L26">
        <v>9676</v>
      </c>
    </row>
    <row r="27" spans="1:12" x14ac:dyDescent="0.2">
      <c r="A27" t="s">
        <v>177</v>
      </c>
      <c r="B27">
        <v>12855</v>
      </c>
      <c r="C27">
        <v>13213</v>
      </c>
      <c r="D27">
        <v>13383</v>
      </c>
      <c r="E27">
        <v>13574</v>
      </c>
      <c r="F27">
        <v>13726</v>
      </c>
      <c r="G27">
        <v>13799</v>
      </c>
      <c r="H27">
        <v>14151</v>
      </c>
      <c r="I27">
        <v>14212</v>
      </c>
      <c r="J27">
        <v>14073</v>
      </c>
      <c r="K27">
        <v>14075</v>
      </c>
      <c r="L27">
        <v>14114</v>
      </c>
    </row>
    <row r="28" spans="1:12" x14ac:dyDescent="0.2">
      <c r="A28" t="s">
        <v>178</v>
      </c>
      <c r="B28">
        <v>402854</v>
      </c>
      <c r="C28">
        <v>406264</v>
      </c>
      <c r="D28">
        <v>408599</v>
      </c>
      <c r="E28">
        <v>411941</v>
      </c>
      <c r="F28">
        <v>411121</v>
      </c>
      <c r="G28">
        <v>407974</v>
      </c>
      <c r="H28">
        <v>405877</v>
      </c>
      <c r="I28">
        <v>407896</v>
      </c>
      <c r="J28">
        <v>410877</v>
      </c>
      <c r="K28">
        <v>413590</v>
      </c>
      <c r="L28">
        <v>415825</v>
      </c>
    </row>
    <row r="29" spans="1:12" x14ac:dyDescent="0.2">
      <c r="A29" t="s">
        <v>179</v>
      </c>
      <c r="B29">
        <v>124601</v>
      </c>
      <c r="C29">
        <v>126188</v>
      </c>
      <c r="D29">
        <v>127942</v>
      </c>
      <c r="E29">
        <v>129422</v>
      </c>
      <c r="F29">
        <v>130204</v>
      </c>
      <c r="G29">
        <v>130740</v>
      </c>
      <c r="H29">
        <v>131920</v>
      </c>
      <c r="I29">
        <v>133155</v>
      </c>
      <c r="J29">
        <v>134786</v>
      </c>
      <c r="K29">
        <v>135664</v>
      </c>
      <c r="L29">
        <v>136681</v>
      </c>
    </row>
    <row r="30" spans="1:12" x14ac:dyDescent="0.2">
      <c r="A30" t="s">
        <v>180</v>
      </c>
      <c r="B30">
        <v>91872</v>
      </c>
      <c r="C30">
        <v>93515</v>
      </c>
      <c r="D30">
        <v>94580</v>
      </c>
      <c r="E30">
        <v>95974</v>
      </c>
      <c r="F30">
        <v>97107</v>
      </c>
      <c r="G30">
        <v>97802</v>
      </c>
      <c r="H30">
        <v>98334</v>
      </c>
      <c r="I30">
        <v>98480</v>
      </c>
      <c r="J30">
        <v>98680</v>
      </c>
      <c r="K30">
        <v>98432</v>
      </c>
      <c r="L30">
        <v>98484</v>
      </c>
    </row>
    <row r="31" spans="1:12" x14ac:dyDescent="0.2">
      <c r="A31" t="s">
        <v>181</v>
      </c>
      <c r="B31">
        <v>2853893</v>
      </c>
      <c r="C31">
        <v>2889908</v>
      </c>
      <c r="D31">
        <v>2914438</v>
      </c>
      <c r="E31">
        <v>2939719</v>
      </c>
      <c r="F31">
        <v>2956482</v>
      </c>
      <c r="G31">
        <v>2957151</v>
      </c>
      <c r="H31">
        <v>2955433</v>
      </c>
      <c r="I31">
        <v>2965823</v>
      </c>
      <c r="J31">
        <v>2982788</v>
      </c>
      <c r="K31">
        <v>2998816</v>
      </c>
      <c r="L31">
        <v>3017089</v>
      </c>
    </row>
    <row r="32" spans="1:12" x14ac:dyDescent="0.2">
      <c r="A32" t="s">
        <v>182</v>
      </c>
      <c r="B32">
        <v>251731</v>
      </c>
      <c r="C32">
        <v>264925</v>
      </c>
      <c r="D32">
        <v>276817</v>
      </c>
      <c r="E32">
        <v>290655</v>
      </c>
      <c r="F32">
        <v>302815</v>
      </c>
      <c r="G32">
        <v>312630</v>
      </c>
      <c r="H32">
        <v>322270</v>
      </c>
      <c r="I32">
        <v>329719</v>
      </c>
      <c r="J32">
        <v>337914</v>
      </c>
      <c r="K32">
        <v>344088</v>
      </c>
      <c r="L32">
        <v>350609</v>
      </c>
    </row>
    <row r="33" spans="1:12" x14ac:dyDescent="0.2">
      <c r="A33" t="s">
        <v>183</v>
      </c>
      <c r="B33">
        <v>20653</v>
      </c>
      <c r="C33">
        <v>20706</v>
      </c>
      <c r="D33">
        <v>20695</v>
      </c>
      <c r="E33">
        <v>20747</v>
      </c>
      <c r="F33">
        <v>20899</v>
      </c>
      <c r="G33">
        <v>20859</v>
      </c>
      <c r="H33">
        <v>20710</v>
      </c>
      <c r="I33">
        <v>20596</v>
      </c>
      <c r="J33">
        <v>20368</v>
      </c>
      <c r="K33">
        <v>20063</v>
      </c>
      <c r="L33">
        <v>19993</v>
      </c>
    </row>
    <row r="34" spans="1:12" x14ac:dyDescent="0.2">
      <c r="A34" t="s">
        <v>184</v>
      </c>
      <c r="B34">
        <v>1557271</v>
      </c>
      <c r="C34">
        <v>1622454</v>
      </c>
      <c r="D34">
        <v>1688407</v>
      </c>
      <c r="E34">
        <v>1772427</v>
      </c>
      <c r="F34">
        <v>1856879</v>
      </c>
      <c r="G34">
        <v>1934723</v>
      </c>
      <c r="H34">
        <v>2017350</v>
      </c>
      <c r="I34">
        <v>2082656</v>
      </c>
      <c r="J34">
        <v>2122920</v>
      </c>
      <c r="K34">
        <v>2158399</v>
      </c>
      <c r="L34">
        <v>2191800</v>
      </c>
    </row>
    <row r="35" spans="1:12" x14ac:dyDescent="0.2">
      <c r="A35" t="s">
        <v>185</v>
      </c>
      <c r="B35">
        <v>1230501</v>
      </c>
      <c r="C35">
        <v>1265767</v>
      </c>
      <c r="D35">
        <v>1293483</v>
      </c>
      <c r="E35">
        <v>1320963</v>
      </c>
      <c r="F35">
        <v>1342899</v>
      </c>
      <c r="G35">
        <v>1358168</v>
      </c>
      <c r="H35">
        <v>1372275</v>
      </c>
      <c r="I35">
        <v>1388086</v>
      </c>
      <c r="J35">
        <v>1400939</v>
      </c>
      <c r="K35">
        <v>1411403</v>
      </c>
      <c r="L35">
        <v>1420447</v>
      </c>
    </row>
    <row r="36" spans="1:12" x14ac:dyDescent="0.2">
      <c r="A36" t="s">
        <v>204</v>
      </c>
      <c r="B36">
        <v>53635</v>
      </c>
      <c r="C36">
        <v>54696</v>
      </c>
      <c r="D36">
        <v>55199</v>
      </c>
      <c r="E36">
        <v>55458</v>
      </c>
      <c r="F36">
        <v>55287</v>
      </c>
      <c r="G36">
        <v>55153</v>
      </c>
      <c r="H36">
        <v>54895</v>
      </c>
      <c r="I36">
        <v>55000</v>
      </c>
      <c r="J36">
        <v>55043</v>
      </c>
      <c r="K36">
        <v>55093</v>
      </c>
      <c r="L36">
        <v>55350</v>
      </c>
    </row>
    <row r="37" spans="1:12" x14ac:dyDescent="0.2">
      <c r="A37" t="s">
        <v>205</v>
      </c>
      <c r="B37">
        <v>1719190</v>
      </c>
      <c r="C37">
        <v>1763780</v>
      </c>
      <c r="D37">
        <v>1800849</v>
      </c>
      <c r="E37">
        <v>1850075</v>
      </c>
      <c r="F37">
        <v>1900210</v>
      </c>
      <c r="G37">
        <v>1942734</v>
      </c>
      <c r="H37">
        <v>1976767</v>
      </c>
      <c r="I37">
        <v>2002651</v>
      </c>
      <c r="J37">
        <v>2016526</v>
      </c>
      <c r="K37">
        <v>2022319</v>
      </c>
      <c r="L37">
        <v>2038771</v>
      </c>
    </row>
    <row r="38" spans="1:12" x14ac:dyDescent="0.2">
      <c r="A38" t="s">
        <v>206</v>
      </c>
      <c r="B38">
        <v>2828374</v>
      </c>
      <c r="C38">
        <v>2870096</v>
      </c>
      <c r="D38">
        <v>2910445</v>
      </c>
      <c r="E38">
        <v>2943961</v>
      </c>
      <c r="F38">
        <v>2963390</v>
      </c>
      <c r="G38">
        <v>2970135</v>
      </c>
      <c r="H38">
        <v>2982816</v>
      </c>
      <c r="I38">
        <v>3014165</v>
      </c>
      <c r="J38">
        <v>3051262</v>
      </c>
      <c r="K38">
        <v>3077633</v>
      </c>
      <c r="L38">
        <v>3104581</v>
      </c>
    </row>
    <row r="39" spans="1:12" x14ac:dyDescent="0.2">
      <c r="A39" t="s">
        <v>207</v>
      </c>
      <c r="B39">
        <v>778942</v>
      </c>
      <c r="C39">
        <v>782223</v>
      </c>
      <c r="D39">
        <v>783255</v>
      </c>
      <c r="E39">
        <v>781870</v>
      </c>
      <c r="F39">
        <v>780699</v>
      </c>
      <c r="G39">
        <v>779655</v>
      </c>
      <c r="H39">
        <v>782928</v>
      </c>
      <c r="I39">
        <v>791334</v>
      </c>
      <c r="J39">
        <v>798673</v>
      </c>
      <c r="K39">
        <v>801799</v>
      </c>
      <c r="L39">
        <v>807177</v>
      </c>
    </row>
    <row r="40" spans="1:12" x14ac:dyDescent="0.2">
      <c r="A40" t="s">
        <v>208</v>
      </c>
      <c r="B40">
        <v>567753</v>
      </c>
      <c r="C40">
        <v>588581</v>
      </c>
      <c r="D40">
        <v>603544</v>
      </c>
      <c r="E40">
        <v>621108</v>
      </c>
      <c r="F40">
        <v>638522</v>
      </c>
      <c r="G40">
        <v>651625</v>
      </c>
      <c r="H40">
        <v>660885</v>
      </c>
      <c r="I40">
        <v>669737</v>
      </c>
      <c r="J40">
        <v>675248</v>
      </c>
      <c r="K40">
        <v>680421</v>
      </c>
      <c r="L40">
        <v>686761</v>
      </c>
    </row>
    <row r="41" spans="1:12" x14ac:dyDescent="0.2">
      <c r="A41" t="s">
        <v>210</v>
      </c>
      <c r="B41">
        <v>247724</v>
      </c>
      <c r="C41">
        <v>251652</v>
      </c>
      <c r="D41">
        <v>253549</v>
      </c>
      <c r="E41">
        <v>255609</v>
      </c>
      <c r="F41">
        <v>258483</v>
      </c>
      <c r="G41">
        <v>259943</v>
      </c>
      <c r="H41">
        <v>261803</v>
      </c>
      <c r="I41">
        <v>264162</v>
      </c>
      <c r="J41">
        <v>266850</v>
      </c>
      <c r="K41">
        <v>268224</v>
      </c>
      <c r="L41">
        <v>269753</v>
      </c>
    </row>
    <row r="42" spans="1:12" x14ac:dyDescent="0.2">
      <c r="A42" t="s">
        <v>209</v>
      </c>
      <c r="B42">
        <v>708384</v>
      </c>
      <c r="C42">
        <v>707460</v>
      </c>
      <c r="D42">
        <v>704897</v>
      </c>
      <c r="E42">
        <v>703062</v>
      </c>
      <c r="F42">
        <v>701401</v>
      </c>
      <c r="G42">
        <v>699277</v>
      </c>
      <c r="H42">
        <v>699398</v>
      </c>
      <c r="I42">
        <v>704272</v>
      </c>
      <c r="J42">
        <v>711374</v>
      </c>
      <c r="K42">
        <v>716264</v>
      </c>
      <c r="L42">
        <v>719582</v>
      </c>
    </row>
    <row r="43" spans="1:12" x14ac:dyDescent="0.2">
      <c r="A43" t="s">
        <v>211</v>
      </c>
      <c r="B43">
        <v>399874</v>
      </c>
      <c r="C43">
        <v>403442</v>
      </c>
      <c r="D43">
        <v>406132</v>
      </c>
      <c r="E43">
        <v>409512</v>
      </c>
      <c r="F43">
        <v>411190</v>
      </c>
      <c r="G43">
        <v>411683</v>
      </c>
      <c r="H43">
        <v>412853</v>
      </c>
      <c r="I43">
        <v>416648</v>
      </c>
      <c r="J43">
        <v>419970</v>
      </c>
      <c r="K43">
        <v>422423</v>
      </c>
      <c r="L43">
        <v>424291</v>
      </c>
    </row>
    <row r="44" spans="1:12" x14ac:dyDescent="0.2">
      <c r="A44" t="s">
        <v>15</v>
      </c>
      <c r="B44">
        <v>1687415</v>
      </c>
      <c r="C44">
        <v>1693171</v>
      </c>
      <c r="D44">
        <v>1693162</v>
      </c>
      <c r="E44">
        <v>1694211</v>
      </c>
      <c r="F44">
        <v>1696919</v>
      </c>
      <c r="G44">
        <v>1699521</v>
      </c>
      <c r="H44">
        <v>1713839</v>
      </c>
      <c r="I44">
        <v>1736327</v>
      </c>
      <c r="J44">
        <v>1759534</v>
      </c>
      <c r="K44">
        <v>1774890</v>
      </c>
      <c r="L44">
        <v>1787553</v>
      </c>
    </row>
    <row r="45" spans="1:12" x14ac:dyDescent="0.2">
      <c r="A45" t="s">
        <v>212</v>
      </c>
      <c r="B45">
        <v>255869</v>
      </c>
      <c r="C45">
        <v>256166</v>
      </c>
      <c r="D45">
        <v>255590</v>
      </c>
      <c r="E45">
        <v>255122</v>
      </c>
      <c r="F45">
        <v>254836</v>
      </c>
      <c r="G45">
        <v>254725</v>
      </c>
      <c r="H45">
        <v>255486</v>
      </c>
      <c r="I45">
        <v>257601</v>
      </c>
      <c r="J45">
        <v>259873</v>
      </c>
      <c r="K45">
        <v>261912</v>
      </c>
      <c r="L45">
        <v>263174</v>
      </c>
    </row>
    <row r="46" spans="1:12" x14ac:dyDescent="0.2">
      <c r="A46" t="s">
        <v>186</v>
      </c>
      <c r="B46">
        <v>164150</v>
      </c>
      <c r="C46">
        <v>167034</v>
      </c>
      <c r="D46">
        <v>169578</v>
      </c>
      <c r="E46">
        <v>171987</v>
      </c>
      <c r="F46">
        <v>173469</v>
      </c>
      <c r="G46">
        <v>174254</v>
      </c>
      <c r="H46">
        <v>175238</v>
      </c>
      <c r="I46">
        <v>175849</v>
      </c>
      <c r="J46">
        <v>176629</v>
      </c>
      <c r="K46">
        <v>176881</v>
      </c>
      <c r="L46">
        <v>177480</v>
      </c>
    </row>
    <row r="47" spans="1:12" x14ac:dyDescent="0.2">
      <c r="A47" t="s">
        <v>187</v>
      </c>
      <c r="B47">
        <v>3618</v>
      </c>
      <c r="C47">
        <v>3587</v>
      </c>
      <c r="D47">
        <v>3564</v>
      </c>
      <c r="E47">
        <v>3545</v>
      </c>
      <c r="F47">
        <v>3467</v>
      </c>
      <c r="G47">
        <v>3430</v>
      </c>
      <c r="H47">
        <v>3424</v>
      </c>
      <c r="I47">
        <v>3344</v>
      </c>
      <c r="J47">
        <v>3284</v>
      </c>
      <c r="K47">
        <v>3243</v>
      </c>
      <c r="L47">
        <v>3231</v>
      </c>
    </row>
    <row r="48" spans="1:12" x14ac:dyDescent="0.2">
      <c r="A48" t="s">
        <v>188</v>
      </c>
      <c r="B48">
        <v>44382</v>
      </c>
      <c r="C48">
        <v>44275</v>
      </c>
      <c r="D48">
        <v>44384</v>
      </c>
      <c r="E48">
        <v>44597</v>
      </c>
      <c r="F48">
        <v>44785</v>
      </c>
      <c r="G48">
        <v>44945</v>
      </c>
      <c r="H48">
        <v>44891</v>
      </c>
      <c r="I48">
        <v>44862</v>
      </c>
      <c r="J48">
        <v>45041</v>
      </c>
      <c r="K48">
        <v>44950</v>
      </c>
      <c r="L48">
        <v>44951</v>
      </c>
    </row>
    <row r="49" spans="1:12" x14ac:dyDescent="0.2">
      <c r="A49" t="s">
        <v>189</v>
      </c>
      <c r="B49">
        <v>395991</v>
      </c>
      <c r="C49">
        <v>402968</v>
      </c>
      <c r="D49">
        <v>406816</v>
      </c>
      <c r="E49">
        <v>408929</v>
      </c>
      <c r="F49">
        <v>411389</v>
      </c>
      <c r="G49">
        <v>410570</v>
      </c>
      <c r="H49">
        <v>411351</v>
      </c>
      <c r="I49">
        <v>412636</v>
      </c>
      <c r="J49">
        <v>413167</v>
      </c>
      <c r="K49">
        <v>412488</v>
      </c>
      <c r="L49">
        <v>413220</v>
      </c>
    </row>
    <row r="50" spans="1:12" x14ac:dyDescent="0.2">
      <c r="A50" t="s">
        <v>190</v>
      </c>
      <c r="B50">
        <v>460477</v>
      </c>
      <c r="C50">
        <v>465423</v>
      </c>
      <c r="D50">
        <v>465998</v>
      </c>
      <c r="E50">
        <v>468257</v>
      </c>
      <c r="F50">
        <v>469933</v>
      </c>
      <c r="G50">
        <v>469524</v>
      </c>
      <c r="H50">
        <v>469967</v>
      </c>
      <c r="I50">
        <v>472987</v>
      </c>
      <c r="J50">
        <v>476650</v>
      </c>
      <c r="K50">
        <v>480598</v>
      </c>
      <c r="L50">
        <v>484258</v>
      </c>
    </row>
    <row r="51" spans="1:12" x14ac:dyDescent="0.2">
      <c r="A51" t="s">
        <v>191</v>
      </c>
      <c r="B51">
        <v>449767</v>
      </c>
      <c r="C51">
        <v>463128</v>
      </c>
      <c r="D51">
        <v>473580</v>
      </c>
      <c r="E51">
        <v>483007</v>
      </c>
      <c r="F51">
        <v>490283</v>
      </c>
      <c r="G51">
        <v>498020</v>
      </c>
      <c r="H51">
        <v>503548</v>
      </c>
      <c r="I51">
        <v>508372</v>
      </c>
      <c r="J51">
        <v>510396</v>
      </c>
      <c r="K51">
        <v>512052</v>
      </c>
      <c r="L51">
        <v>515311</v>
      </c>
    </row>
    <row r="52" spans="1:12" x14ac:dyDescent="0.2">
      <c r="A52" t="s">
        <v>192</v>
      </c>
      <c r="B52">
        <v>79202</v>
      </c>
      <c r="C52">
        <v>80240</v>
      </c>
      <c r="D52">
        <v>81936</v>
      </c>
      <c r="E52">
        <v>84108</v>
      </c>
      <c r="F52">
        <v>86092</v>
      </c>
      <c r="G52">
        <v>88106</v>
      </c>
      <c r="H52">
        <v>90628</v>
      </c>
      <c r="I52">
        <v>92502</v>
      </c>
      <c r="J52">
        <v>93465</v>
      </c>
      <c r="K52">
        <v>94372</v>
      </c>
      <c r="L52">
        <v>94800</v>
      </c>
    </row>
    <row r="53" spans="1:12" x14ac:dyDescent="0.2">
      <c r="A53" t="s">
        <v>193</v>
      </c>
      <c r="B53">
        <v>55832</v>
      </c>
      <c r="C53">
        <v>56465</v>
      </c>
      <c r="D53">
        <v>57281</v>
      </c>
      <c r="E53">
        <v>58415</v>
      </c>
      <c r="F53">
        <v>59493</v>
      </c>
      <c r="G53">
        <v>60461</v>
      </c>
      <c r="H53">
        <v>61542</v>
      </c>
      <c r="I53">
        <v>62011</v>
      </c>
      <c r="J53">
        <v>62720</v>
      </c>
      <c r="K53">
        <v>63122</v>
      </c>
      <c r="L53">
        <v>63635</v>
      </c>
    </row>
    <row r="54" spans="1:12" x14ac:dyDescent="0.2">
      <c r="A54" t="s">
        <v>194</v>
      </c>
      <c r="B54">
        <v>12958</v>
      </c>
      <c r="C54">
        <v>12963</v>
      </c>
      <c r="D54">
        <v>13159</v>
      </c>
      <c r="E54">
        <v>13388</v>
      </c>
      <c r="F54">
        <v>13519</v>
      </c>
      <c r="G54">
        <v>13789</v>
      </c>
      <c r="H54">
        <v>13823</v>
      </c>
      <c r="I54">
        <v>13787</v>
      </c>
      <c r="J54">
        <v>13730</v>
      </c>
      <c r="K54">
        <v>13771</v>
      </c>
      <c r="L54">
        <v>13883</v>
      </c>
    </row>
    <row r="55" spans="1:12" x14ac:dyDescent="0.2">
      <c r="A55" t="s">
        <v>195</v>
      </c>
      <c r="B55">
        <v>368805</v>
      </c>
      <c r="C55">
        <v>374152</v>
      </c>
      <c r="D55">
        <v>381194</v>
      </c>
      <c r="E55">
        <v>390370</v>
      </c>
      <c r="F55">
        <v>399913</v>
      </c>
      <c r="G55">
        <v>408403</v>
      </c>
      <c r="H55">
        <v>416092</v>
      </c>
      <c r="I55">
        <v>423608</v>
      </c>
      <c r="J55">
        <v>431471</v>
      </c>
      <c r="K55">
        <v>438408</v>
      </c>
      <c r="L55">
        <v>443638</v>
      </c>
    </row>
    <row r="56" spans="1:12" x14ac:dyDescent="0.2">
      <c r="A56" t="s">
        <v>196</v>
      </c>
      <c r="B56">
        <v>54587</v>
      </c>
      <c r="C56">
        <v>55326</v>
      </c>
      <c r="D56">
        <v>55910</v>
      </c>
      <c r="E56">
        <v>56442</v>
      </c>
      <c r="F56">
        <v>56369</v>
      </c>
      <c r="G56">
        <v>56452</v>
      </c>
      <c r="H56">
        <v>56558</v>
      </c>
      <c r="I56">
        <v>56133</v>
      </c>
      <c r="J56">
        <v>56060</v>
      </c>
      <c r="K56">
        <v>55258</v>
      </c>
      <c r="L56">
        <v>54961</v>
      </c>
    </row>
    <row r="57" spans="1:12" x14ac:dyDescent="0.2">
      <c r="A57" t="s">
        <v>197</v>
      </c>
      <c r="B57">
        <v>756902</v>
      </c>
      <c r="C57">
        <v>768991</v>
      </c>
      <c r="D57">
        <v>779894</v>
      </c>
      <c r="E57">
        <v>789367</v>
      </c>
      <c r="F57">
        <v>795046</v>
      </c>
      <c r="G57">
        <v>796867</v>
      </c>
      <c r="H57">
        <v>801225</v>
      </c>
      <c r="I57">
        <v>805911</v>
      </c>
      <c r="J57">
        <v>812028</v>
      </c>
      <c r="K57">
        <v>818546</v>
      </c>
      <c r="L57">
        <v>825378</v>
      </c>
    </row>
    <row r="58" spans="1:12" x14ac:dyDescent="0.2">
      <c r="A58" t="s">
        <v>198</v>
      </c>
      <c r="B58">
        <v>169818</v>
      </c>
      <c r="C58">
        <v>175102</v>
      </c>
      <c r="D58">
        <v>179271</v>
      </c>
      <c r="E58">
        <v>182331</v>
      </c>
      <c r="F58">
        <v>185707</v>
      </c>
      <c r="G58">
        <v>187354</v>
      </c>
      <c r="H58">
        <v>190809</v>
      </c>
      <c r="I58">
        <v>194854</v>
      </c>
      <c r="J58">
        <v>197589</v>
      </c>
      <c r="K58">
        <v>199697</v>
      </c>
      <c r="L58">
        <v>200995</v>
      </c>
    </row>
    <row r="59" spans="1:12" x14ac:dyDescent="0.2">
      <c r="A59" t="s">
        <v>199</v>
      </c>
      <c r="B59">
        <v>60334</v>
      </c>
      <c r="C59">
        <v>61426</v>
      </c>
      <c r="D59">
        <v>62738</v>
      </c>
      <c r="E59">
        <v>63962</v>
      </c>
      <c r="F59">
        <v>65249</v>
      </c>
      <c r="G59">
        <v>67712</v>
      </c>
      <c r="H59">
        <v>69218</v>
      </c>
      <c r="I59">
        <v>70221</v>
      </c>
      <c r="J59">
        <v>71422</v>
      </c>
      <c r="K59">
        <v>71796</v>
      </c>
      <c r="L59">
        <v>72336</v>
      </c>
    </row>
    <row r="61" spans="1:12" x14ac:dyDescent="0.2">
      <c r="A61" t="s">
        <v>20</v>
      </c>
      <c r="B61">
        <v>34000835</v>
      </c>
      <c r="C61">
        <v>34512742</v>
      </c>
      <c r="D61">
        <v>34938290</v>
      </c>
      <c r="E61">
        <v>35388928</v>
      </c>
      <c r="F61">
        <v>35752765</v>
      </c>
      <c r="G61">
        <v>35985582</v>
      </c>
      <c r="H61">
        <v>36246822</v>
      </c>
      <c r="I61">
        <v>36552529</v>
      </c>
      <c r="J61">
        <v>36856222</v>
      </c>
      <c r="K61">
        <v>37077204</v>
      </c>
      <c r="L61">
        <v>37318481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workbookViewId="0">
      <selection activeCell="P2" sqref="P2"/>
    </sheetView>
  </sheetViews>
  <sheetFormatPr defaultRowHeight="12.75" x14ac:dyDescent="0.2"/>
  <cols>
    <col min="1" max="1" width="17.28515625" customWidth="1"/>
    <col min="15" max="15" width="3.140625" customWidth="1"/>
    <col min="16" max="16" width="73.85546875" customWidth="1"/>
  </cols>
  <sheetData>
    <row r="1" spans="1:16" x14ac:dyDescent="0.2">
      <c r="A1" s="6" t="s">
        <v>145</v>
      </c>
      <c r="B1">
        <v>2010</v>
      </c>
      <c r="C1">
        <v>2009</v>
      </c>
      <c r="D1">
        <v>2008</v>
      </c>
      <c r="E1">
        <v>2007</v>
      </c>
      <c r="F1">
        <v>2006</v>
      </c>
      <c r="G1" s="6">
        <v>2005</v>
      </c>
      <c r="H1" s="6">
        <v>2004</v>
      </c>
      <c r="I1">
        <v>2003</v>
      </c>
      <c r="J1">
        <v>2002</v>
      </c>
      <c r="K1">
        <v>2001</v>
      </c>
      <c r="L1">
        <v>2000</v>
      </c>
      <c r="M1">
        <v>1999</v>
      </c>
      <c r="N1">
        <v>1998</v>
      </c>
      <c r="P1" s="6" t="s">
        <v>147</v>
      </c>
    </row>
    <row r="2" spans="1:16" x14ac:dyDescent="0.2">
      <c r="A2" t="s">
        <v>20</v>
      </c>
      <c r="B2" s="1">
        <v>166361</v>
      </c>
      <c r="C2" s="1">
        <v>167087</v>
      </c>
      <c r="D2" s="1">
        <v>166343</v>
      </c>
      <c r="E2" s="1">
        <v>174649</v>
      </c>
      <c r="F2" s="1">
        <v>176299</v>
      </c>
      <c r="G2" s="1">
        <v>181362</v>
      </c>
      <c r="H2" s="1">
        <v>186439</v>
      </c>
      <c r="I2" s="1">
        <v>194288</v>
      </c>
      <c r="J2" s="1">
        <v>196569</v>
      </c>
      <c r="K2" s="1">
        <v>198031</v>
      </c>
      <c r="L2" s="1">
        <v>196880</v>
      </c>
      <c r="M2" s="1">
        <v>186406</v>
      </c>
      <c r="N2" s="1">
        <v>196832</v>
      </c>
      <c r="P2" s="23" t="s">
        <v>148</v>
      </c>
    </row>
    <row r="3" spans="1:16" x14ac:dyDescent="0.2">
      <c r="A3" s="6" t="s">
        <v>149</v>
      </c>
      <c r="B3" s="1">
        <f t="shared" ref="B3:M3" si="0">SUM(B19:B76)</f>
        <v>166361</v>
      </c>
      <c r="C3" s="1">
        <f t="shared" si="0"/>
        <v>167087</v>
      </c>
      <c r="D3" s="1">
        <f t="shared" si="0"/>
        <v>166343</v>
      </c>
      <c r="E3" s="1">
        <f t="shared" si="0"/>
        <v>174649</v>
      </c>
      <c r="F3" s="1">
        <f t="shared" si="0"/>
        <v>176299</v>
      </c>
      <c r="G3" s="1">
        <f t="shared" si="0"/>
        <v>181362</v>
      </c>
      <c r="H3" s="1">
        <f t="shared" si="0"/>
        <v>186439</v>
      </c>
      <c r="I3" s="1">
        <f t="shared" si="0"/>
        <v>190513</v>
      </c>
      <c r="J3" s="1">
        <f t="shared" si="0"/>
        <v>196569</v>
      </c>
      <c r="K3" s="1">
        <f t="shared" si="0"/>
        <v>198031</v>
      </c>
      <c r="L3" s="1">
        <f t="shared" si="0"/>
        <v>196880</v>
      </c>
      <c r="M3" s="1">
        <f t="shared" si="0"/>
        <v>186383</v>
      </c>
      <c r="N3" s="1">
        <f>SUM(N19:N76)</f>
        <v>196823</v>
      </c>
      <c r="P3" s="6" t="s">
        <v>154</v>
      </c>
    </row>
    <row r="4" spans="1:16" x14ac:dyDescent="0.2">
      <c r="A4" s="6" t="s">
        <v>150</v>
      </c>
      <c r="B4" s="1">
        <f>B2-B3</f>
        <v>0</v>
      </c>
      <c r="C4" s="1">
        <f t="shared" ref="C4:N4" si="1">C2-C3</f>
        <v>0</v>
      </c>
      <c r="D4" s="1">
        <f t="shared" si="1"/>
        <v>0</v>
      </c>
      <c r="E4" s="1">
        <f t="shared" si="1"/>
        <v>0</v>
      </c>
      <c r="F4" s="1">
        <f t="shared" si="1"/>
        <v>0</v>
      </c>
      <c r="G4" s="1">
        <f t="shared" si="1"/>
        <v>0</v>
      </c>
      <c r="H4" s="1">
        <f t="shared" si="1"/>
        <v>0</v>
      </c>
      <c r="I4" s="1">
        <f t="shared" si="1"/>
        <v>3775</v>
      </c>
      <c r="J4" s="1">
        <f t="shared" si="1"/>
        <v>0</v>
      </c>
      <c r="K4" s="1">
        <f t="shared" si="1"/>
        <v>0</v>
      </c>
      <c r="L4" s="1">
        <f t="shared" si="1"/>
        <v>0</v>
      </c>
      <c r="M4" s="1">
        <f t="shared" si="1"/>
        <v>23</v>
      </c>
      <c r="N4" s="1">
        <f t="shared" si="1"/>
        <v>9</v>
      </c>
      <c r="P4" s="6"/>
    </row>
    <row r="5" spans="1:16" x14ac:dyDescent="0.2">
      <c r="A5" s="6" t="s">
        <v>151</v>
      </c>
      <c r="B5" s="1"/>
      <c r="C5" s="1"/>
      <c r="D5" s="1"/>
      <c r="E5" s="1"/>
      <c r="F5" s="1"/>
      <c r="G5" s="1"/>
      <c r="H5" s="1"/>
      <c r="I5" s="1">
        <f>SUM(I12:I15)-SUM(I7:I10)</f>
        <v>5057.0354712936842</v>
      </c>
      <c r="J5" s="1"/>
      <c r="K5" s="1"/>
      <c r="L5" s="1"/>
      <c r="M5" s="1">
        <f>SUM(M12:M15)-SUM(M7:M10)</f>
        <v>4719.7984051198691</v>
      </c>
      <c r="N5" s="1">
        <f>SUM(N12:N15)-SUM(N7:N10)</f>
        <v>4983.784640390084</v>
      </c>
      <c r="P5" s="6"/>
    </row>
    <row r="6" spans="1:16" x14ac:dyDescent="0.2">
      <c r="A6" s="6"/>
      <c r="B6" s="8" t="s">
        <v>152</v>
      </c>
      <c r="C6" s="1"/>
      <c r="D6" s="1"/>
      <c r="E6" s="1"/>
      <c r="F6" s="1"/>
      <c r="G6" s="1"/>
      <c r="H6" s="1"/>
      <c r="I6" s="1"/>
      <c r="J6" s="1"/>
      <c r="K6" s="1"/>
      <c r="L6" s="1"/>
      <c r="M6" s="1"/>
      <c r="N6" s="1"/>
      <c r="P6" s="6"/>
    </row>
    <row r="7" spans="1:16" x14ac:dyDescent="0.2">
      <c r="A7" t="s">
        <v>90</v>
      </c>
      <c r="B7" s="1">
        <v>1098</v>
      </c>
      <c r="C7" s="1">
        <v>1135</v>
      </c>
      <c r="D7" s="1">
        <v>1144</v>
      </c>
      <c r="E7" s="1">
        <v>1257</v>
      </c>
      <c r="F7" s="1">
        <v>1158</v>
      </c>
      <c r="G7" s="1">
        <v>1169</v>
      </c>
      <c r="H7" s="1">
        <v>1262</v>
      </c>
      <c r="I7" s="1" t="s">
        <v>146</v>
      </c>
      <c r="J7" s="1">
        <v>970</v>
      </c>
      <c r="K7" s="1">
        <v>1105</v>
      </c>
      <c r="L7" s="1">
        <v>1127</v>
      </c>
      <c r="M7" s="1">
        <v>1235</v>
      </c>
      <c r="N7" s="1">
        <v>1153</v>
      </c>
      <c r="P7" s="6" t="s">
        <v>626</v>
      </c>
    </row>
    <row r="8" spans="1:16" x14ac:dyDescent="0.2">
      <c r="A8" t="s">
        <v>124</v>
      </c>
      <c r="B8" s="1">
        <v>4143</v>
      </c>
      <c r="C8" s="1">
        <v>3997</v>
      </c>
      <c r="D8" s="1">
        <v>4512</v>
      </c>
      <c r="E8" s="1">
        <v>4695</v>
      </c>
      <c r="F8" s="1">
        <v>5086</v>
      </c>
      <c r="G8" s="1">
        <v>4928</v>
      </c>
      <c r="H8" s="1">
        <v>5020</v>
      </c>
      <c r="I8" s="1">
        <v>5390</v>
      </c>
      <c r="J8" s="1">
        <v>5431</v>
      </c>
      <c r="K8" s="1">
        <v>5410</v>
      </c>
      <c r="L8" s="1">
        <v>4985</v>
      </c>
      <c r="M8" s="1" t="s">
        <v>146</v>
      </c>
      <c r="N8" s="1" t="s">
        <v>146</v>
      </c>
      <c r="P8" t="s">
        <v>627</v>
      </c>
    </row>
    <row r="9" spans="1:16" x14ac:dyDescent="0.2">
      <c r="A9" t="s">
        <v>128</v>
      </c>
      <c r="B9" s="1">
        <v>1515</v>
      </c>
      <c r="C9" s="1">
        <v>1426</v>
      </c>
      <c r="D9" s="1">
        <v>1208</v>
      </c>
      <c r="E9" s="1">
        <v>1473</v>
      </c>
      <c r="F9" s="1">
        <v>1610</v>
      </c>
      <c r="G9" s="1">
        <v>1807</v>
      </c>
      <c r="H9" s="1">
        <v>1841</v>
      </c>
      <c r="I9" s="1" t="s">
        <v>146</v>
      </c>
      <c r="J9" s="1">
        <v>1646</v>
      </c>
      <c r="K9" s="1">
        <v>1726</v>
      </c>
      <c r="L9" s="1">
        <v>1428</v>
      </c>
      <c r="M9" s="1">
        <v>1477</v>
      </c>
      <c r="N9" s="1">
        <v>1566</v>
      </c>
      <c r="P9" t="s">
        <v>628</v>
      </c>
    </row>
    <row r="10" spans="1:16" x14ac:dyDescent="0.2">
      <c r="A10" t="s">
        <v>135</v>
      </c>
      <c r="B10" s="1">
        <v>1738</v>
      </c>
      <c r="C10" s="1">
        <v>1664</v>
      </c>
      <c r="D10" s="1">
        <v>1743</v>
      </c>
      <c r="E10" s="1">
        <v>2051</v>
      </c>
      <c r="F10" s="1">
        <v>2118</v>
      </c>
      <c r="G10" s="1">
        <v>2048</v>
      </c>
      <c r="H10" s="1">
        <v>2045</v>
      </c>
      <c r="I10" s="1" t="s">
        <v>146</v>
      </c>
      <c r="J10" s="1">
        <v>2388</v>
      </c>
      <c r="K10" s="1">
        <v>2319</v>
      </c>
      <c r="L10" s="1">
        <v>2350</v>
      </c>
      <c r="M10" s="1">
        <v>2014</v>
      </c>
      <c r="N10" s="1">
        <v>2356</v>
      </c>
    </row>
    <row r="11" spans="1:16" x14ac:dyDescent="0.2">
      <c r="B11" s="1"/>
      <c r="C11" s="1"/>
      <c r="D11" s="1"/>
      <c r="E11" s="1"/>
      <c r="F11" s="1"/>
      <c r="G11" s="1"/>
      <c r="H11" s="1"/>
      <c r="I11" s="1"/>
      <c r="J11" s="1"/>
      <c r="K11" s="1"/>
      <c r="L11" s="1"/>
      <c r="M11" s="1"/>
      <c r="N11" s="1"/>
    </row>
    <row r="12" spans="1:16" x14ac:dyDescent="0.2">
      <c r="A12" t="s">
        <v>90</v>
      </c>
      <c r="B12" s="1">
        <v>1098</v>
      </c>
      <c r="C12" s="1">
        <v>1135</v>
      </c>
      <c r="D12" s="1">
        <v>1144</v>
      </c>
      <c r="E12" s="1">
        <v>1257</v>
      </c>
      <c r="F12" s="1">
        <v>1158</v>
      </c>
      <c r="G12" s="1">
        <v>1169</v>
      </c>
      <c r="H12" s="1">
        <v>1262</v>
      </c>
      <c r="I12" s="1">
        <f>(H12*J12)^0.5</f>
        <v>1106.4086044495496</v>
      </c>
      <c r="J12" s="1">
        <v>970</v>
      </c>
      <c r="K12" s="1">
        <v>1105</v>
      </c>
      <c r="L12" s="1">
        <v>1127</v>
      </c>
      <c r="M12" s="1">
        <v>1235</v>
      </c>
      <c r="N12" s="1">
        <v>1153</v>
      </c>
    </row>
    <row r="13" spans="1:16" x14ac:dyDescent="0.2">
      <c r="A13" t="s">
        <v>124</v>
      </c>
      <c r="B13" s="1">
        <v>4143</v>
      </c>
      <c r="C13" s="1">
        <v>3997</v>
      </c>
      <c r="D13" s="1">
        <v>4512</v>
      </c>
      <c r="E13" s="1">
        <v>4695</v>
      </c>
      <c r="F13" s="1">
        <v>5086</v>
      </c>
      <c r="G13" s="1">
        <v>4928</v>
      </c>
      <c r="H13" s="1">
        <v>5020</v>
      </c>
      <c r="I13" s="1">
        <v>5390</v>
      </c>
      <c r="J13" s="1">
        <v>5431</v>
      </c>
      <c r="K13" s="1">
        <v>5410</v>
      </c>
      <c r="L13" s="1">
        <v>4985</v>
      </c>
      <c r="M13" s="1">
        <f>L13*M2/L2</f>
        <v>4719.79840511987</v>
      </c>
      <c r="N13" s="1">
        <f>M13*N2/M2</f>
        <v>4983.7846403900849</v>
      </c>
    </row>
    <row r="14" spans="1:16" x14ac:dyDescent="0.2">
      <c r="A14" t="s">
        <v>128</v>
      </c>
      <c r="B14" s="1">
        <v>1515</v>
      </c>
      <c r="C14" s="1">
        <v>1426</v>
      </c>
      <c r="D14" s="1">
        <v>1208</v>
      </c>
      <c r="E14" s="1">
        <v>1473</v>
      </c>
      <c r="F14" s="1">
        <v>1610</v>
      </c>
      <c r="G14" s="1">
        <v>1807</v>
      </c>
      <c r="H14" s="1">
        <v>1841</v>
      </c>
      <c r="I14" s="1">
        <f>(H14*J14)^0.5</f>
        <v>1740.7716679679734</v>
      </c>
      <c r="J14" s="1">
        <v>1646</v>
      </c>
      <c r="K14" s="1">
        <v>1726</v>
      </c>
      <c r="L14" s="1">
        <v>1428</v>
      </c>
      <c r="M14" s="1">
        <v>1477</v>
      </c>
      <c r="N14" s="1">
        <v>1566</v>
      </c>
    </row>
    <row r="15" spans="1:16" x14ac:dyDescent="0.2">
      <c r="A15" t="s">
        <v>135</v>
      </c>
      <c r="B15" s="1">
        <v>1738</v>
      </c>
      <c r="C15" s="1">
        <v>1664</v>
      </c>
      <c r="D15" s="1">
        <v>1743</v>
      </c>
      <c r="E15" s="1">
        <v>2051</v>
      </c>
      <c r="F15" s="1">
        <v>2118</v>
      </c>
      <c r="G15" s="1">
        <v>2048</v>
      </c>
      <c r="H15" s="1">
        <v>2045</v>
      </c>
      <c r="I15" s="1">
        <f>(H15*J15)^0.5</f>
        <v>2209.8551988761615</v>
      </c>
      <c r="J15" s="1">
        <v>2388</v>
      </c>
      <c r="K15" s="1">
        <v>2319</v>
      </c>
      <c r="L15" s="1">
        <v>2350</v>
      </c>
      <c r="M15" s="1">
        <v>2014</v>
      </c>
      <c r="N15" s="1">
        <v>2356</v>
      </c>
    </row>
    <row r="16" spans="1:16" x14ac:dyDescent="0.2">
      <c r="B16" s="1"/>
      <c r="C16" s="1"/>
      <c r="D16" s="1"/>
      <c r="E16" s="1"/>
      <c r="F16" s="1"/>
      <c r="G16" s="1"/>
      <c r="H16" s="1"/>
      <c r="I16" s="1"/>
      <c r="J16" s="1"/>
      <c r="K16" s="1"/>
      <c r="L16" s="1"/>
      <c r="M16" s="1"/>
      <c r="N16" s="1"/>
    </row>
    <row r="17" spans="1:16" x14ac:dyDescent="0.2">
      <c r="B17" s="1"/>
      <c r="C17" s="1"/>
      <c r="D17" s="1"/>
      <c r="E17" s="1"/>
      <c r="F17" s="1"/>
      <c r="G17" s="1"/>
      <c r="H17" s="1"/>
      <c r="I17" s="1"/>
      <c r="J17" s="1"/>
      <c r="K17" s="1"/>
      <c r="L17" s="1"/>
      <c r="M17" s="1"/>
      <c r="N17" s="1"/>
    </row>
    <row r="18" spans="1:16" x14ac:dyDescent="0.2">
      <c r="A18" s="6"/>
      <c r="B18" s="8" t="s">
        <v>153</v>
      </c>
      <c r="C18" s="1"/>
      <c r="D18" s="1"/>
      <c r="E18" s="1"/>
      <c r="F18" s="1"/>
      <c r="G18" s="1"/>
      <c r="H18" s="1"/>
      <c r="I18" s="1"/>
      <c r="J18" s="1"/>
      <c r="K18" s="1"/>
      <c r="L18" s="1"/>
      <c r="M18" s="1"/>
      <c r="N18" s="1"/>
      <c r="P18" s="6"/>
    </row>
    <row r="19" spans="1:16" x14ac:dyDescent="0.2">
      <c r="A19" t="s">
        <v>87</v>
      </c>
      <c r="B19" s="1">
        <v>6730</v>
      </c>
      <c r="C19" s="1">
        <v>6936</v>
      </c>
      <c r="D19" s="1">
        <v>6978</v>
      </c>
      <c r="E19" s="1">
        <v>6728</v>
      </c>
      <c r="F19" s="1">
        <v>7331</v>
      </c>
      <c r="G19" s="1">
        <v>7887</v>
      </c>
      <c r="H19" s="1">
        <v>7521</v>
      </c>
      <c r="I19" s="1">
        <v>6491</v>
      </c>
      <c r="J19" s="1">
        <v>6997</v>
      </c>
      <c r="K19" s="1">
        <v>5743</v>
      </c>
      <c r="L19" s="1">
        <v>6283</v>
      </c>
      <c r="M19" s="1">
        <v>9194</v>
      </c>
      <c r="N19" s="1">
        <v>10884</v>
      </c>
    </row>
    <row r="20" spans="1:16" x14ac:dyDescent="0.2">
      <c r="A20" t="s">
        <v>88</v>
      </c>
      <c r="B20" s="1">
        <v>5</v>
      </c>
      <c r="C20" s="1">
        <v>14</v>
      </c>
      <c r="D20" s="1">
        <v>7</v>
      </c>
      <c r="E20" s="1">
        <v>12</v>
      </c>
      <c r="F20" s="1">
        <v>12</v>
      </c>
      <c r="G20" s="1">
        <v>9</v>
      </c>
      <c r="H20" s="1">
        <v>5</v>
      </c>
      <c r="I20" s="1">
        <v>7</v>
      </c>
      <c r="J20" s="1">
        <v>8</v>
      </c>
      <c r="K20" s="1">
        <v>5</v>
      </c>
      <c r="L20" s="1">
        <v>4</v>
      </c>
      <c r="M20" s="1">
        <v>2</v>
      </c>
      <c r="N20" s="1">
        <v>4</v>
      </c>
    </row>
    <row r="21" spans="1:16" x14ac:dyDescent="0.2">
      <c r="A21" t="s">
        <v>89</v>
      </c>
      <c r="B21" s="1">
        <v>141</v>
      </c>
      <c r="C21" s="1">
        <v>148</v>
      </c>
      <c r="D21" s="1">
        <v>138</v>
      </c>
      <c r="E21" s="1">
        <v>164</v>
      </c>
      <c r="F21" s="1">
        <v>166</v>
      </c>
      <c r="G21" s="1">
        <v>208</v>
      </c>
      <c r="H21" s="1">
        <v>196</v>
      </c>
      <c r="I21" s="1">
        <v>160</v>
      </c>
      <c r="J21" s="1">
        <v>157</v>
      </c>
      <c r="K21" s="1">
        <v>178</v>
      </c>
      <c r="L21" s="1">
        <v>197</v>
      </c>
      <c r="M21" s="1">
        <v>137</v>
      </c>
      <c r="N21" s="1">
        <v>123</v>
      </c>
    </row>
    <row r="22" spans="1:16" x14ac:dyDescent="0.2">
      <c r="A22" t="s">
        <v>90</v>
      </c>
      <c r="B22" s="1">
        <v>1098</v>
      </c>
      <c r="C22" s="1">
        <v>1135</v>
      </c>
      <c r="D22" s="1">
        <v>1144</v>
      </c>
      <c r="E22" s="1">
        <v>1257</v>
      </c>
      <c r="F22" s="1">
        <v>1158</v>
      </c>
      <c r="G22" s="1">
        <v>1169</v>
      </c>
      <c r="H22" s="1">
        <v>1262</v>
      </c>
      <c r="I22" s="1" t="s">
        <v>146</v>
      </c>
      <c r="J22" s="1">
        <v>970</v>
      </c>
      <c r="K22" s="1">
        <v>1105</v>
      </c>
      <c r="L22" s="1">
        <v>1127</v>
      </c>
      <c r="M22" s="1">
        <v>1235</v>
      </c>
      <c r="N22" s="1">
        <v>1153</v>
      </c>
    </row>
    <row r="23" spans="1:16" x14ac:dyDescent="0.2">
      <c r="A23" t="s">
        <v>91</v>
      </c>
      <c r="B23" s="1">
        <v>148</v>
      </c>
      <c r="C23" s="1">
        <v>139</v>
      </c>
      <c r="D23" s="1">
        <v>206</v>
      </c>
      <c r="E23" s="1">
        <v>181</v>
      </c>
      <c r="F23" s="1">
        <v>191</v>
      </c>
      <c r="G23" s="1">
        <v>159</v>
      </c>
      <c r="H23" s="1">
        <v>208</v>
      </c>
      <c r="I23" s="1">
        <v>192</v>
      </c>
      <c r="J23" s="1">
        <v>192</v>
      </c>
      <c r="K23" s="1">
        <v>167</v>
      </c>
      <c r="L23" s="1">
        <v>160</v>
      </c>
      <c r="M23" s="1">
        <v>142</v>
      </c>
      <c r="N23" s="1">
        <v>156</v>
      </c>
    </row>
    <row r="24" spans="1:16" x14ac:dyDescent="0.2">
      <c r="A24" t="s">
        <v>92</v>
      </c>
      <c r="B24" s="1">
        <v>91</v>
      </c>
      <c r="C24" s="1">
        <v>129</v>
      </c>
      <c r="D24" s="1">
        <v>86</v>
      </c>
      <c r="E24" s="1">
        <v>119</v>
      </c>
      <c r="F24" s="1">
        <v>150</v>
      </c>
      <c r="G24" s="1">
        <v>137</v>
      </c>
      <c r="H24" s="1">
        <v>144</v>
      </c>
      <c r="I24" s="1">
        <v>151</v>
      </c>
      <c r="J24" s="1">
        <v>106</v>
      </c>
      <c r="K24" s="1">
        <v>132</v>
      </c>
      <c r="L24" s="1">
        <v>86</v>
      </c>
      <c r="M24" s="1">
        <v>93</v>
      </c>
      <c r="N24" s="1">
        <v>118</v>
      </c>
    </row>
    <row r="25" spans="1:16" x14ac:dyDescent="0.2">
      <c r="A25" t="s">
        <v>93</v>
      </c>
      <c r="B25" s="1">
        <v>3687</v>
      </c>
      <c r="C25" s="1">
        <v>3836</v>
      </c>
      <c r="D25" s="1">
        <v>3868</v>
      </c>
      <c r="E25" s="1">
        <v>3950</v>
      </c>
      <c r="F25" s="1">
        <v>3966</v>
      </c>
      <c r="G25" s="1">
        <v>4093</v>
      </c>
      <c r="H25" s="1">
        <v>4193</v>
      </c>
      <c r="I25" s="1">
        <v>4290</v>
      </c>
      <c r="J25" s="1">
        <v>4866</v>
      </c>
      <c r="K25" s="1">
        <v>4559</v>
      </c>
      <c r="L25" s="1">
        <v>4866</v>
      </c>
      <c r="M25" s="1">
        <v>4992</v>
      </c>
      <c r="N25" s="1">
        <v>5287</v>
      </c>
    </row>
    <row r="26" spans="1:16" x14ac:dyDescent="0.2">
      <c r="A26" t="s">
        <v>94</v>
      </c>
      <c r="B26" s="1">
        <v>134</v>
      </c>
      <c r="C26" s="1">
        <v>188</v>
      </c>
      <c r="D26" s="1">
        <v>69</v>
      </c>
      <c r="E26" s="1">
        <v>89</v>
      </c>
      <c r="F26" s="1">
        <v>116</v>
      </c>
      <c r="G26" s="1">
        <v>178</v>
      </c>
      <c r="H26" s="1">
        <v>273</v>
      </c>
      <c r="I26" s="1">
        <v>237</v>
      </c>
      <c r="J26" s="1">
        <v>220</v>
      </c>
      <c r="K26" s="1">
        <v>343</v>
      </c>
      <c r="L26" s="1">
        <v>416</v>
      </c>
      <c r="M26" s="1">
        <v>363</v>
      </c>
      <c r="N26" s="1">
        <v>340</v>
      </c>
    </row>
    <row r="27" spans="1:16" x14ac:dyDescent="0.2">
      <c r="A27" t="s">
        <v>95</v>
      </c>
      <c r="B27" s="1">
        <v>1340</v>
      </c>
      <c r="C27" s="1">
        <v>1282</v>
      </c>
      <c r="D27" s="1">
        <v>1264</v>
      </c>
      <c r="E27" s="1">
        <v>1326</v>
      </c>
      <c r="F27" s="1">
        <v>1226</v>
      </c>
      <c r="G27" s="1">
        <v>970</v>
      </c>
      <c r="H27" s="1">
        <v>945</v>
      </c>
      <c r="I27" s="1">
        <v>852</v>
      </c>
      <c r="J27" s="1">
        <v>746</v>
      </c>
      <c r="K27" s="1">
        <v>728</v>
      </c>
      <c r="L27" s="1">
        <v>680</v>
      </c>
      <c r="M27" s="1">
        <v>690</v>
      </c>
      <c r="N27" s="1">
        <v>801</v>
      </c>
    </row>
    <row r="28" spans="1:16" x14ac:dyDescent="0.2">
      <c r="A28" t="s">
        <v>96</v>
      </c>
      <c r="B28" s="1">
        <v>7380</v>
      </c>
      <c r="C28" s="1">
        <v>8205</v>
      </c>
      <c r="D28" s="1">
        <v>7533</v>
      </c>
      <c r="E28" s="1">
        <v>8434</v>
      </c>
      <c r="F28" s="1">
        <v>6958</v>
      </c>
      <c r="G28" s="1">
        <v>7681</v>
      </c>
      <c r="H28" s="1">
        <v>7598</v>
      </c>
      <c r="I28" s="1">
        <v>8291</v>
      </c>
      <c r="J28" s="1">
        <v>7961</v>
      </c>
      <c r="K28" s="1">
        <v>8735</v>
      </c>
      <c r="L28" s="1">
        <v>7670</v>
      </c>
      <c r="M28" s="1">
        <v>7136</v>
      </c>
      <c r="N28" s="1">
        <v>6991</v>
      </c>
    </row>
    <row r="29" spans="1:16" x14ac:dyDescent="0.2">
      <c r="A29" t="s">
        <v>97</v>
      </c>
      <c r="B29" s="1">
        <v>346</v>
      </c>
      <c r="C29" s="1">
        <v>286</v>
      </c>
      <c r="D29" s="1">
        <v>231</v>
      </c>
      <c r="E29" s="1">
        <v>265</v>
      </c>
      <c r="F29" s="1">
        <v>287</v>
      </c>
      <c r="G29" s="1">
        <v>288</v>
      </c>
      <c r="H29" s="1">
        <v>360</v>
      </c>
      <c r="I29" s="1">
        <v>328</v>
      </c>
      <c r="J29" s="1">
        <v>384</v>
      </c>
      <c r="K29" s="1">
        <v>414</v>
      </c>
      <c r="L29" s="1">
        <v>328</v>
      </c>
      <c r="M29" s="1">
        <v>309</v>
      </c>
      <c r="N29" s="1">
        <v>264</v>
      </c>
    </row>
    <row r="30" spans="1:16" x14ac:dyDescent="0.2">
      <c r="A30" t="s">
        <v>98</v>
      </c>
      <c r="B30" s="1">
        <v>848</v>
      </c>
      <c r="C30" s="1">
        <v>933</v>
      </c>
      <c r="D30" s="1">
        <v>727</v>
      </c>
      <c r="E30" s="1">
        <v>776</v>
      </c>
      <c r="F30" s="1">
        <v>890</v>
      </c>
      <c r="G30" s="1">
        <v>755</v>
      </c>
      <c r="H30" s="1">
        <v>487</v>
      </c>
      <c r="I30" s="1">
        <v>489</v>
      </c>
      <c r="J30" s="1">
        <v>519</v>
      </c>
      <c r="K30" s="1">
        <v>563</v>
      </c>
      <c r="L30" s="1">
        <v>593</v>
      </c>
      <c r="M30" s="1">
        <v>590</v>
      </c>
      <c r="N30" s="1">
        <v>630</v>
      </c>
    </row>
    <row r="31" spans="1:16" x14ac:dyDescent="0.2">
      <c r="A31" t="s">
        <v>99</v>
      </c>
      <c r="B31" s="1">
        <v>669</v>
      </c>
      <c r="C31" s="1">
        <v>654</v>
      </c>
      <c r="D31" s="1">
        <v>562</v>
      </c>
      <c r="E31" s="1">
        <v>640</v>
      </c>
      <c r="F31" s="1">
        <v>768</v>
      </c>
      <c r="G31" s="1">
        <v>736</v>
      </c>
      <c r="H31" s="1">
        <v>859</v>
      </c>
      <c r="I31" s="1">
        <v>803</v>
      </c>
      <c r="J31" s="1">
        <v>645</v>
      </c>
      <c r="K31" s="1">
        <v>615</v>
      </c>
      <c r="L31" s="1">
        <v>603</v>
      </c>
      <c r="M31" s="1">
        <v>606</v>
      </c>
      <c r="N31" s="1">
        <v>736</v>
      </c>
    </row>
    <row r="32" spans="1:16" x14ac:dyDescent="0.2">
      <c r="A32" t="s">
        <v>100</v>
      </c>
      <c r="B32" s="1">
        <v>200</v>
      </c>
      <c r="C32" s="1">
        <v>170</v>
      </c>
      <c r="D32" s="1">
        <v>139</v>
      </c>
      <c r="E32" s="1">
        <v>128</v>
      </c>
      <c r="F32" s="1">
        <v>112</v>
      </c>
      <c r="G32" s="1">
        <v>132</v>
      </c>
      <c r="H32" s="1">
        <v>139</v>
      </c>
      <c r="I32" s="1">
        <v>108</v>
      </c>
      <c r="J32" s="1">
        <v>106</v>
      </c>
      <c r="K32" s="1">
        <v>101</v>
      </c>
      <c r="L32" s="1">
        <v>86</v>
      </c>
      <c r="M32" s="1">
        <v>85</v>
      </c>
      <c r="N32" s="1">
        <v>84</v>
      </c>
    </row>
    <row r="33" spans="1:14" x14ac:dyDescent="0.2">
      <c r="A33" t="s">
        <v>101</v>
      </c>
      <c r="B33" s="1">
        <v>4824</v>
      </c>
      <c r="C33" s="1">
        <v>4650</v>
      </c>
      <c r="D33" s="1">
        <v>4066</v>
      </c>
      <c r="E33" s="1">
        <v>4151</v>
      </c>
      <c r="F33" s="1">
        <v>3417</v>
      </c>
      <c r="G33" s="1">
        <v>3117</v>
      </c>
      <c r="H33" s="1">
        <v>3394</v>
      </c>
      <c r="I33" s="1">
        <v>3532</v>
      </c>
      <c r="J33" s="1">
        <v>3196</v>
      </c>
      <c r="K33" s="1">
        <v>2675</v>
      </c>
      <c r="L33" s="1">
        <v>2503</v>
      </c>
      <c r="M33" s="1">
        <v>2083</v>
      </c>
      <c r="N33" s="1">
        <v>2368</v>
      </c>
    </row>
    <row r="34" spans="1:14" x14ac:dyDescent="0.2">
      <c r="A34" t="s">
        <v>102</v>
      </c>
      <c r="B34" s="1">
        <v>421</v>
      </c>
      <c r="C34" s="1">
        <v>473</v>
      </c>
      <c r="D34" s="1">
        <v>465</v>
      </c>
      <c r="E34" s="1">
        <v>421</v>
      </c>
      <c r="F34" s="1">
        <v>467</v>
      </c>
      <c r="G34" s="1">
        <v>593</v>
      </c>
      <c r="H34" s="1">
        <v>649</v>
      </c>
      <c r="I34" s="1">
        <v>624</v>
      </c>
      <c r="J34" s="1">
        <v>622</v>
      </c>
      <c r="K34" s="1">
        <v>520</v>
      </c>
      <c r="L34" s="1">
        <v>512</v>
      </c>
      <c r="M34" s="1">
        <v>460</v>
      </c>
      <c r="N34" s="1">
        <v>392</v>
      </c>
    </row>
    <row r="35" spans="1:14" x14ac:dyDescent="0.2">
      <c r="A35" t="s">
        <v>103</v>
      </c>
      <c r="B35" s="1">
        <v>522</v>
      </c>
      <c r="C35" s="1">
        <v>544</v>
      </c>
      <c r="D35" s="1">
        <v>458</v>
      </c>
      <c r="E35" s="1">
        <v>522</v>
      </c>
      <c r="F35" s="1">
        <v>575</v>
      </c>
      <c r="G35" s="1">
        <v>564</v>
      </c>
      <c r="H35" s="1">
        <v>546</v>
      </c>
      <c r="I35" s="1">
        <v>601</v>
      </c>
      <c r="J35" s="1">
        <v>362</v>
      </c>
      <c r="K35" s="1">
        <v>368</v>
      </c>
      <c r="L35" s="1">
        <v>247</v>
      </c>
      <c r="M35" s="1">
        <v>279</v>
      </c>
      <c r="N35" s="1">
        <v>365</v>
      </c>
    </row>
    <row r="36" spans="1:14" x14ac:dyDescent="0.2">
      <c r="A36" t="s">
        <v>104</v>
      </c>
      <c r="B36" s="1">
        <v>212</v>
      </c>
      <c r="C36" s="1">
        <v>164</v>
      </c>
      <c r="D36" s="1">
        <v>162</v>
      </c>
      <c r="E36" s="1">
        <v>150</v>
      </c>
      <c r="F36" s="1">
        <v>100</v>
      </c>
      <c r="G36" s="1">
        <v>136</v>
      </c>
      <c r="H36" s="1">
        <v>96</v>
      </c>
      <c r="I36" s="1">
        <v>123</v>
      </c>
      <c r="J36" s="1">
        <v>153</v>
      </c>
      <c r="K36" s="1">
        <v>91</v>
      </c>
      <c r="L36" s="1">
        <v>113</v>
      </c>
      <c r="M36" s="1">
        <v>124</v>
      </c>
      <c r="N36" s="1">
        <v>136</v>
      </c>
    </row>
    <row r="37" spans="1:14" x14ac:dyDescent="0.2">
      <c r="A37" t="s">
        <v>105</v>
      </c>
      <c r="B37" s="1">
        <v>42052</v>
      </c>
      <c r="C37" s="1">
        <v>43014</v>
      </c>
      <c r="D37" s="1">
        <v>43458</v>
      </c>
      <c r="E37" s="1">
        <v>43416</v>
      </c>
      <c r="F37" s="1">
        <v>43508</v>
      </c>
      <c r="G37" s="1">
        <v>45684</v>
      </c>
      <c r="H37" s="1">
        <v>48041</v>
      </c>
      <c r="I37" s="1">
        <v>52790</v>
      </c>
      <c r="J37" s="1">
        <v>56452</v>
      </c>
      <c r="K37" s="1">
        <v>59661</v>
      </c>
      <c r="L37" s="1">
        <v>60960</v>
      </c>
      <c r="M37" s="1">
        <v>59834</v>
      </c>
      <c r="N37" s="1">
        <v>62278</v>
      </c>
    </row>
    <row r="38" spans="1:14" x14ac:dyDescent="0.2">
      <c r="A38" t="s">
        <v>106</v>
      </c>
      <c r="B38" s="1">
        <v>684</v>
      </c>
      <c r="C38" s="1">
        <v>675</v>
      </c>
      <c r="D38" s="1">
        <v>687</v>
      </c>
      <c r="E38" s="1">
        <v>852</v>
      </c>
      <c r="F38" s="1">
        <v>809</v>
      </c>
      <c r="G38" s="1">
        <v>783</v>
      </c>
      <c r="H38" s="1">
        <v>883</v>
      </c>
      <c r="I38" s="1">
        <v>1031</v>
      </c>
      <c r="J38" s="1">
        <v>1031</v>
      </c>
      <c r="K38" s="1">
        <v>1322</v>
      </c>
      <c r="L38" s="1">
        <v>1093</v>
      </c>
      <c r="M38" s="1">
        <v>508</v>
      </c>
      <c r="N38" s="1">
        <v>711</v>
      </c>
    </row>
    <row r="39" spans="1:14" x14ac:dyDescent="0.2">
      <c r="A39" t="s">
        <v>107</v>
      </c>
      <c r="B39" s="1">
        <v>765</v>
      </c>
      <c r="C39" s="1">
        <v>688</v>
      </c>
      <c r="D39" s="1">
        <v>703</v>
      </c>
      <c r="E39" s="1">
        <v>646</v>
      </c>
      <c r="F39" s="1">
        <v>752</v>
      </c>
      <c r="G39" s="1">
        <v>830</v>
      </c>
      <c r="H39" s="1">
        <v>825</v>
      </c>
      <c r="I39" s="1">
        <v>735</v>
      </c>
      <c r="J39" s="1">
        <v>730</v>
      </c>
      <c r="K39" s="1">
        <v>728</v>
      </c>
      <c r="L39" s="1">
        <v>687</v>
      </c>
      <c r="M39" s="1">
        <v>635</v>
      </c>
      <c r="N39" s="1">
        <v>810</v>
      </c>
    </row>
    <row r="40" spans="1:14" x14ac:dyDescent="0.2">
      <c r="A40" t="s">
        <v>108</v>
      </c>
      <c r="B40" s="1">
        <v>136</v>
      </c>
      <c r="C40" s="1">
        <v>145</v>
      </c>
      <c r="D40" s="1">
        <v>126</v>
      </c>
      <c r="E40" s="1">
        <v>157</v>
      </c>
      <c r="F40" s="1">
        <v>159</v>
      </c>
      <c r="G40" s="1">
        <v>144</v>
      </c>
      <c r="H40" s="1">
        <v>209</v>
      </c>
      <c r="I40" s="1">
        <v>93</v>
      </c>
      <c r="J40" s="1">
        <v>72</v>
      </c>
      <c r="K40" s="1">
        <v>56</v>
      </c>
      <c r="L40" s="1">
        <v>61</v>
      </c>
      <c r="M40" s="1">
        <v>78</v>
      </c>
      <c r="N40" s="1">
        <v>76</v>
      </c>
    </row>
    <row r="41" spans="1:14" x14ac:dyDescent="0.2">
      <c r="A41" t="s">
        <v>109</v>
      </c>
      <c r="B41" s="1">
        <v>375</v>
      </c>
      <c r="C41" s="1">
        <v>440</v>
      </c>
      <c r="D41" s="1">
        <v>485</v>
      </c>
      <c r="E41" s="1">
        <v>572</v>
      </c>
      <c r="F41" s="1">
        <v>578</v>
      </c>
      <c r="G41" s="1">
        <v>595</v>
      </c>
      <c r="H41" s="1">
        <v>594</v>
      </c>
      <c r="I41" s="1">
        <v>520</v>
      </c>
      <c r="J41" s="1">
        <v>416</v>
      </c>
      <c r="K41" s="1">
        <v>615</v>
      </c>
      <c r="L41" s="1">
        <v>745</v>
      </c>
      <c r="M41" s="1">
        <v>760</v>
      </c>
      <c r="N41" s="1">
        <v>778</v>
      </c>
    </row>
    <row r="42" spans="1:14" x14ac:dyDescent="0.2">
      <c r="A42" t="s">
        <v>110</v>
      </c>
      <c r="B42" s="1">
        <v>1725</v>
      </c>
      <c r="C42" s="1">
        <v>1810</v>
      </c>
      <c r="D42" s="1">
        <v>1809</v>
      </c>
      <c r="E42" s="1">
        <v>1587</v>
      </c>
      <c r="F42" s="1">
        <v>1364</v>
      </c>
      <c r="G42" s="1">
        <v>1350</v>
      </c>
      <c r="H42" s="1">
        <v>1590</v>
      </c>
      <c r="I42" s="1">
        <v>1406</v>
      </c>
      <c r="J42" s="1">
        <v>1570</v>
      </c>
      <c r="K42" s="1">
        <v>1545</v>
      </c>
      <c r="L42" s="1">
        <v>1261</v>
      </c>
      <c r="M42" s="1">
        <v>1379</v>
      </c>
      <c r="N42" s="1">
        <v>1310</v>
      </c>
    </row>
    <row r="43" spans="1:14" x14ac:dyDescent="0.2">
      <c r="A43" t="s">
        <v>111</v>
      </c>
      <c r="B43" s="1">
        <v>56</v>
      </c>
      <c r="C43" s="1">
        <v>47</v>
      </c>
      <c r="D43" s="1">
        <v>44</v>
      </c>
      <c r="E43" s="1">
        <v>41</v>
      </c>
      <c r="F43" s="1">
        <v>61</v>
      </c>
      <c r="G43" s="1">
        <v>49</v>
      </c>
      <c r="H43" s="1">
        <v>57</v>
      </c>
      <c r="I43" s="1">
        <v>61</v>
      </c>
      <c r="J43" s="1">
        <v>42</v>
      </c>
      <c r="K43" s="1">
        <v>43</v>
      </c>
      <c r="L43" s="1">
        <v>35</v>
      </c>
      <c r="M43" s="1">
        <v>58</v>
      </c>
      <c r="N43" s="1">
        <v>66</v>
      </c>
    </row>
    <row r="44" spans="1:14" x14ac:dyDescent="0.2">
      <c r="A44" t="s">
        <v>112</v>
      </c>
      <c r="B44" s="1">
        <v>59</v>
      </c>
      <c r="C44" s="1">
        <v>71</v>
      </c>
      <c r="D44" s="1">
        <v>48</v>
      </c>
      <c r="E44" s="1">
        <v>75</v>
      </c>
      <c r="F44" s="1">
        <v>59</v>
      </c>
      <c r="G44" s="1">
        <v>90</v>
      </c>
      <c r="H44" s="1">
        <v>116</v>
      </c>
      <c r="I44" s="1">
        <v>88</v>
      </c>
      <c r="J44" s="1">
        <v>109</v>
      </c>
      <c r="K44" s="1">
        <v>129</v>
      </c>
      <c r="L44" s="1">
        <v>109</v>
      </c>
      <c r="M44" s="1">
        <v>92</v>
      </c>
      <c r="N44" s="1">
        <v>87</v>
      </c>
    </row>
    <row r="45" spans="1:14" x14ac:dyDescent="0.2">
      <c r="A45" t="s">
        <v>113</v>
      </c>
      <c r="B45" s="1">
        <v>2110</v>
      </c>
      <c r="C45" s="1">
        <v>2019</v>
      </c>
      <c r="D45" s="1">
        <v>2184</v>
      </c>
      <c r="E45" s="1">
        <v>2447</v>
      </c>
      <c r="F45" s="1">
        <v>2234</v>
      </c>
      <c r="G45" s="1">
        <v>2374</v>
      </c>
      <c r="H45" s="1">
        <v>2312</v>
      </c>
      <c r="I45" s="1">
        <v>2484</v>
      </c>
      <c r="J45" s="1">
        <v>1836</v>
      </c>
      <c r="K45" s="1">
        <v>1561</v>
      </c>
      <c r="L45" s="1">
        <v>1617</v>
      </c>
      <c r="M45" s="1">
        <v>1595</v>
      </c>
      <c r="N45" s="1">
        <v>1555</v>
      </c>
    </row>
    <row r="46" spans="1:14" x14ac:dyDescent="0.2">
      <c r="A46" t="s">
        <v>114</v>
      </c>
      <c r="B46" s="1">
        <v>400</v>
      </c>
      <c r="C46" s="1">
        <v>382</v>
      </c>
      <c r="D46" s="1">
        <v>396</v>
      </c>
      <c r="E46" s="1">
        <v>451</v>
      </c>
      <c r="F46" s="1">
        <v>441</v>
      </c>
      <c r="G46" s="1">
        <v>537</v>
      </c>
      <c r="H46" s="1">
        <v>567</v>
      </c>
      <c r="I46" s="1">
        <v>460</v>
      </c>
      <c r="J46" s="1">
        <v>459</v>
      </c>
      <c r="K46" s="1">
        <v>438</v>
      </c>
      <c r="L46" s="1">
        <v>395</v>
      </c>
      <c r="M46" s="1">
        <v>385</v>
      </c>
      <c r="N46" s="1">
        <v>372</v>
      </c>
    </row>
    <row r="47" spans="1:14" x14ac:dyDescent="0.2">
      <c r="A47" t="s">
        <v>115</v>
      </c>
      <c r="B47" s="1">
        <v>266</v>
      </c>
      <c r="C47" s="1">
        <v>240</v>
      </c>
      <c r="D47" s="1">
        <v>336</v>
      </c>
      <c r="E47" s="1">
        <v>391</v>
      </c>
      <c r="F47" s="1">
        <v>491</v>
      </c>
      <c r="G47" s="1">
        <v>400</v>
      </c>
      <c r="H47" s="1">
        <v>260</v>
      </c>
      <c r="I47" s="1">
        <v>256</v>
      </c>
      <c r="J47" s="1">
        <v>264</v>
      </c>
      <c r="K47" s="1">
        <v>223</v>
      </c>
      <c r="L47" s="1">
        <v>190</v>
      </c>
      <c r="M47" s="1">
        <v>261</v>
      </c>
      <c r="N47" s="1">
        <v>341</v>
      </c>
    </row>
    <row r="48" spans="1:14" x14ac:dyDescent="0.2">
      <c r="A48" t="s">
        <v>116</v>
      </c>
      <c r="B48" s="1">
        <v>11003</v>
      </c>
      <c r="C48" s="1">
        <v>10377</v>
      </c>
      <c r="D48" s="1">
        <v>10219</v>
      </c>
      <c r="E48" s="1">
        <v>10641</v>
      </c>
      <c r="F48" s="1">
        <v>11215</v>
      </c>
      <c r="G48" s="1">
        <v>12553</v>
      </c>
      <c r="H48" s="1">
        <v>12923</v>
      </c>
      <c r="I48" s="1">
        <v>12796</v>
      </c>
      <c r="J48" s="1">
        <v>12233</v>
      </c>
      <c r="K48" s="1">
        <v>11896</v>
      </c>
      <c r="L48" s="1">
        <v>11848</v>
      </c>
      <c r="M48" s="1">
        <v>11967</v>
      </c>
      <c r="N48" s="1">
        <v>12706</v>
      </c>
    </row>
    <row r="49" spans="1:14" x14ac:dyDescent="0.2">
      <c r="A49" t="s">
        <v>117</v>
      </c>
      <c r="B49" s="1">
        <v>861</v>
      </c>
      <c r="C49" s="1">
        <v>830</v>
      </c>
      <c r="D49" s="1">
        <v>859</v>
      </c>
      <c r="E49" s="1">
        <v>787</v>
      </c>
      <c r="F49" s="1">
        <v>814</v>
      </c>
      <c r="G49" s="1">
        <v>890</v>
      </c>
      <c r="H49" s="1">
        <v>845</v>
      </c>
      <c r="I49" s="1">
        <v>823</v>
      </c>
      <c r="J49" s="1">
        <v>792</v>
      </c>
      <c r="K49" s="1">
        <v>774</v>
      </c>
      <c r="L49" s="1">
        <v>800</v>
      </c>
      <c r="M49" s="1">
        <v>652</v>
      </c>
      <c r="N49" s="1">
        <v>556</v>
      </c>
    </row>
    <row r="50" spans="1:14" x14ac:dyDescent="0.2">
      <c r="A50" t="s">
        <v>118</v>
      </c>
      <c r="B50" s="1">
        <v>112</v>
      </c>
      <c r="C50" s="1">
        <v>45</v>
      </c>
      <c r="D50" s="1">
        <v>104</v>
      </c>
      <c r="E50" s="1">
        <v>102</v>
      </c>
      <c r="F50" s="1">
        <v>71</v>
      </c>
      <c r="G50" s="1">
        <v>107</v>
      </c>
      <c r="H50" s="1">
        <v>106</v>
      </c>
      <c r="I50" s="1">
        <v>107</v>
      </c>
      <c r="J50" s="1">
        <v>100</v>
      </c>
      <c r="K50" s="1">
        <v>117</v>
      </c>
      <c r="L50" s="1">
        <v>121</v>
      </c>
      <c r="M50" s="1">
        <v>100</v>
      </c>
      <c r="N50" s="1">
        <v>115</v>
      </c>
    </row>
    <row r="51" spans="1:14" x14ac:dyDescent="0.2">
      <c r="A51" t="s">
        <v>119</v>
      </c>
      <c r="B51" s="1">
        <v>6241</v>
      </c>
      <c r="C51" s="1">
        <v>6170</v>
      </c>
      <c r="D51" s="1">
        <v>6976</v>
      </c>
      <c r="E51" s="1">
        <v>7075</v>
      </c>
      <c r="F51" s="1">
        <v>7788</v>
      </c>
      <c r="G51" s="1">
        <v>7710</v>
      </c>
      <c r="H51" s="1">
        <v>7479</v>
      </c>
      <c r="I51" s="1">
        <v>7863</v>
      </c>
      <c r="J51" s="1">
        <v>8255</v>
      </c>
      <c r="K51" s="1">
        <v>7976</v>
      </c>
      <c r="L51" s="1">
        <v>7314</v>
      </c>
      <c r="M51" s="1">
        <v>6889</v>
      </c>
      <c r="N51" s="1">
        <v>8978</v>
      </c>
    </row>
    <row r="52" spans="1:14" x14ac:dyDescent="0.2">
      <c r="A52" t="s">
        <v>120</v>
      </c>
      <c r="B52" s="1">
        <v>7453</v>
      </c>
      <c r="C52" s="1">
        <v>7312</v>
      </c>
      <c r="D52" s="1">
        <v>7015</v>
      </c>
      <c r="E52" s="1">
        <v>9365</v>
      </c>
      <c r="F52" s="1">
        <v>8516</v>
      </c>
      <c r="G52" s="1">
        <v>5830</v>
      </c>
      <c r="H52" s="1">
        <v>7713</v>
      </c>
      <c r="I52" s="1">
        <v>9722</v>
      </c>
      <c r="J52" s="1">
        <v>8767</v>
      </c>
      <c r="K52" s="1">
        <v>8432</v>
      </c>
      <c r="L52" s="1">
        <v>8606</v>
      </c>
      <c r="M52" s="1">
        <v>7680</v>
      </c>
      <c r="N52" s="1">
        <v>7985</v>
      </c>
    </row>
    <row r="53" spans="1:14" x14ac:dyDescent="0.2">
      <c r="A53" t="s">
        <v>121</v>
      </c>
      <c r="B53" s="1">
        <v>249</v>
      </c>
      <c r="C53" s="1">
        <v>275</v>
      </c>
      <c r="D53" s="1">
        <v>282</v>
      </c>
      <c r="E53" s="1">
        <v>210</v>
      </c>
      <c r="F53" s="1">
        <v>244</v>
      </c>
      <c r="G53" s="1">
        <v>267</v>
      </c>
      <c r="H53" s="1">
        <v>243</v>
      </c>
      <c r="I53" s="1">
        <v>274</v>
      </c>
      <c r="J53" s="1">
        <v>266</v>
      </c>
      <c r="K53" s="1">
        <v>243</v>
      </c>
      <c r="L53" s="1">
        <v>293</v>
      </c>
      <c r="M53" s="1">
        <v>194</v>
      </c>
      <c r="N53" s="1">
        <v>189</v>
      </c>
    </row>
    <row r="54" spans="1:14" x14ac:dyDescent="0.2">
      <c r="A54" t="s">
        <v>122</v>
      </c>
      <c r="B54" s="1">
        <v>7563</v>
      </c>
      <c r="C54" s="1">
        <v>7327</v>
      </c>
      <c r="D54" s="1">
        <v>7579</v>
      </c>
      <c r="E54" s="1">
        <v>7650</v>
      </c>
      <c r="F54" s="1">
        <v>7831</v>
      </c>
      <c r="G54" s="1">
        <v>8235</v>
      </c>
      <c r="H54" s="1">
        <v>9146</v>
      </c>
      <c r="I54" s="1">
        <v>9164</v>
      </c>
      <c r="J54" s="1">
        <v>9079</v>
      </c>
      <c r="K54" s="1">
        <v>8490</v>
      </c>
      <c r="L54" s="1">
        <v>8488</v>
      </c>
      <c r="M54" s="1">
        <v>7983</v>
      </c>
      <c r="N54" s="1">
        <v>7969</v>
      </c>
    </row>
    <row r="55" spans="1:14" x14ac:dyDescent="0.2">
      <c r="A55" t="s">
        <v>123</v>
      </c>
      <c r="B55" s="1">
        <v>16876</v>
      </c>
      <c r="C55" s="1">
        <v>17620</v>
      </c>
      <c r="D55" s="1">
        <v>16748</v>
      </c>
      <c r="E55" s="1">
        <v>18874</v>
      </c>
      <c r="F55" s="1">
        <v>19883</v>
      </c>
      <c r="G55" s="1">
        <v>21099</v>
      </c>
      <c r="H55" s="1">
        <v>21351</v>
      </c>
      <c r="I55" s="1">
        <v>21757</v>
      </c>
      <c r="J55" s="1">
        <v>20877</v>
      </c>
      <c r="K55" s="1">
        <v>20793</v>
      </c>
      <c r="L55" s="1">
        <v>20582</v>
      </c>
      <c r="M55" s="1">
        <v>20181</v>
      </c>
      <c r="N55" s="1">
        <v>20591</v>
      </c>
    </row>
    <row r="56" spans="1:14" x14ac:dyDescent="0.2">
      <c r="A56" t="s">
        <v>124</v>
      </c>
      <c r="B56" s="1">
        <v>4143</v>
      </c>
      <c r="C56" s="1">
        <v>3997</v>
      </c>
      <c r="D56" s="1">
        <v>4512</v>
      </c>
      <c r="E56" s="1">
        <v>4695</v>
      </c>
      <c r="F56" s="1">
        <v>5086</v>
      </c>
      <c r="G56" s="1">
        <v>4928</v>
      </c>
      <c r="H56" s="1">
        <v>5020</v>
      </c>
      <c r="I56" s="1">
        <v>5390</v>
      </c>
      <c r="J56" s="1">
        <v>5431</v>
      </c>
      <c r="K56" s="1">
        <v>5410</v>
      </c>
      <c r="L56" s="1">
        <v>4985</v>
      </c>
      <c r="M56" s="1" t="s">
        <v>146</v>
      </c>
      <c r="N56" s="1" t="s">
        <v>146</v>
      </c>
    </row>
    <row r="57" spans="1:14" x14ac:dyDescent="0.2">
      <c r="A57" t="s">
        <v>125</v>
      </c>
      <c r="B57" s="1">
        <v>3806</v>
      </c>
      <c r="C57" s="1">
        <v>3960</v>
      </c>
      <c r="D57" s="1">
        <v>4284</v>
      </c>
      <c r="E57" s="1">
        <v>4478</v>
      </c>
      <c r="F57" s="1">
        <v>4427</v>
      </c>
      <c r="G57" s="1">
        <v>4801</v>
      </c>
      <c r="H57" s="1">
        <v>4964</v>
      </c>
      <c r="I57" s="1">
        <v>4430</v>
      </c>
      <c r="J57" s="1">
        <v>5223</v>
      </c>
      <c r="K57" s="1">
        <v>4745</v>
      </c>
      <c r="L57" s="1">
        <v>4327</v>
      </c>
      <c r="M57" s="1">
        <v>3829</v>
      </c>
      <c r="N57" s="1">
        <v>4189</v>
      </c>
    </row>
    <row r="58" spans="1:14" x14ac:dyDescent="0.2">
      <c r="A58" t="s">
        <v>126</v>
      </c>
      <c r="B58" s="1">
        <v>682</v>
      </c>
      <c r="C58" s="1">
        <v>601</v>
      </c>
      <c r="D58" s="1">
        <v>585</v>
      </c>
      <c r="E58" s="1">
        <v>727</v>
      </c>
      <c r="F58" s="1">
        <v>791</v>
      </c>
      <c r="G58" s="1">
        <v>766</v>
      </c>
      <c r="H58" s="1">
        <v>764</v>
      </c>
      <c r="I58" s="1">
        <v>857</v>
      </c>
      <c r="J58" s="1">
        <v>852</v>
      </c>
      <c r="K58" s="1">
        <v>887</v>
      </c>
      <c r="L58" s="1">
        <v>671</v>
      </c>
      <c r="M58" s="1">
        <v>721</v>
      </c>
      <c r="N58" s="1">
        <v>778</v>
      </c>
    </row>
    <row r="59" spans="1:14" x14ac:dyDescent="0.2">
      <c r="A59" t="s">
        <v>127</v>
      </c>
      <c r="B59" s="1">
        <v>2766</v>
      </c>
      <c r="C59" s="1">
        <v>2828</v>
      </c>
      <c r="D59" s="1">
        <v>2654</v>
      </c>
      <c r="E59" s="1">
        <v>2558</v>
      </c>
      <c r="F59" s="1">
        <v>2551</v>
      </c>
      <c r="G59" s="1">
        <v>2704</v>
      </c>
      <c r="H59" s="1">
        <v>2706</v>
      </c>
      <c r="I59" s="1">
        <v>3056</v>
      </c>
      <c r="J59" s="1">
        <v>2858</v>
      </c>
      <c r="K59" s="1">
        <v>2874</v>
      </c>
      <c r="L59" s="1">
        <v>3006</v>
      </c>
      <c r="M59" s="1">
        <v>2727</v>
      </c>
      <c r="N59" s="1">
        <v>3088</v>
      </c>
    </row>
    <row r="60" spans="1:14" x14ac:dyDescent="0.2">
      <c r="A60" t="s">
        <v>128</v>
      </c>
      <c r="B60" s="1">
        <v>1515</v>
      </c>
      <c r="C60" s="1">
        <v>1426</v>
      </c>
      <c r="D60" s="1">
        <v>1208</v>
      </c>
      <c r="E60" s="1">
        <v>1473</v>
      </c>
      <c r="F60" s="1">
        <v>1610</v>
      </c>
      <c r="G60" s="1">
        <v>1807</v>
      </c>
      <c r="H60" s="1">
        <v>1841</v>
      </c>
      <c r="I60" s="1" t="s">
        <v>146</v>
      </c>
      <c r="J60" s="1">
        <v>1646</v>
      </c>
      <c r="K60" s="1">
        <v>1726</v>
      </c>
      <c r="L60" s="1">
        <v>1428</v>
      </c>
      <c r="M60" s="1">
        <v>1477</v>
      </c>
      <c r="N60" s="1">
        <v>1566</v>
      </c>
    </row>
    <row r="61" spans="1:14" x14ac:dyDescent="0.2">
      <c r="A61" t="s">
        <v>129</v>
      </c>
      <c r="B61" s="1">
        <v>4738</v>
      </c>
      <c r="C61" s="1">
        <v>4886</v>
      </c>
      <c r="D61" s="1">
        <v>5024</v>
      </c>
      <c r="E61" s="1">
        <v>4981</v>
      </c>
      <c r="F61" s="1">
        <v>5503</v>
      </c>
      <c r="G61" s="1">
        <v>5851</v>
      </c>
      <c r="H61" s="1">
        <v>5886</v>
      </c>
      <c r="I61" s="1">
        <v>6124</v>
      </c>
      <c r="J61" s="1">
        <v>6596</v>
      </c>
      <c r="K61" s="1">
        <v>6400</v>
      </c>
      <c r="L61" s="1">
        <v>6625</v>
      </c>
      <c r="M61" s="1">
        <v>6532</v>
      </c>
      <c r="N61" s="1">
        <v>6904</v>
      </c>
    </row>
    <row r="62" spans="1:14" x14ac:dyDescent="0.2">
      <c r="A62" t="s">
        <v>130</v>
      </c>
      <c r="B62" s="1">
        <v>896</v>
      </c>
      <c r="C62" s="1">
        <v>856</v>
      </c>
      <c r="D62" s="1">
        <v>847</v>
      </c>
      <c r="E62" s="1">
        <v>823</v>
      </c>
      <c r="F62" s="1">
        <v>890</v>
      </c>
      <c r="G62" s="1">
        <v>1077</v>
      </c>
      <c r="H62" s="1">
        <v>1032</v>
      </c>
      <c r="I62" s="1">
        <v>1007</v>
      </c>
      <c r="J62" s="1">
        <v>968</v>
      </c>
      <c r="K62" s="1">
        <v>1487</v>
      </c>
      <c r="L62" s="1">
        <v>1374</v>
      </c>
      <c r="M62" s="1">
        <v>1058</v>
      </c>
      <c r="N62" s="1">
        <v>758</v>
      </c>
    </row>
    <row r="63" spans="1:14" x14ac:dyDescent="0.2">
      <c r="A63" t="s">
        <v>131</v>
      </c>
      <c r="B63" s="1">
        <v>1288</v>
      </c>
      <c r="C63" s="1">
        <v>1196</v>
      </c>
      <c r="D63" s="1">
        <v>1329</v>
      </c>
      <c r="E63" s="1">
        <v>1263</v>
      </c>
      <c r="F63" s="1">
        <v>1373</v>
      </c>
      <c r="G63" s="1">
        <v>1464</v>
      </c>
      <c r="H63" s="1">
        <v>1369</v>
      </c>
      <c r="I63" s="1">
        <v>1272</v>
      </c>
      <c r="J63" s="1">
        <v>1130</v>
      </c>
      <c r="K63" s="1">
        <v>1031</v>
      </c>
      <c r="L63" s="1">
        <v>1116</v>
      </c>
      <c r="M63" s="1">
        <v>1089</v>
      </c>
      <c r="N63" s="1">
        <v>1352</v>
      </c>
    </row>
    <row r="64" spans="1:14" x14ac:dyDescent="0.2">
      <c r="A64" t="s">
        <v>132</v>
      </c>
      <c r="B64" s="1">
        <v>18</v>
      </c>
      <c r="C64" s="1">
        <v>6</v>
      </c>
      <c r="D64" s="1">
        <v>9</v>
      </c>
      <c r="E64" s="1">
        <v>14</v>
      </c>
      <c r="F64" s="1">
        <v>11</v>
      </c>
      <c r="G64" s="1">
        <v>11</v>
      </c>
      <c r="H64" s="1">
        <v>15</v>
      </c>
      <c r="I64" s="1">
        <v>13</v>
      </c>
      <c r="J64" s="1">
        <v>12</v>
      </c>
      <c r="K64" s="1">
        <v>14</v>
      </c>
      <c r="L64" s="1">
        <v>10</v>
      </c>
      <c r="M64" s="1">
        <v>11</v>
      </c>
      <c r="N64" s="1">
        <v>15</v>
      </c>
    </row>
    <row r="65" spans="1:14" x14ac:dyDescent="0.2">
      <c r="A65" t="s">
        <v>133</v>
      </c>
      <c r="B65" s="1">
        <v>265</v>
      </c>
      <c r="C65" s="1">
        <v>284</v>
      </c>
      <c r="D65" s="1">
        <v>291</v>
      </c>
      <c r="E65" s="1">
        <v>181</v>
      </c>
      <c r="F65" s="1">
        <v>188</v>
      </c>
      <c r="G65" s="1">
        <v>206</v>
      </c>
      <c r="H65" s="1">
        <v>238</v>
      </c>
      <c r="I65" s="1">
        <v>336</v>
      </c>
      <c r="J65" s="1">
        <v>216</v>
      </c>
      <c r="K65" s="1">
        <v>223</v>
      </c>
      <c r="L65" s="1">
        <v>238</v>
      </c>
      <c r="M65" s="1">
        <v>263</v>
      </c>
      <c r="N65" s="1">
        <v>254</v>
      </c>
    </row>
    <row r="66" spans="1:14" x14ac:dyDescent="0.2">
      <c r="A66" t="s">
        <v>134</v>
      </c>
      <c r="B66" s="1">
        <v>1847</v>
      </c>
      <c r="C66" s="1">
        <v>1885</v>
      </c>
      <c r="D66" s="1">
        <v>1984</v>
      </c>
      <c r="E66" s="1">
        <v>2076</v>
      </c>
      <c r="F66" s="1">
        <v>2080</v>
      </c>
      <c r="G66" s="1">
        <v>1759</v>
      </c>
      <c r="H66" s="1">
        <v>1943</v>
      </c>
      <c r="I66" s="1">
        <v>2232</v>
      </c>
      <c r="J66" s="1">
        <v>2319</v>
      </c>
      <c r="K66" s="1">
        <v>2464</v>
      </c>
      <c r="L66" s="1">
        <v>2730</v>
      </c>
      <c r="M66" s="1">
        <v>2786</v>
      </c>
      <c r="N66" s="1">
        <v>3037</v>
      </c>
    </row>
    <row r="67" spans="1:14" x14ac:dyDescent="0.2">
      <c r="A67" t="s">
        <v>135</v>
      </c>
      <c r="B67" s="1">
        <v>1738</v>
      </c>
      <c r="C67" s="1">
        <v>1664</v>
      </c>
      <c r="D67" s="1">
        <v>1743</v>
      </c>
      <c r="E67" s="1">
        <v>2051</v>
      </c>
      <c r="F67" s="1">
        <v>2118</v>
      </c>
      <c r="G67" s="1">
        <v>2048</v>
      </c>
      <c r="H67" s="1">
        <v>2045</v>
      </c>
      <c r="I67" s="1" t="s">
        <v>146</v>
      </c>
      <c r="J67" s="1">
        <v>2388</v>
      </c>
      <c r="K67" s="1">
        <v>2319</v>
      </c>
      <c r="L67" s="1">
        <v>2350</v>
      </c>
      <c r="M67" s="1">
        <v>2014</v>
      </c>
      <c r="N67" s="1">
        <v>2356</v>
      </c>
    </row>
    <row r="68" spans="1:14" x14ac:dyDescent="0.2">
      <c r="A68" t="s">
        <v>136</v>
      </c>
      <c r="B68" s="1">
        <v>2320</v>
      </c>
      <c r="C68" s="1">
        <v>2323</v>
      </c>
      <c r="D68" s="1">
        <v>2524</v>
      </c>
      <c r="E68" s="1">
        <v>3068</v>
      </c>
      <c r="F68" s="1">
        <v>3187</v>
      </c>
      <c r="G68" s="1">
        <v>3042</v>
      </c>
      <c r="H68" s="1">
        <v>2857</v>
      </c>
      <c r="I68" s="1">
        <v>3056</v>
      </c>
      <c r="J68" s="1">
        <v>3273</v>
      </c>
      <c r="K68" s="1">
        <v>3685</v>
      </c>
      <c r="L68" s="1">
        <v>4457</v>
      </c>
      <c r="M68" s="1">
        <v>3557</v>
      </c>
      <c r="N68" s="1">
        <v>3967</v>
      </c>
    </row>
    <row r="69" spans="1:14" x14ac:dyDescent="0.2">
      <c r="A69" t="s">
        <v>137</v>
      </c>
      <c r="B69" s="1">
        <v>437</v>
      </c>
      <c r="C69" s="1">
        <v>425</v>
      </c>
      <c r="D69" s="1">
        <v>410</v>
      </c>
      <c r="E69" s="1">
        <v>497</v>
      </c>
      <c r="F69" s="1">
        <v>487</v>
      </c>
      <c r="G69" s="1">
        <v>421</v>
      </c>
      <c r="H69" s="1">
        <v>465</v>
      </c>
      <c r="I69" s="1">
        <v>446</v>
      </c>
      <c r="J69" s="1">
        <v>472</v>
      </c>
      <c r="K69" s="1">
        <v>477</v>
      </c>
      <c r="L69" s="1">
        <v>587</v>
      </c>
      <c r="M69" s="1">
        <v>572</v>
      </c>
      <c r="N69" s="1">
        <v>622</v>
      </c>
    </row>
    <row r="70" spans="1:14" x14ac:dyDescent="0.2">
      <c r="A70" t="s">
        <v>138</v>
      </c>
      <c r="B70" s="1">
        <v>497</v>
      </c>
      <c r="C70" s="1">
        <v>449</v>
      </c>
      <c r="D70" s="1">
        <v>440</v>
      </c>
      <c r="E70" s="1">
        <v>463</v>
      </c>
      <c r="F70" s="1">
        <v>469</v>
      </c>
      <c r="G70" s="1">
        <v>494</v>
      </c>
      <c r="H70" s="1">
        <v>415</v>
      </c>
      <c r="I70" s="1">
        <v>562</v>
      </c>
      <c r="J70" s="1">
        <v>598</v>
      </c>
      <c r="K70" s="1">
        <v>574</v>
      </c>
      <c r="L70" s="1">
        <v>572</v>
      </c>
      <c r="M70" s="1">
        <v>592</v>
      </c>
      <c r="N70" s="1">
        <v>637</v>
      </c>
    </row>
    <row r="71" spans="1:14" x14ac:dyDescent="0.2">
      <c r="A71" t="s">
        <v>139</v>
      </c>
      <c r="B71" s="1">
        <v>34</v>
      </c>
      <c r="C71" s="1">
        <v>34</v>
      </c>
      <c r="D71" s="1">
        <v>27</v>
      </c>
      <c r="E71" s="1">
        <v>39</v>
      </c>
      <c r="F71" s="1">
        <v>40</v>
      </c>
      <c r="G71" s="1">
        <v>25</v>
      </c>
      <c r="H71" s="1">
        <v>46</v>
      </c>
      <c r="I71" s="1">
        <v>53</v>
      </c>
      <c r="J71" s="1">
        <v>74</v>
      </c>
      <c r="K71" s="1">
        <v>66</v>
      </c>
      <c r="L71" s="1">
        <v>67</v>
      </c>
      <c r="M71" s="1">
        <v>74</v>
      </c>
      <c r="N71" s="1">
        <v>49</v>
      </c>
    </row>
    <row r="72" spans="1:14" x14ac:dyDescent="0.2">
      <c r="A72" t="s">
        <v>140</v>
      </c>
      <c r="B72" s="1">
        <v>2432</v>
      </c>
      <c r="C72" s="1">
        <v>2219</v>
      </c>
      <c r="D72" s="1">
        <v>1984</v>
      </c>
      <c r="E72" s="1">
        <v>1981</v>
      </c>
      <c r="F72" s="1">
        <v>1931</v>
      </c>
      <c r="G72" s="1">
        <v>2195</v>
      </c>
      <c r="H72" s="1">
        <v>2189</v>
      </c>
      <c r="I72" s="1">
        <v>2235</v>
      </c>
      <c r="J72" s="1">
        <v>2345</v>
      </c>
      <c r="K72" s="1">
        <v>2486</v>
      </c>
      <c r="L72" s="1">
        <v>2346</v>
      </c>
      <c r="M72" s="1">
        <v>1962</v>
      </c>
      <c r="N72" s="1">
        <v>1846</v>
      </c>
    </row>
    <row r="73" spans="1:14" x14ac:dyDescent="0.2">
      <c r="A73" t="s">
        <v>141</v>
      </c>
      <c r="B73" s="1">
        <v>276</v>
      </c>
      <c r="C73" s="1">
        <v>279</v>
      </c>
      <c r="D73" s="1">
        <v>241</v>
      </c>
      <c r="E73" s="1">
        <v>240</v>
      </c>
      <c r="F73" s="1">
        <v>209</v>
      </c>
      <c r="G73" s="1">
        <v>211</v>
      </c>
      <c r="H73" s="1">
        <v>247</v>
      </c>
      <c r="I73" s="1">
        <v>228</v>
      </c>
      <c r="J73" s="1">
        <v>209</v>
      </c>
      <c r="K73" s="1">
        <v>221</v>
      </c>
      <c r="L73" s="1">
        <v>208</v>
      </c>
      <c r="M73" s="1">
        <v>181</v>
      </c>
      <c r="N73" s="1">
        <v>279</v>
      </c>
    </row>
    <row r="74" spans="1:14" x14ac:dyDescent="0.2">
      <c r="A74" t="s">
        <v>142</v>
      </c>
      <c r="B74" s="1">
        <v>7302</v>
      </c>
      <c r="C74" s="1">
        <v>6996</v>
      </c>
      <c r="D74" s="1">
        <v>6829</v>
      </c>
      <c r="E74" s="1">
        <v>7062</v>
      </c>
      <c r="F74" s="1">
        <v>7172</v>
      </c>
      <c r="G74" s="1">
        <v>7527</v>
      </c>
      <c r="H74" s="1">
        <v>6479</v>
      </c>
      <c r="I74" s="1">
        <v>7904</v>
      </c>
      <c r="J74" s="1">
        <v>7451</v>
      </c>
      <c r="K74" s="1">
        <v>7662</v>
      </c>
      <c r="L74" s="1">
        <v>6906</v>
      </c>
      <c r="M74" s="1">
        <v>6084</v>
      </c>
      <c r="N74" s="1">
        <v>5672</v>
      </c>
    </row>
    <row r="75" spans="1:14" x14ac:dyDescent="0.2">
      <c r="A75" t="s">
        <v>143</v>
      </c>
      <c r="B75" s="1">
        <v>995</v>
      </c>
      <c r="C75" s="1">
        <v>931</v>
      </c>
      <c r="D75" s="1">
        <v>799</v>
      </c>
      <c r="E75" s="1">
        <v>867</v>
      </c>
      <c r="F75" s="1">
        <v>1061</v>
      </c>
      <c r="G75" s="1">
        <v>1158</v>
      </c>
      <c r="H75" s="1">
        <v>1188</v>
      </c>
      <c r="I75" s="1">
        <v>1053</v>
      </c>
      <c r="J75" s="1">
        <v>504</v>
      </c>
      <c r="K75" s="1">
        <v>707</v>
      </c>
      <c r="L75" s="1">
        <v>739</v>
      </c>
      <c r="M75" s="1">
        <v>579</v>
      </c>
      <c r="N75" s="1">
        <v>649</v>
      </c>
    </row>
    <row r="76" spans="1:14" x14ac:dyDescent="0.2">
      <c r="A76" t="s">
        <v>144</v>
      </c>
      <c r="B76" s="1">
        <v>584</v>
      </c>
      <c r="C76" s="1">
        <v>469</v>
      </c>
      <c r="D76" s="1">
        <v>458</v>
      </c>
      <c r="E76" s="1">
        <v>460</v>
      </c>
      <c r="F76" s="1">
        <v>407</v>
      </c>
      <c r="G76" s="1">
        <v>528</v>
      </c>
      <c r="H76" s="1">
        <v>595</v>
      </c>
      <c r="I76" s="1">
        <v>550</v>
      </c>
      <c r="J76" s="1">
        <v>444</v>
      </c>
      <c r="K76" s="1">
        <v>489</v>
      </c>
      <c r="L76" s="1">
        <v>459</v>
      </c>
      <c r="M76" s="1">
        <v>524</v>
      </c>
      <c r="N76" s="1">
        <v>500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workbookViewId="0">
      <selection activeCell="I11" sqref="I11"/>
    </sheetView>
  </sheetViews>
  <sheetFormatPr defaultRowHeight="12.75" x14ac:dyDescent="0.2"/>
  <cols>
    <col min="1" max="1" width="4.42578125" customWidth="1"/>
    <col min="2" max="2" width="5" customWidth="1"/>
    <col min="4" max="4" width="17.7109375" customWidth="1"/>
    <col min="5" max="7" width="11.85546875" customWidth="1"/>
    <col min="8" max="8" width="4.7109375" customWidth="1"/>
    <col min="9" max="9" width="76.7109375" customWidth="1"/>
  </cols>
  <sheetData>
    <row r="1" spans="1:9" ht="25.5" x14ac:dyDescent="0.2">
      <c r="A1" t="s">
        <v>222</v>
      </c>
      <c r="B1" t="s">
        <v>274</v>
      </c>
      <c r="C1" t="s">
        <v>275</v>
      </c>
      <c r="D1" t="s">
        <v>221</v>
      </c>
      <c r="E1" t="s">
        <v>282</v>
      </c>
      <c r="F1" t="s">
        <v>277</v>
      </c>
      <c r="G1" s="21" t="s">
        <v>278</v>
      </c>
    </row>
    <row r="2" spans="1:9" x14ac:dyDescent="0.2">
      <c r="A2">
        <v>4</v>
      </c>
      <c r="B2">
        <v>1</v>
      </c>
      <c r="C2" s="9">
        <v>37888</v>
      </c>
      <c r="D2" t="s">
        <v>156</v>
      </c>
      <c r="E2" s="1">
        <v>8833</v>
      </c>
      <c r="F2">
        <v>7.5</v>
      </c>
      <c r="G2" s="1">
        <v>1016</v>
      </c>
      <c r="I2" s="23" t="s">
        <v>636</v>
      </c>
    </row>
    <row r="3" spans="1:9" x14ac:dyDescent="0.2">
      <c r="A3">
        <v>54</v>
      </c>
      <c r="B3">
        <v>1</v>
      </c>
      <c r="C3" s="9">
        <v>37888</v>
      </c>
      <c r="D3" t="s">
        <v>157</v>
      </c>
      <c r="E3">
        <v>0</v>
      </c>
      <c r="F3">
        <v>0</v>
      </c>
      <c r="G3">
        <v>5</v>
      </c>
    </row>
    <row r="4" spans="1:9" x14ac:dyDescent="0.2">
      <c r="A4">
        <v>47</v>
      </c>
      <c r="B4">
        <v>1</v>
      </c>
      <c r="C4" s="9">
        <v>37888</v>
      </c>
      <c r="D4" t="s">
        <v>158</v>
      </c>
      <c r="E4">
        <v>44</v>
      </c>
      <c r="F4">
        <v>1.64</v>
      </c>
      <c r="G4">
        <v>39</v>
      </c>
      <c r="I4" s="23" t="s">
        <v>624</v>
      </c>
    </row>
    <row r="5" spans="1:9" x14ac:dyDescent="0.2">
      <c r="A5">
        <v>16</v>
      </c>
      <c r="B5">
        <v>1</v>
      </c>
      <c r="C5" s="9">
        <v>37888</v>
      </c>
      <c r="D5" t="s">
        <v>159</v>
      </c>
      <c r="E5">
        <v>490</v>
      </c>
      <c r="F5">
        <v>3.03</v>
      </c>
      <c r="G5">
        <v>236</v>
      </c>
      <c r="I5" t="s">
        <v>625</v>
      </c>
    </row>
    <row r="6" spans="1:9" x14ac:dyDescent="0.2">
      <c r="A6">
        <v>43</v>
      </c>
      <c r="B6">
        <v>1</v>
      </c>
      <c r="C6" s="9">
        <v>37888</v>
      </c>
      <c r="D6" t="s">
        <v>160</v>
      </c>
      <c r="E6">
        <v>171</v>
      </c>
      <c r="F6">
        <v>5.12</v>
      </c>
      <c r="G6">
        <v>36</v>
      </c>
    </row>
    <row r="7" spans="1:9" x14ac:dyDescent="0.2">
      <c r="A7">
        <v>44</v>
      </c>
      <c r="B7">
        <v>1</v>
      </c>
      <c r="C7" s="9">
        <v>37888</v>
      </c>
      <c r="D7" t="s">
        <v>161</v>
      </c>
      <c r="E7">
        <v>83</v>
      </c>
      <c r="F7">
        <v>4.88</v>
      </c>
      <c r="G7">
        <v>26</v>
      </c>
    </row>
    <row r="8" spans="1:9" x14ac:dyDescent="0.2">
      <c r="A8">
        <v>15</v>
      </c>
      <c r="B8">
        <v>1</v>
      </c>
      <c r="C8" s="9">
        <v>37888</v>
      </c>
      <c r="D8" s="9" t="s">
        <v>200</v>
      </c>
      <c r="E8" s="1">
        <v>2308</v>
      </c>
      <c r="F8">
        <v>3.11</v>
      </c>
      <c r="G8">
        <v>423</v>
      </c>
    </row>
    <row r="9" spans="1:9" x14ac:dyDescent="0.2">
      <c r="A9">
        <v>45</v>
      </c>
      <c r="B9">
        <v>1</v>
      </c>
      <c r="C9" s="9">
        <v>37888</v>
      </c>
      <c r="D9" s="9" t="s">
        <v>201</v>
      </c>
      <c r="E9">
        <v>110</v>
      </c>
      <c r="F9">
        <v>4.3899999999999997</v>
      </c>
      <c r="G9">
        <v>51</v>
      </c>
    </row>
    <row r="10" spans="1:9" x14ac:dyDescent="0.2">
      <c r="A10">
        <v>12</v>
      </c>
      <c r="B10">
        <v>1</v>
      </c>
      <c r="C10" s="9">
        <v>37888</v>
      </c>
      <c r="D10" s="9" t="s">
        <v>202</v>
      </c>
      <c r="E10">
        <v>609</v>
      </c>
      <c r="F10">
        <v>4.46</v>
      </c>
      <c r="G10">
        <v>186</v>
      </c>
    </row>
    <row r="11" spans="1:9" x14ac:dyDescent="0.2">
      <c r="A11">
        <v>19</v>
      </c>
      <c r="B11">
        <v>1</v>
      </c>
      <c r="C11" s="9">
        <v>37888</v>
      </c>
      <c r="D11" t="s">
        <v>162</v>
      </c>
      <c r="E11" s="1">
        <v>1453</v>
      </c>
      <c r="F11">
        <v>2.3199999999999998</v>
      </c>
      <c r="G11" s="1">
        <v>2256</v>
      </c>
    </row>
    <row r="12" spans="1:9" x14ac:dyDescent="0.2">
      <c r="A12">
        <v>37</v>
      </c>
      <c r="B12">
        <v>1</v>
      </c>
      <c r="C12" s="9">
        <v>37888</v>
      </c>
      <c r="D12" t="s">
        <v>163</v>
      </c>
      <c r="E12">
        <v>288</v>
      </c>
      <c r="F12">
        <v>12.52</v>
      </c>
      <c r="G12">
        <v>48</v>
      </c>
    </row>
    <row r="13" spans="1:9" x14ac:dyDescent="0.2">
      <c r="A13">
        <v>22</v>
      </c>
      <c r="B13">
        <v>1</v>
      </c>
      <c r="C13" s="9">
        <v>37888</v>
      </c>
      <c r="D13" t="s">
        <v>164</v>
      </c>
      <c r="E13">
        <v>168</v>
      </c>
      <c r="F13">
        <v>1.65</v>
      </c>
      <c r="G13">
        <v>204</v>
      </c>
    </row>
    <row r="14" spans="1:9" x14ac:dyDescent="0.2">
      <c r="A14">
        <v>32</v>
      </c>
      <c r="B14">
        <v>1</v>
      </c>
      <c r="C14" s="9">
        <v>37888</v>
      </c>
      <c r="D14" t="s">
        <v>165</v>
      </c>
      <c r="E14">
        <v>0</v>
      </c>
      <c r="F14">
        <v>0</v>
      </c>
      <c r="G14">
        <v>138</v>
      </c>
    </row>
    <row r="15" spans="1:9" x14ac:dyDescent="0.2">
      <c r="A15">
        <v>41</v>
      </c>
      <c r="B15">
        <v>1</v>
      </c>
      <c r="C15" s="9">
        <v>37888</v>
      </c>
      <c r="D15" t="s">
        <v>166</v>
      </c>
      <c r="E15">
        <v>80</v>
      </c>
      <c r="F15">
        <v>5.91</v>
      </c>
      <c r="G15">
        <v>15</v>
      </c>
    </row>
    <row r="16" spans="1:9" x14ac:dyDescent="0.2">
      <c r="A16">
        <v>20</v>
      </c>
      <c r="B16">
        <v>1</v>
      </c>
      <c r="C16" s="9">
        <v>37888</v>
      </c>
      <c r="D16" t="s">
        <v>167</v>
      </c>
      <c r="E16" s="1">
        <v>1141</v>
      </c>
      <c r="F16">
        <v>2.15</v>
      </c>
      <c r="G16" s="1">
        <v>1806</v>
      </c>
    </row>
    <row r="17" spans="1:7" x14ac:dyDescent="0.2">
      <c r="A17">
        <v>33</v>
      </c>
      <c r="B17">
        <v>1</v>
      </c>
      <c r="C17" s="9">
        <v>37888</v>
      </c>
      <c r="D17" t="s">
        <v>168</v>
      </c>
      <c r="E17">
        <v>0</v>
      </c>
      <c r="F17">
        <v>0</v>
      </c>
      <c r="G17">
        <v>201</v>
      </c>
    </row>
    <row r="18" spans="1:7" x14ac:dyDescent="0.2">
      <c r="A18">
        <v>42</v>
      </c>
      <c r="B18">
        <v>1</v>
      </c>
      <c r="C18" s="9">
        <v>37888</v>
      </c>
      <c r="D18" t="s">
        <v>169</v>
      </c>
      <c r="E18">
        <v>241</v>
      </c>
      <c r="F18">
        <v>5.25</v>
      </c>
      <c r="G18">
        <v>111</v>
      </c>
    </row>
    <row r="19" spans="1:7" x14ac:dyDescent="0.2">
      <c r="A19">
        <v>55</v>
      </c>
      <c r="B19">
        <v>1</v>
      </c>
      <c r="C19" s="9">
        <v>37888</v>
      </c>
      <c r="D19" t="s">
        <v>170</v>
      </c>
      <c r="E19">
        <v>0</v>
      </c>
      <c r="F19">
        <v>0</v>
      </c>
      <c r="G19">
        <v>33</v>
      </c>
    </row>
    <row r="20" spans="1:7" x14ac:dyDescent="0.2">
      <c r="A20">
        <v>7</v>
      </c>
      <c r="B20">
        <v>1</v>
      </c>
      <c r="C20" s="9">
        <v>37888</v>
      </c>
      <c r="D20" s="9" t="s">
        <v>203</v>
      </c>
      <c r="E20" s="1">
        <v>46414</v>
      </c>
      <c r="F20">
        <v>6.09</v>
      </c>
      <c r="G20" s="1">
        <v>6645</v>
      </c>
    </row>
    <row r="21" spans="1:7" x14ac:dyDescent="0.2">
      <c r="A21">
        <v>30</v>
      </c>
      <c r="B21">
        <v>1</v>
      </c>
      <c r="C21" s="9">
        <v>37888</v>
      </c>
      <c r="D21" t="s">
        <v>171</v>
      </c>
      <c r="E21">
        <v>5</v>
      </c>
      <c r="F21">
        <v>0.05</v>
      </c>
      <c r="G21">
        <v>195</v>
      </c>
    </row>
    <row r="22" spans="1:7" x14ac:dyDescent="0.2">
      <c r="A22">
        <v>10</v>
      </c>
      <c r="B22">
        <v>1</v>
      </c>
      <c r="C22" s="9">
        <v>37888</v>
      </c>
      <c r="D22" t="s">
        <v>172</v>
      </c>
      <c r="E22" s="1">
        <v>1001</v>
      </c>
      <c r="F22">
        <v>5.07</v>
      </c>
      <c r="G22">
        <v>75</v>
      </c>
    </row>
    <row r="23" spans="1:7" x14ac:dyDescent="0.2">
      <c r="A23">
        <v>40</v>
      </c>
      <c r="B23">
        <v>1</v>
      </c>
      <c r="C23" s="9">
        <v>37888</v>
      </c>
      <c r="D23" t="s">
        <v>173</v>
      </c>
      <c r="E23">
        <v>91</v>
      </c>
      <c r="F23">
        <v>6.94</v>
      </c>
      <c r="G23">
        <v>18</v>
      </c>
    </row>
    <row r="24" spans="1:7" x14ac:dyDescent="0.2">
      <c r="A24">
        <v>36</v>
      </c>
      <c r="B24">
        <v>1</v>
      </c>
      <c r="C24" s="9">
        <v>37888</v>
      </c>
      <c r="D24" t="s">
        <v>174</v>
      </c>
      <c r="E24" s="1">
        <v>1026</v>
      </c>
      <c r="F24">
        <v>14.28</v>
      </c>
      <c r="G24">
        <v>45</v>
      </c>
    </row>
    <row r="25" spans="1:7" x14ac:dyDescent="0.2">
      <c r="A25">
        <v>18</v>
      </c>
      <c r="B25">
        <v>1</v>
      </c>
      <c r="C25" s="9">
        <v>37888</v>
      </c>
      <c r="D25" t="s">
        <v>175</v>
      </c>
      <c r="E25">
        <v>394</v>
      </c>
      <c r="F25">
        <v>2.36</v>
      </c>
      <c r="G25">
        <v>321</v>
      </c>
    </row>
    <row r="26" spans="1:7" x14ac:dyDescent="0.2">
      <c r="A26">
        <v>56</v>
      </c>
      <c r="B26">
        <v>1</v>
      </c>
      <c r="C26" s="9">
        <v>37888</v>
      </c>
      <c r="D26" t="s">
        <v>176</v>
      </c>
      <c r="E26">
        <v>0</v>
      </c>
      <c r="F26">
        <v>0</v>
      </c>
      <c r="G26">
        <v>6</v>
      </c>
    </row>
    <row r="27" spans="1:7" x14ac:dyDescent="0.2">
      <c r="A27">
        <v>50</v>
      </c>
      <c r="B27">
        <v>1</v>
      </c>
      <c r="C27" s="9">
        <v>37888</v>
      </c>
      <c r="D27" t="s">
        <v>177</v>
      </c>
      <c r="E27">
        <v>4</v>
      </c>
      <c r="F27">
        <v>0.43</v>
      </c>
      <c r="G27">
        <v>15</v>
      </c>
    </row>
    <row r="28" spans="1:7" x14ac:dyDescent="0.2">
      <c r="A28">
        <v>8</v>
      </c>
      <c r="B28">
        <v>1</v>
      </c>
      <c r="C28" s="9">
        <v>37888</v>
      </c>
      <c r="D28" t="s">
        <v>178</v>
      </c>
      <c r="E28" s="1">
        <v>1721</v>
      </c>
      <c r="F28">
        <v>5.47</v>
      </c>
      <c r="G28">
        <v>819</v>
      </c>
    </row>
    <row r="29" spans="1:7" x14ac:dyDescent="0.2">
      <c r="A29">
        <v>34</v>
      </c>
      <c r="B29">
        <v>1</v>
      </c>
      <c r="C29" s="9">
        <v>37888</v>
      </c>
      <c r="D29" t="s">
        <v>179</v>
      </c>
      <c r="E29">
        <v>0</v>
      </c>
      <c r="F29">
        <v>0</v>
      </c>
      <c r="G29">
        <v>174</v>
      </c>
    </row>
    <row r="30" spans="1:7" x14ac:dyDescent="0.2">
      <c r="A30">
        <v>53</v>
      </c>
      <c r="B30">
        <v>1</v>
      </c>
      <c r="C30" s="9">
        <v>37888</v>
      </c>
      <c r="D30" t="s">
        <v>180</v>
      </c>
      <c r="E30">
        <v>1</v>
      </c>
      <c r="F30">
        <v>0.01</v>
      </c>
      <c r="G30">
        <v>65</v>
      </c>
    </row>
    <row r="31" spans="1:7" x14ac:dyDescent="0.2">
      <c r="A31">
        <v>11</v>
      </c>
      <c r="B31">
        <v>1</v>
      </c>
      <c r="C31" s="9">
        <v>37888</v>
      </c>
      <c r="D31" t="s">
        <v>181</v>
      </c>
      <c r="E31" s="1">
        <v>10723</v>
      </c>
      <c r="F31">
        <v>4.82</v>
      </c>
      <c r="G31" s="1">
        <v>1866</v>
      </c>
    </row>
    <row r="32" spans="1:7" x14ac:dyDescent="0.2">
      <c r="A32">
        <v>13</v>
      </c>
      <c r="B32">
        <v>1</v>
      </c>
      <c r="C32" s="9">
        <v>37888</v>
      </c>
      <c r="D32" t="s">
        <v>182</v>
      </c>
      <c r="E32">
        <v>809</v>
      </c>
      <c r="F32">
        <v>3.99</v>
      </c>
      <c r="G32">
        <v>264</v>
      </c>
    </row>
    <row r="33" spans="1:7" x14ac:dyDescent="0.2">
      <c r="A33">
        <v>39</v>
      </c>
      <c r="B33">
        <v>1</v>
      </c>
      <c r="C33" s="9">
        <v>37888</v>
      </c>
      <c r="D33" t="s">
        <v>183</v>
      </c>
      <c r="E33">
        <v>119</v>
      </c>
      <c r="F33">
        <v>7.45</v>
      </c>
      <c r="G33">
        <v>29</v>
      </c>
    </row>
    <row r="34" spans="1:7" x14ac:dyDescent="0.2">
      <c r="A34">
        <v>28</v>
      </c>
      <c r="B34">
        <v>1</v>
      </c>
      <c r="C34" s="9">
        <v>37888</v>
      </c>
      <c r="D34" t="s">
        <v>184</v>
      </c>
      <c r="E34">
        <v>130</v>
      </c>
      <c r="F34">
        <v>0.11</v>
      </c>
      <c r="G34" s="1">
        <v>2906</v>
      </c>
    </row>
    <row r="35" spans="1:7" x14ac:dyDescent="0.2">
      <c r="A35">
        <v>21</v>
      </c>
      <c r="B35">
        <v>1</v>
      </c>
      <c r="C35" s="9">
        <v>37888</v>
      </c>
      <c r="D35" t="s">
        <v>185</v>
      </c>
      <c r="E35" s="1">
        <v>1837</v>
      </c>
      <c r="F35">
        <v>1.91</v>
      </c>
      <c r="G35" s="1">
        <v>1290</v>
      </c>
    </row>
    <row r="36" spans="1:7" x14ac:dyDescent="0.2">
      <c r="A36">
        <v>49</v>
      </c>
      <c r="B36">
        <v>1</v>
      </c>
      <c r="C36" s="9">
        <v>37888</v>
      </c>
      <c r="D36" s="9" t="s">
        <v>204</v>
      </c>
      <c r="E36">
        <v>27</v>
      </c>
      <c r="F36">
        <v>0.65</v>
      </c>
      <c r="G36">
        <v>48</v>
      </c>
    </row>
    <row r="37" spans="1:7" x14ac:dyDescent="0.2">
      <c r="A37">
        <v>27</v>
      </c>
      <c r="B37">
        <v>1</v>
      </c>
      <c r="C37" s="9">
        <v>37888</v>
      </c>
      <c r="D37" s="9" t="s">
        <v>205</v>
      </c>
      <c r="E37">
        <v>251</v>
      </c>
      <c r="F37">
        <v>0.18</v>
      </c>
      <c r="G37" s="1">
        <v>1841</v>
      </c>
    </row>
    <row r="38" spans="1:7" x14ac:dyDescent="0.2">
      <c r="A38">
        <v>23</v>
      </c>
      <c r="B38">
        <v>1</v>
      </c>
      <c r="C38" s="9">
        <v>37888</v>
      </c>
      <c r="D38" s="9" t="s">
        <v>206</v>
      </c>
      <c r="E38" s="1">
        <v>3352</v>
      </c>
      <c r="F38">
        <v>1.44</v>
      </c>
      <c r="G38">
        <v>788</v>
      </c>
    </row>
    <row r="39" spans="1:7" x14ac:dyDescent="0.2">
      <c r="A39">
        <v>1</v>
      </c>
      <c r="B39">
        <v>1</v>
      </c>
      <c r="C39" s="9">
        <v>37888</v>
      </c>
      <c r="D39" s="9" t="s">
        <v>208</v>
      </c>
      <c r="E39" s="1">
        <v>4299</v>
      </c>
      <c r="F39">
        <v>9.4</v>
      </c>
      <c r="G39" s="1">
        <v>1217</v>
      </c>
    </row>
    <row r="40" spans="1:7" x14ac:dyDescent="0.2">
      <c r="A40">
        <v>5</v>
      </c>
      <c r="B40">
        <v>1</v>
      </c>
      <c r="C40" s="9">
        <v>37888</v>
      </c>
      <c r="D40" s="9" t="s">
        <v>210</v>
      </c>
      <c r="E40" s="1">
        <v>1415</v>
      </c>
      <c r="F40">
        <v>6.81</v>
      </c>
      <c r="G40">
        <v>179</v>
      </c>
    </row>
    <row r="41" spans="1:7" x14ac:dyDescent="0.2">
      <c r="A41">
        <v>9</v>
      </c>
      <c r="B41">
        <v>1</v>
      </c>
      <c r="C41" s="9">
        <v>37888</v>
      </c>
      <c r="D41" s="9" t="s">
        <v>209</v>
      </c>
      <c r="E41" s="1">
        <v>3182</v>
      </c>
      <c r="F41">
        <v>5.37</v>
      </c>
      <c r="G41">
        <v>237</v>
      </c>
    </row>
    <row r="42" spans="1:7" x14ac:dyDescent="0.2">
      <c r="A42">
        <v>17</v>
      </c>
      <c r="B42">
        <v>1</v>
      </c>
      <c r="C42" s="9">
        <v>37888</v>
      </c>
      <c r="D42" s="9" t="s">
        <v>211</v>
      </c>
      <c r="E42">
        <v>944</v>
      </c>
      <c r="F42">
        <v>2.93</v>
      </c>
      <c r="G42">
        <v>471</v>
      </c>
    </row>
    <row r="43" spans="1:7" x14ac:dyDescent="0.2">
      <c r="A43">
        <v>6</v>
      </c>
      <c r="B43">
        <v>1</v>
      </c>
      <c r="C43" s="9">
        <v>37888</v>
      </c>
      <c r="D43" s="9" t="s">
        <v>15</v>
      </c>
      <c r="E43" s="1">
        <v>8850</v>
      </c>
      <c r="F43">
        <v>6.19</v>
      </c>
      <c r="G43" s="1">
        <v>1668</v>
      </c>
    </row>
    <row r="44" spans="1:7" x14ac:dyDescent="0.2">
      <c r="A44">
        <v>3</v>
      </c>
      <c r="B44">
        <v>1</v>
      </c>
      <c r="C44" s="9">
        <v>37888</v>
      </c>
      <c r="D44" s="9" t="s">
        <v>212</v>
      </c>
      <c r="E44" s="1">
        <v>1927</v>
      </c>
      <c r="F44">
        <v>9.15</v>
      </c>
      <c r="G44">
        <v>159</v>
      </c>
    </row>
    <row r="45" spans="1:7" x14ac:dyDescent="0.2">
      <c r="A45">
        <v>24</v>
      </c>
      <c r="B45">
        <v>1</v>
      </c>
      <c r="C45" s="9">
        <v>37888</v>
      </c>
      <c r="D45" t="s">
        <v>186</v>
      </c>
      <c r="E45">
        <v>200</v>
      </c>
      <c r="F45">
        <v>1.43</v>
      </c>
      <c r="G45">
        <v>179</v>
      </c>
    </row>
    <row r="46" spans="1:7" x14ac:dyDescent="0.2">
      <c r="A46">
        <v>46</v>
      </c>
      <c r="B46">
        <v>1</v>
      </c>
      <c r="C46" s="9">
        <v>37888</v>
      </c>
      <c r="D46" t="s">
        <v>187</v>
      </c>
      <c r="E46">
        <v>8</v>
      </c>
      <c r="F46">
        <v>2.94</v>
      </c>
      <c r="G46">
        <v>5</v>
      </c>
    </row>
    <row r="47" spans="1:7" x14ac:dyDescent="0.2">
      <c r="A47">
        <v>35</v>
      </c>
      <c r="B47">
        <v>1</v>
      </c>
      <c r="C47" s="9">
        <v>37888</v>
      </c>
      <c r="D47" t="s">
        <v>188</v>
      </c>
      <c r="E47">
        <v>545</v>
      </c>
      <c r="F47">
        <v>15.68</v>
      </c>
      <c r="G47">
        <v>86</v>
      </c>
    </row>
    <row r="48" spans="1:7" x14ac:dyDescent="0.2">
      <c r="A48">
        <v>31</v>
      </c>
      <c r="B48">
        <v>1</v>
      </c>
      <c r="C48" s="9">
        <v>37888</v>
      </c>
      <c r="D48" t="s">
        <v>189</v>
      </c>
      <c r="E48">
        <v>8</v>
      </c>
      <c r="F48">
        <v>0.02</v>
      </c>
      <c r="G48">
        <v>423</v>
      </c>
    </row>
    <row r="49" spans="1:7" x14ac:dyDescent="0.2">
      <c r="A49">
        <v>14</v>
      </c>
      <c r="B49">
        <v>1</v>
      </c>
      <c r="C49" s="9">
        <v>37888</v>
      </c>
      <c r="D49" t="s">
        <v>190</v>
      </c>
      <c r="E49" s="1">
        <v>1174</v>
      </c>
      <c r="F49">
        <v>3.16</v>
      </c>
      <c r="G49">
        <v>438</v>
      </c>
    </row>
    <row r="50" spans="1:7" x14ac:dyDescent="0.2">
      <c r="A50">
        <v>29</v>
      </c>
      <c r="B50">
        <v>1</v>
      </c>
      <c r="C50" s="9">
        <v>37888</v>
      </c>
      <c r="D50" t="s">
        <v>191</v>
      </c>
      <c r="E50">
        <v>26</v>
      </c>
      <c r="F50">
        <v>7.0000000000000007E-2</v>
      </c>
      <c r="G50">
        <v>797</v>
      </c>
    </row>
    <row r="51" spans="1:7" x14ac:dyDescent="0.2">
      <c r="A51">
        <v>51</v>
      </c>
      <c r="B51">
        <v>1</v>
      </c>
      <c r="C51" s="9">
        <v>37888</v>
      </c>
      <c r="D51" t="s">
        <v>192</v>
      </c>
      <c r="E51">
        <v>2</v>
      </c>
      <c r="F51">
        <v>0.03</v>
      </c>
      <c r="G51">
        <v>195</v>
      </c>
    </row>
    <row r="52" spans="1:7" x14ac:dyDescent="0.2">
      <c r="A52">
        <v>52</v>
      </c>
      <c r="B52">
        <v>1</v>
      </c>
      <c r="C52" s="9">
        <v>37888</v>
      </c>
      <c r="D52" t="s">
        <v>193</v>
      </c>
      <c r="E52">
        <v>1</v>
      </c>
      <c r="F52">
        <v>0.02</v>
      </c>
      <c r="G52">
        <v>29</v>
      </c>
    </row>
    <row r="53" spans="1:7" x14ac:dyDescent="0.2">
      <c r="A53">
        <v>48</v>
      </c>
      <c r="B53">
        <v>1</v>
      </c>
      <c r="C53" s="9">
        <v>37888</v>
      </c>
      <c r="D53" t="s">
        <v>194</v>
      </c>
      <c r="E53">
        <v>13</v>
      </c>
      <c r="F53">
        <v>1.23</v>
      </c>
      <c r="G53">
        <v>32</v>
      </c>
    </row>
    <row r="54" spans="1:7" x14ac:dyDescent="0.2">
      <c r="A54">
        <v>25</v>
      </c>
      <c r="B54">
        <v>1</v>
      </c>
      <c r="C54" s="9">
        <v>37888</v>
      </c>
      <c r="D54" t="s">
        <v>195</v>
      </c>
      <c r="E54">
        <v>114</v>
      </c>
      <c r="F54">
        <v>0.39</v>
      </c>
      <c r="G54">
        <v>851</v>
      </c>
    </row>
    <row r="55" spans="1:7" x14ac:dyDescent="0.2">
      <c r="A55">
        <v>38</v>
      </c>
      <c r="B55">
        <v>1</v>
      </c>
      <c r="C55" s="9">
        <v>37888</v>
      </c>
      <c r="D55" t="s">
        <v>196</v>
      </c>
      <c r="E55">
        <v>463</v>
      </c>
      <c r="F55">
        <v>10.29</v>
      </c>
      <c r="G55">
        <v>29</v>
      </c>
    </row>
    <row r="56" spans="1:7" x14ac:dyDescent="0.2">
      <c r="A56">
        <v>26</v>
      </c>
      <c r="B56">
        <v>1</v>
      </c>
      <c r="C56" s="9">
        <v>37888</v>
      </c>
      <c r="D56" t="s">
        <v>197</v>
      </c>
      <c r="E56">
        <v>216</v>
      </c>
      <c r="F56">
        <v>0.36</v>
      </c>
      <c r="G56">
        <v>435</v>
      </c>
    </row>
    <row r="57" spans="1:7" x14ac:dyDescent="0.2">
      <c r="A57">
        <v>2</v>
      </c>
      <c r="B57">
        <v>1</v>
      </c>
      <c r="C57" s="9">
        <v>37888</v>
      </c>
      <c r="D57" t="s">
        <v>198</v>
      </c>
      <c r="E57" s="1">
        <v>1243</v>
      </c>
      <c r="F57">
        <v>9.32</v>
      </c>
      <c r="G57">
        <v>306</v>
      </c>
    </row>
    <row r="58" spans="1:7" x14ac:dyDescent="0.2">
      <c r="A58">
        <v>57</v>
      </c>
      <c r="B58">
        <v>1</v>
      </c>
      <c r="C58" s="9">
        <v>37888</v>
      </c>
      <c r="D58" t="s">
        <v>199</v>
      </c>
      <c r="E58">
        <v>0</v>
      </c>
      <c r="F58">
        <v>0</v>
      </c>
      <c r="G58">
        <v>108</v>
      </c>
    </row>
    <row r="60" spans="1:7" x14ac:dyDescent="0.2">
      <c r="A60">
        <v>100</v>
      </c>
      <c r="B60">
        <v>1</v>
      </c>
      <c r="C60" s="9">
        <v>37888</v>
      </c>
      <c r="D60" s="6" t="s">
        <v>2</v>
      </c>
      <c r="E60" s="1">
        <f>SUM(E2:E58)</f>
        <v>108554</v>
      </c>
      <c r="G60" s="1">
        <f>SUM(G2:G58)</f>
        <v>32084</v>
      </c>
    </row>
    <row r="62" spans="1:7" x14ac:dyDescent="0.2">
      <c r="E62" t="s">
        <v>517</v>
      </c>
      <c r="F62" s="4">
        <f>QUARTILE(F2:F58,1)</f>
        <v>0.18</v>
      </c>
    </row>
    <row r="63" spans="1:7" x14ac:dyDescent="0.2">
      <c r="E63" t="s">
        <v>516</v>
      </c>
      <c r="F63" s="4">
        <f>MEDIAN(F2:F58)</f>
        <v>2.93</v>
      </c>
    </row>
    <row r="64" spans="1:7" x14ac:dyDescent="0.2">
      <c r="E64" t="s">
        <v>518</v>
      </c>
      <c r="F64" s="4">
        <f>QUARTILE(F2:F58,3)</f>
        <v>5.47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4"/>
  <sheetViews>
    <sheetView workbookViewId="0">
      <selection activeCell="H7" sqref="H7"/>
    </sheetView>
  </sheetViews>
  <sheetFormatPr defaultRowHeight="12.75" x14ac:dyDescent="0.2"/>
  <cols>
    <col min="1" max="2" width="5.140625" customWidth="1"/>
    <col min="3" max="3" width="13.28515625" customWidth="1"/>
    <col min="4" max="4" width="22" customWidth="1"/>
    <col min="5" max="7" width="13.28515625" customWidth="1"/>
    <col min="8" max="8" width="66.140625" customWidth="1"/>
  </cols>
  <sheetData>
    <row r="1" spans="1:8" x14ac:dyDescent="0.2">
      <c r="A1" t="s">
        <v>222</v>
      </c>
      <c r="B1" t="s">
        <v>274</v>
      </c>
      <c r="C1" t="s">
        <v>275</v>
      </c>
      <c r="D1" t="s">
        <v>221</v>
      </c>
      <c r="E1" s="19" t="s">
        <v>282</v>
      </c>
      <c r="F1" s="19" t="s">
        <v>277</v>
      </c>
      <c r="G1" s="19" t="s">
        <v>279</v>
      </c>
    </row>
    <row r="2" spans="1:8" x14ac:dyDescent="0.2">
      <c r="A2">
        <v>4</v>
      </c>
      <c r="B2">
        <v>2</v>
      </c>
      <c r="C2" s="9">
        <v>38278</v>
      </c>
      <c r="D2" t="s">
        <v>156</v>
      </c>
      <c r="E2" s="25">
        <v>10303</v>
      </c>
      <c r="F2" s="19">
        <v>8.6</v>
      </c>
      <c r="G2" s="25">
        <v>1470</v>
      </c>
      <c r="H2" s="23" t="s">
        <v>636</v>
      </c>
    </row>
    <row r="3" spans="1:8" x14ac:dyDescent="0.2">
      <c r="A3">
        <v>55</v>
      </c>
      <c r="B3">
        <v>2</v>
      </c>
      <c r="C3" s="9">
        <v>38278</v>
      </c>
      <c r="D3" t="s">
        <v>157</v>
      </c>
      <c r="E3" s="19">
        <v>0</v>
      </c>
      <c r="F3" s="19">
        <v>0</v>
      </c>
      <c r="G3" s="19">
        <v>0</v>
      </c>
    </row>
    <row r="4" spans="1:8" x14ac:dyDescent="0.2">
      <c r="A4">
        <v>47</v>
      </c>
      <c r="B4">
        <v>2</v>
      </c>
      <c r="C4" s="9">
        <v>38278</v>
      </c>
      <c r="D4" t="s">
        <v>158</v>
      </c>
      <c r="E4" s="19">
        <v>132</v>
      </c>
      <c r="F4" s="19">
        <v>4.8600000000000003</v>
      </c>
      <c r="G4" s="19">
        <v>88</v>
      </c>
      <c r="H4" s="6" t="s">
        <v>489</v>
      </c>
    </row>
    <row r="5" spans="1:8" x14ac:dyDescent="0.2">
      <c r="A5">
        <v>15</v>
      </c>
      <c r="B5">
        <v>2</v>
      </c>
      <c r="C5" s="9">
        <v>38278</v>
      </c>
      <c r="D5" t="s">
        <v>159</v>
      </c>
      <c r="E5" s="19">
        <v>702</v>
      </c>
      <c r="F5" s="19">
        <v>4.22</v>
      </c>
      <c r="G5" s="19">
        <v>212</v>
      </c>
    </row>
    <row r="6" spans="1:8" x14ac:dyDescent="0.2">
      <c r="A6">
        <v>41</v>
      </c>
      <c r="B6">
        <v>2</v>
      </c>
      <c r="C6" s="9">
        <v>38278</v>
      </c>
      <c r="D6" t="s">
        <v>160</v>
      </c>
      <c r="E6" s="19">
        <v>304</v>
      </c>
      <c r="F6" s="19">
        <v>8.85</v>
      </c>
      <c r="G6" s="19">
        <v>133</v>
      </c>
    </row>
    <row r="7" spans="1:8" x14ac:dyDescent="0.2">
      <c r="A7">
        <v>46</v>
      </c>
      <c r="B7">
        <v>2</v>
      </c>
      <c r="C7" s="9">
        <v>38278</v>
      </c>
      <c r="D7" t="s">
        <v>161</v>
      </c>
      <c r="E7" s="19">
        <v>96</v>
      </c>
      <c r="F7" s="19">
        <v>5.39</v>
      </c>
      <c r="G7" s="19">
        <v>13</v>
      </c>
    </row>
    <row r="8" spans="1:8" x14ac:dyDescent="0.2">
      <c r="A8">
        <v>18</v>
      </c>
      <c r="B8">
        <v>2</v>
      </c>
      <c r="C8" s="9">
        <v>38278</v>
      </c>
      <c r="D8" s="9" t="s">
        <v>200</v>
      </c>
      <c r="E8" s="25">
        <v>2684</v>
      </c>
      <c r="F8" s="19">
        <v>3.57</v>
      </c>
      <c r="G8" s="19">
        <v>376</v>
      </c>
    </row>
    <row r="9" spans="1:8" x14ac:dyDescent="0.2">
      <c r="A9">
        <v>45</v>
      </c>
      <c r="B9">
        <v>2</v>
      </c>
      <c r="C9" s="9">
        <v>38278</v>
      </c>
      <c r="D9" s="9" t="s">
        <v>201</v>
      </c>
      <c r="E9" s="19">
        <v>147</v>
      </c>
      <c r="F9" s="19">
        <v>5.75</v>
      </c>
      <c r="G9" s="19">
        <v>37</v>
      </c>
    </row>
    <row r="10" spans="1:8" x14ac:dyDescent="0.2">
      <c r="A10">
        <v>10</v>
      </c>
      <c r="B10">
        <v>2</v>
      </c>
      <c r="C10" s="9">
        <v>38278</v>
      </c>
      <c r="D10" s="9" t="s">
        <v>202</v>
      </c>
      <c r="E10" s="19">
        <v>908</v>
      </c>
      <c r="F10" s="19">
        <v>6.43</v>
      </c>
      <c r="G10" s="19">
        <v>299</v>
      </c>
    </row>
    <row r="11" spans="1:8" x14ac:dyDescent="0.2">
      <c r="A11">
        <v>16</v>
      </c>
      <c r="B11">
        <v>2</v>
      </c>
      <c r="C11" s="9">
        <v>38278</v>
      </c>
      <c r="D11" t="s">
        <v>162</v>
      </c>
      <c r="E11" s="25">
        <v>2508</v>
      </c>
      <c r="F11" s="19">
        <v>3.92</v>
      </c>
      <c r="G11" s="25">
        <v>1055</v>
      </c>
    </row>
    <row r="12" spans="1:8" x14ac:dyDescent="0.2">
      <c r="A12">
        <v>38</v>
      </c>
      <c r="B12">
        <v>2</v>
      </c>
      <c r="C12" s="9">
        <v>38278</v>
      </c>
      <c r="D12" t="s">
        <v>163</v>
      </c>
      <c r="E12" s="19">
        <v>265</v>
      </c>
      <c r="F12" s="19">
        <v>11.15</v>
      </c>
      <c r="G12" s="19">
        <v>-23</v>
      </c>
    </row>
    <row r="13" spans="1:8" x14ac:dyDescent="0.2">
      <c r="A13">
        <v>22</v>
      </c>
      <c r="B13">
        <v>2</v>
      </c>
      <c r="C13" s="9">
        <v>38278</v>
      </c>
      <c r="D13" t="s">
        <v>164</v>
      </c>
      <c r="E13" s="19">
        <v>200</v>
      </c>
      <c r="F13" s="19">
        <v>1.95</v>
      </c>
      <c r="G13" s="19">
        <v>32</v>
      </c>
    </row>
    <row r="14" spans="1:8" x14ac:dyDescent="0.2">
      <c r="A14">
        <v>33</v>
      </c>
      <c r="B14">
        <v>2</v>
      </c>
      <c r="C14" s="9">
        <v>38278</v>
      </c>
      <c r="D14" t="s">
        <v>165</v>
      </c>
      <c r="E14" s="19">
        <v>24</v>
      </c>
      <c r="F14" s="19">
        <v>0.18</v>
      </c>
      <c r="G14" s="19">
        <v>24</v>
      </c>
    </row>
    <row r="15" spans="1:8" x14ac:dyDescent="0.2">
      <c r="A15">
        <v>39</v>
      </c>
      <c r="B15">
        <v>2</v>
      </c>
      <c r="C15" s="9">
        <v>38278</v>
      </c>
      <c r="D15" t="s">
        <v>166</v>
      </c>
      <c r="E15" s="19">
        <v>151</v>
      </c>
      <c r="F15" s="19">
        <v>11.12</v>
      </c>
      <c r="G15" s="19">
        <v>71</v>
      </c>
    </row>
    <row r="16" spans="1:8" x14ac:dyDescent="0.2">
      <c r="A16">
        <v>20</v>
      </c>
      <c r="B16">
        <v>2</v>
      </c>
      <c r="C16" s="9">
        <v>38278</v>
      </c>
      <c r="D16" t="s">
        <v>167</v>
      </c>
      <c r="E16" s="25">
        <v>1206</v>
      </c>
      <c r="F16" s="19">
        <v>2.21</v>
      </c>
      <c r="G16" s="19">
        <v>65</v>
      </c>
    </row>
    <row r="17" spans="1:7" x14ac:dyDescent="0.2">
      <c r="A17">
        <v>34</v>
      </c>
      <c r="B17">
        <v>2</v>
      </c>
      <c r="C17" s="9">
        <v>38278</v>
      </c>
      <c r="D17" t="s">
        <v>168</v>
      </c>
      <c r="E17" s="19">
        <v>5</v>
      </c>
      <c r="F17" s="19">
        <v>0.05</v>
      </c>
      <c r="G17" s="19">
        <v>5</v>
      </c>
    </row>
    <row r="18" spans="1:7" x14ac:dyDescent="0.2">
      <c r="A18">
        <v>42</v>
      </c>
      <c r="B18">
        <v>2</v>
      </c>
      <c r="C18" s="9">
        <v>38278</v>
      </c>
      <c r="D18" t="s">
        <v>169</v>
      </c>
      <c r="E18" s="19">
        <v>419</v>
      </c>
      <c r="F18" s="19">
        <v>8.83</v>
      </c>
      <c r="G18" s="19">
        <v>178</v>
      </c>
    </row>
    <row r="19" spans="1:7" x14ac:dyDescent="0.2">
      <c r="A19">
        <v>56</v>
      </c>
      <c r="B19">
        <v>2</v>
      </c>
      <c r="C19" s="9">
        <v>38278</v>
      </c>
      <c r="D19" t="s">
        <v>170</v>
      </c>
      <c r="E19" s="19">
        <v>0</v>
      </c>
      <c r="F19" s="19">
        <v>0</v>
      </c>
      <c r="G19" s="19">
        <v>0</v>
      </c>
    </row>
    <row r="20" spans="1:7" x14ac:dyDescent="0.2">
      <c r="A20">
        <v>12</v>
      </c>
      <c r="B20">
        <v>2</v>
      </c>
      <c r="C20" s="9">
        <v>38278</v>
      </c>
      <c r="D20" s="9" t="s">
        <v>203</v>
      </c>
      <c r="E20" s="25">
        <v>45050</v>
      </c>
      <c r="F20" s="19">
        <v>5.84</v>
      </c>
      <c r="G20" s="25">
        <v>-1364</v>
      </c>
    </row>
    <row r="21" spans="1:7" x14ac:dyDescent="0.2">
      <c r="A21">
        <v>28</v>
      </c>
      <c r="B21">
        <v>2</v>
      </c>
      <c r="C21" s="9">
        <v>38278</v>
      </c>
      <c r="D21" t="s">
        <v>171</v>
      </c>
      <c r="E21" s="19">
        <v>95</v>
      </c>
      <c r="F21" s="19">
        <v>0.91</v>
      </c>
      <c r="G21" s="19">
        <v>90</v>
      </c>
    </row>
    <row r="22" spans="1:7" x14ac:dyDescent="0.2">
      <c r="A22">
        <v>11</v>
      </c>
      <c r="B22">
        <v>2</v>
      </c>
      <c r="C22" s="9">
        <v>38278</v>
      </c>
      <c r="D22" t="s">
        <v>172</v>
      </c>
      <c r="E22" s="25">
        <v>1230</v>
      </c>
      <c r="F22" s="19">
        <v>6.2</v>
      </c>
      <c r="G22" s="19">
        <v>229</v>
      </c>
    </row>
    <row r="23" spans="1:7" x14ac:dyDescent="0.2">
      <c r="A23">
        <v>40</v>
      </c>
      <c r="B23">
        <v>2</v>
      </c>
      <c r="C23" s="9">
        <v>38278</v>
      </c>
      <c r="D23" t="s">
        <v>173</v>
      </c>
      <c r="E23" s="19">
        <v>147</v>
      </c>
      <c r="F23" s="19">
        <v>10.94</v>
      </c>
      <c r="G23" s="19">
        <v>56</v>
      </c>
    </row>
    <row r="24" spans="1:7" x14ac:dyDescent="0.2">
      <c r="A24">
        <v>35</v>
      </c>
      <c r="B24">
        <v>2</v>
      </c>
      <c r="C24" s="9">
        <v>38278</v>
      </c>
      <c r="D24" t="s">
        <v>174</v>
      </c>
      <c r="E24" s="25">
        <v>1261</v>
      </c>
      <c r="F24" s="19">
        <v>17.27</v>
      </c>
      <c r="G24" s="19">
        <v>235</v>
      </c>
    </row>
    <row r="25" spans="1:7" x14ac:dyDescent="0.2">
      <c r="A25">
        <v>13</v>
      </c>
      <c r="B25">
        <v>2</v>
      </c>
      <c r="C25" s="9">
        <v>38278</v>
      </c>
      <c r="D25" t="s">
        <v>175</v>
      </c>
      <c r="E25" s="19">
        <v>985</v>
      </c>
      <c r="F25" s="19">
        <v>5.75</v>
      </c>
      <c r="G25" s="19">
        <v>591</v>
      </c>
    </row>
    <row r="26" spans="1:7" x14ac:dyDescent="0.2">
      <c r="A26">
        <v>57</v>
      </c>
      <c r="B26">
        <v>2</v>
      </c>
      <c r="C26" s="9">
        <v>38278</v>
      </c>
      <c r="D26" t="s">
        <v>176</v>
      </c>
      <c r="E26" s="19">
        <v>0</v>
      </c>
      <c r="F26" s="19">
        <v>0</v>
      </c>
      <c r="G26" s="19">
        <v>0</v>
      </c>
    </row>
    <row r="27" spans="1:7" x14ac:dyDescent="0.2">
      <c r="A27">
        <v>51</v>
      </c>
      <c r="B27">
        <v>2</v>
      </c>
      <c r="C27" s="9">
        <v>38278</v>
      </c>
      <c r="D27" t="s">
        <v>177</v>
      </c>
      <c r="E27" s="19">
        <v>1</v>
      </c>
      <c r="F27" s="19">
        <v>0.11</v>
      </c>
      <c r="G27" s="19">
        <v>-3</v>
      </c>
    </row>
    <row r="28" spans="1:7" x14ac:dyDescent="0.2">
      <c r="A28">
        <v>14</v>
      </c>
      <c r="B28">
        <v>2</v>
      </c>
      <c r="C28" s="9">
        <v>38278</v>
      </c>
      <c r="D28" t="s">
        <v>178</v>
      </c>
      <c r="E28" s="25">
        <v>1786</v>
      </c>
      <c r="F28" s="19">
        <v>5.55</v>
      </c>
      <c r="G28" s="19">
        <v>65</v>
      </c>
    </row>
    <row r="29" spans="1:7" x14ac:dyDescent="0.2">
      <c r="A29">
        <v>29</v>
      </c>
      <c r="B29">
        <v>2</v>
      </c>
      <c r="C29" s="9">
        <v>38278</v>
      </c>
      <c r="D29" t="s">
        <v>179</v>
      </c>
      <c r="E29" s="19">
        <v>87</v>
      </c>
      <c r="F29" s="19">
        <v>0.86</v>
      </c>
      <c r="G29" s="19">
        <v>87</v>
      </c>
    </row>
    <row r="30" spans="1:7" x14ac:dyDescent="0.2">
      <c r="A30">
        <v>53</v>
      </c>
      <c r="B30">
        <v>2</v>
      </c>
      <c r="C30" s="9">
        <v>38278</v>
      </c>
      <c r="D30" t="s">
        <v>180</v>
      </c>
      <c r="E30" s="19">
        <v>2</v>
      </c>
      <c r="F30" s="19">
        <v>0.03</v>
      </c>
      <c r="G30" s="19">
        <v>1</v>
      </c>
    </row>
    <row r="31" spans="1:7" x14ac:dyDescent="0.2">
      <c r="A31">
        <v>6</v>
      </c>
      <c r="B31">
        <v>2</v>
      </c>
      <c r="C31" s="9">
        <v>38278</v>
      </c>
      <c r="D31" t="s">
        <v>181</v>
      </c>
      <c r="E31" s="25">
        <v>15205</v>
      </c>
      <c r="F31" s="19">
        <v>6.73</v>
      </c>
      <c r="G31" s="25">
        <v>4482</v>
      </c>
    </row>
    <row r="32" spans="1:7" x14ac:dyDescent="0.2">
      <c r="A32">
        <v>7</v>
      </c>
      <c r="B32">
        <v>2</v>
      </c>
      <c r="C32" s="9">
        <v>38278</v>
      </c>
      <c r="D32" t="s">
        <v>182</v>
      </c>
      <c r="E32" s="25">
        <v>1387</v>
      </c>
      <c r="F32" s="19">
        <v>6.62</v>
      </c>
      <c r="G32" s="19">
        <v>578</v>
      </c>
    </row>
    <row r="33" spans="1:7" x14ac:dyDescent="0.2">
      <c r="A33">
        <v>43</v>
      </c>
      <c r="B33">
        <v>2</v>
      </c>
      <c r="C33" s="9">
        <v>38278</v>
      </c>
      <c r="D33" t="s">
        <v>183</v>
      </c>
      <c r="E33" s="19">
        <v>102</v>
      </c>
      <c r="F33" s="19">
        <v>6.34</v>
      </c>
      <c r="G33" s="19">
        <v>-17</v>
      </c>
    </row>
    <row r="34" spans="1:7" x14ac:dyDescent="0.2">
      <c r="A34">
        <v>31</v>
      </c>
      <c r="B34">
        <v>2</v>
      </c>
      <c r="C34" s="9">
        <v>38278</v>
      </c>
      <c r="D34" t="s">
        <v>184</v>
      </c>
      <c r="E34" s="19">
        <v>392</v>
      </c>
      <c r="F34" s="19">
        <v>0.31</v>
      </c>
      <c r="G34" s="19">
        <v>262</v>
      </c>
    </row>
    <row r="35" spans="1:7" x14ac:dyDescent="0.2">
      <c r="A35">
        <v>24</v>
      </c>
      <c r="B35">
        <v>2</v>
      </c>
      <c r="C35" s="9">
        <v>38278</v>
      </c>
      <c r="D35" t="s">
        <v>185</v>
      </c>
      <c r="E35" s="25">
        <v>1688</v>
      </c>
      <c r="F35" s="19">
        <v>1.72</v>
      </c>
      <c r="G35" s="19">
        <v>-149</v>
      </c>
    </row>
    <row r="36" spans="1:7" x14ac:dyDescent="0.2">
      <c r="A36">
        <v>48</v>
      </c>
      <c r="B36">
        <v>2</v>
      </c>
      <c r="C36" s="9">
        <v>38278</v>
      </c>
      <c r="D36" s="9" t="s">
        <v>204</v>
      </c>
      <c r="E36" s="19">
        <v>63</v>
      </c>
      <c r="F36" s="19">
        <v>1.47</v>
      </c>
      <c r="G36" s="19">
        <v>36</v>
      </c>
    </row>
    <row r="37" spans="1:7" x14ac:dyDescent="0.2">
      <c r="A37">
        <v>27</v>
      </c>
      <c r="B37">
        <v>2</v>
      </c>
      <c r="C37" s="9">
        <v>38278</v>
      </c>
      <c r="D37" s="9" t="s">
        <v>205</v>
      </c>
      <c r="E37" s="25">
        <v>1668</v>
      </c>
      <c r="F37" s="19">
        <v>1.18</v>
      </c>
      <c r="G37" s="25">
        <v>1417</v>
      </c>
    </row>
    <row r="38" spans="1:7" x14ac:dyDescent="0.2">
      <c r="A38">
        <v>21</v>
      </c>
      <c r="B38">
        <v>2</v>
      </c>
      <c r="C38" s="9">
        <v>38278</v>
      </c>
      <c r="D38" s="9" t="s">
        <v>206</v>
      </c>
      <c r="E38" s="25">
        <v>4787</v>
      </c>
      <c r="F38" s="19">
        <v>2.02</v>
      </c>
      <c r="G38" s="25">
        <v>1435</v>
      </c>
    </row>
    <row r="39" spans="1:7" x14ac:dyDescent="0.2">
      <c r="A39">
        <v>2</v>
      </c>
      <c r="B39">
        <v>2</v>
      </c>
      <c r="C39" s="9">
        <v>38278</v>
      </c>
      <c r="D39" s="9" t="s">
        <v>208</v>
      </c>
      <c r="E39" s="25">
        <v>4753</v>
      </c>
      <c r="F39" s="19">
        <v>10.130000000000001</v>
      </c>
      <c r="G39" s="19">
        <v>454</v>
      </c>
    </row>
    <row r="40" spans="1:7" x14ac:dyDescent="0.2">
      <c r="A40">
        <v>5</v>
      </c>
      <c r="B40">
        <v>2</v>
      </c>
      <c r="C40" s="9">
        <v>38278</v>
      </c>
      <c r="D40" s="9" t="s">
        <v>210</v>
      </c>
      <c r="E40" s="25">
        <v>1789</v>
      </c>
      <c r="F40" s="19">
        <v>8.39</v>
      </c>
      <c r="G40" s="19">
        <v>374</v>
      </c>
    </row>
    <row r="41" spans="1:7" x14ac:dyDescent="0.2">
      <c r="A41">
        <v>9</v>
      </c>
      <c r="B41">
        <v>2</v>
      </c>
      <c r="C41" s="9">
        <v>38278</v>
      </c>
      <c r="D41" s="9" t="s">
        <v>209</v>
      </c>
      <c r="E41" s="25">
        <v>3868</v>
      </c>
      <c r="F41" s="19">
        <v>6.44</v>
      </c>
      <c r="G41" s="19">
        <v>686</v>
      </c>
    </row>
    <row r="42" spans="1:7" x14ac:dyDescent="0.2">
      <c r="A42">
        <v>17</v>
      </c>
      <c r="B42">
        <v>2</v>
      </c>
      <c r="C42" s="9">
        <v>38278</v>
      </c>
      <c r="D42" s="9" t="s">
        <v>211</v>
      </c>
      <c r="E42" s="25">
        <v>1243</v>
      </c>
      <c r="F42" s="19">
        <v>3.79</v>
      </c>
      <c r="G42" s="19">
        <v>299</v>
      </c>
    </row>
    <row r="43" spans="1:7" x14ac:dyDescent="0.2">
      <c r="A43">
        <v>8</v>
      </c>
      <c r="B43">
        <v>2</v>
      </c>
      <c r="C43" s="9">
        <v>38278</v>
      </c>
      <c r="D43" s="9" t="s">
        <v>15</v>
      </c>
      <c r="E43" s="25">
        <v>9576</v>
      </c>
      <c r="F43" s="19">
        <v>6.57</v>
      </c>
      <c r="G43" s="19">
        <v>726</v>
      </c>
    </row>
    <row r="44" spans="1:7" x14ac:dyDescent="0.2">
      <c r="A44">
        <v>3</v>
      </c>
      <c r="B44">
        <v>2</v>
      </c>
      <c r="C44" s="9">
        <v>38278</v>
      </c>
      <c r="D44" s="9" t="s">
        <v>212</v>
      </c>
      <c r="E44" s="25">
        <v>1944</v>
      </c>
      <c r="F44" s="19">
        <v>9.0500000000000007</v>
      </c>
      <c r="G44" s="19">
        <v>17</v>
      </c>
    </row>
    <row r="45" spans="1:7" x14ac:dyDescent="0.2">
      <c r="A45">
        <v>23</v>
      </c>
      <c r="B45">
        <v>2</v>
      </c>
      <c r="C45" s="9">
        <v>38278</v>
      </c>
      <c r="D45" t="s">
        <v>186</v>
      </c>
      <c r="E45" s="19">
        <v>251</v>
      </c>
      <c r="F45" s="19">
        <v>1.76</v>
      </c>
      <c r="G45" s="19">
        <v>51</v>
      </c>
    </row>
    <row r="46" spans="1:7" x14ac:dyDescent="0.2">
      <c r="A46">
        <v>44</v>
      </c>
      <c r="B46">
        <v>2</v>
      </c>
      <c r="C46" s="9">
        <v>38278</v>
      </c>
      <c r="D46" t="s">
        <v>187</v>
      </c>
      <c r="E46" s="19">
        <v>16</v>
      </c>
      <c r="F46" s="19">
        <v>5.88</v>
      </c>
      <c r="G46" s="19">
        <v>8</v>
      </c>
    </row>
    <row r="47" spans="1:7" x14ac:dyDescent="0.2">
      <c r="A47">
        <v>36</v>
      </c>
      <c r="B47">
        <v>2</v>
      </c>
      <c r="C47" s="9">
        <v>38278</v>
      </c>
      <c r="D47" t="s">
        <v>188</v>
      </c>
      <c r="E47" s="19">
        <v>569</v>
      </c>
      <c r="F47" s="19">
        <v>16.28</v>
      </c>
      <c r="G47" s="19">
        <v>24</v>
      </c>
    </row>
    <row r="48" spans="1:7" x14ac:dyDescent="0.2">
      <c r="A48">
        <v>26</v>
      </c>
      <c r="B48">
        <v>2</v>
      </c>
      <c r="C48" s="9">
        <v>38278</v>
      </c>
      <c r="D48" t="s">
        <v>189</v>
      </c>
      <c r="E48" s="19">
        <v>512</v>
      </c>
      <c r="F48" s="19">
        <v>1.53</v>
      </c>
      <c r="G48" s="19">
        <v>504</v>
      </c>
    </row>
    <row r="49" spans="1:7" x14ac:dyDescent="0.2">
      <c r="A49">
        <v>19</v>
      </c>
      <c r="B49">
        <v>2</v>
      </c>
      <c r="C49" s="9">
        <v>38278</v>
      </c>
      <c r="D49" t="s">
        <v>190</v>
      </c>
      <c r="E49" s="25">
        <v>1239</v>
      </c>
      <c r="F49" s="19">
        <v>3.27</v>
      </c>
      <c r="G49" s="19">
        <v>65</v>
      </c>
    </row>
    <row r="50" spans="1:7" x14ac:dyDescent="0.2">
      <c r="A50">
        <v>32</v>
      </c>
      <c r="B50">
        <v>2</v>
      </c>
      <c r="C50" s="9">
        <v>38278</v>
      </c>
      <c r="D50" t="s">
        <v>191</v>
      </c>
      <c r="E50" s="19">
        <v>72</v>
      </c>
      <c r="F50" s="19">
        <v>0.19</v>
      </c>
      <c r="G50" s="19">
        <v>46</v>
      </c>
    </row>
    <row r="51" spans="1:7" x14ac:dyDescent="0.2">
      <c r="A51">
        <v>52</v>
      </c>
      <c r="B51">
        <v>2</v>
      </c>
      <c r="C51" s="9">
        <v>38278</v>
      </c>
      <c r="D51" t="s">
        <v>192</v>
      </c>
      <c r="E51" s="19">
        <v>3</v>
      </c>
      <c r="F51" s="19">
        <v>0.05</v>
      </c>
      <c r="G51" s="19">
        <v>1</v>
      </c>
    </row>
    <row r="52" spans="1:7" x14ac:dyDescent="0.2">
      <c r="A52">
        <v>54</v>
      </c>
      <c r="B52">
        <v>2</v>
      </c>
      <c r="C52" s="9">
        <v>38278</v>
      </c>
      <c r="D52" t="s">
        <v>193</v>
      </c>
      <c r="E52" s="19">
        <v>1</v>
      </c>
      <c r="F52" s="19">
        <v>0.02</v>
      </c>
      <c r="G52" s="19">
        <v>0</v>
      </c>
    </row>
    <row r="53" spans="1:7" x14ac:dyDescent="0.2">
      <c r="A53">
        <v>50</v>
      </c>
      <c r="B53">
        <v>2</v>
      </c>
      <c r="C53" s="9">
        <v>38278</v>
      </c>
      <c r="D53" t="s">
        <v>194</v>
      </c>
      <c r="E53" s="19">
        <v>4</v>
      </c>
      <c r="F53" s="19">
        <v>0.38</v>
      </c>
      <c r="G53" s="19">
        <v>-9</v>
      </c>
    </row>
    <row r="54" spans="1:7" x14ac:dyDescent="0.2">
      <c r="A54">
        <v>25</v>
      </c>
      <c r="B54">
        <v>2</v>
      </c>
      <c r="C54" s="9">
        <v>38278</v>
      </c>
      <c r="D54" t="s">
        <v>195</v>
      </c>
      <c r="E54" s="19">
        <v>451</v>
      </c>
      <c r="F54" s="19">
        <v>1.56</v>
      </c>
      <c r="G54" s="19">
        <v>337</v>
      </c>
    </row>
    <row r="55" spans="1:7" x14ac:dyDescent="0.2">
      <c r="A55">
        <v>37</v>
      </c>
      <c r="B55">
        <v>2</v>
      </c>
      <c r="C55" s="9">
        <v>38278</v>
      </c>
      <c r="D55" t="s">
        <v>196</v>
      </c>
      <c r="E55" s="19">
        <v>537</v>
      </c>
      <c r="F55" s="19">
        <v>11.66</v>
      </c>
      <c r="G55" s="19">
        <v>74</v>
      </c>
    </row>
    <row r="56" spans="1:7" x14ac:dyDescent="0.2">
      <c r="A56">
        <v>30</v>
      </c>
      <c r="B56">
        <v>2</v>
      </c>
      <c r="C56" s="9">
        <v>38278</v>
      </c>
      <c r="D56" t="s">
        <v>197</v>
      </c>
      <c r="E56" s="19">
        <v>469</v>
      </c>
      <c r="F56" s="19">
        <v>0.78</v>
      </c>
      <c r="G56" s="19">
        <v>253</v>
      </c>
    </row>
    <row r="57" spans="1:7" x14ac:dyDescent="0.2">
      <c r="A57">
        <v>1</v>
      </c>
      <c r="B57">
        <v>2</v>
      </c>
      <c r="C57" s="9">
        <v>38278</v>
      </c>
      <c r="D57" t="s">
        <v>198</v>
      </c>
      <c r="E57" s="25">
        <v>1433</v>
      </c>
      <c r="F57" s="19">
        <v>10.55</v>
      </c>
      <c r="G57" s="19">
        <v>190</v>
      </c>
    </row>
    <row r="58" spans="1:7" x14ac:dyDescent="0.2">
      <c r="A58">
        <v>49</v>
      </c>
      <c r="B58">
        <v>2</v>
      </c>
      <c r="C58" s="9">
        <v>38278</v>
      </c>
      <c r="D58" t="s">
        <v>199</v>
      </c>
      <c r="E58" s="19">
        <v>62</v>
      </c>
      <c r="F58" s="19">
        <v>1.24</v>
      </c>
      <c r="G58" s="19">
        <v>62</v>
      </c>
    </row>
    <row r="59" spans="1:7" x14ac:dyDescent="0.2">
      <c r="E59" s="19"/>
      <c r="F59" s="19"/>
      <c r="G59" s="19"/>
    </row>
    <row r="60" spans="1:7" x14ac:dyDescent="0.2">
      <c r="A60">
        <v>100</v>
      </c>
      <c r="B60">
        <v>1</v>
      </c>
      <c r="C60" s="9">
        <v>38278</v>
      </c>
      <c r="D60" s="6" t="s">
        <v>2</v>
      </c>
      <c r="E60" s="25">
        <f>SUM(E2:E58)</f>
        <v>124782</v>
      </c>
      <c r="F60" s="19"/>
      <c r="G60" s="19"/>
    </row>
    <row r="61" spans="1:7" x14ac:dyDescent="0.2">
      <c r="E61" s="19"/>
      <c r="F61" s="19"/>
      <c r="G61" s="19"/>
    </row>
    <row r="62" spans="1:7" x14ac:dyDescent="0.2">
      <c r="E62" s="19" t="s">
        <v>517</v>
      </c>
      <c r="F62" s="29">
        <f>QUARTILE(F2:F58,1)</f>
        <v>0.91</v>
      </c>
      <c r="G62" s="19"/>
    </row>
    <row r="63" spans="1:7" x14ac:dyDescent="0.2">
      <c r="E63" s="19" t="s">
        <v>516</v>
      </c>
      <c r="F63" s="29">
        <f>MEDIAN(F2:F58)</f>
        <v>3.92</v>
      </c>
      <c r="G63" s="19"/>
    </row>
    <row r="64" spans="1:7" x14ac:dyDescent="0.2">
      <c r="E64" s="19" t="s">
        <v>518</v>
      </c>
      <c r="F64" s="29">
        <f>QUARTILE(F2:F58,3)</f>
        <v>6.62</v>
      </c>
      <c r="G64" s="19"/>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4"/>
  <sheetViews>
    <sheetView workbookViewId="0">
      <selection activeCell="J9" sqref="J9:J11"/>
    </sheetView>
  </sheetViews>
  <sheetFormatPr defaultRowHeight="12.75" x14ac:dyDescent="0.2"/>
  <cols>
    <col min="1" max="2" width="4.7109375" customWidth="1"/>
    <col min="3" max="3" width="11.42578125" customWidth="1"/>
    <col min="5" max="7" width="15.140625" customWidth="1"/>
    <col min="8" max="8" width="15.140625" style="12" customWidth="1"/>
    <col min="9" max="9" width="3.42578125" customWidth="1"/>
    <col min="10" max="10" width="53.140625" customWidth="1"/>
  </cols>
  <sheetData>
    <row r="1" spans="1:10" x14ac:dyDescent="0.2">
      <c r="A1" t="s">
        <v>222</v>
      </c>
      <c r="B1" t="s">
        <v>274</v>
      </c>
      <c r="C1" t="s">
        <v>275</v>
      </c>
      <c r="D1" t="s">
        <v>221</v>
      </c>
      <c r="E1" s="19" t="s">
        <v>280</v>
      </c>
      <c r="F1" s="19" t="s">
        <v>281</v>
      </c>
      <c r="G1" s="19" t="s">
        <v>282</v>
      </c>
      <c r="H1" s="35" t="s">
        <v>276</v>
      </c>
    </row>
    <row r="2" spans="1:10" x14ac:dyDescent="0.2">
      <c r="A2">
        <v>17</v>
      </c>
      <c r="B2">
        <v>3</v>
      </c>
      <c r="C2" s="9">
        <v>38051</v>
      </c>
      <c r="D2" t="s">
        <v>156</v>
      </c>
      <c r="E2" s="25">
        <v>9229</v>
      </c>
      <c r="F2" s="19">
        <v>334</v>
      </c>
      <c r="G2" s="25">
        <v>9563</v>
      </c>
      <c r="H2" s="35">
        <v>3.49E-2</v>
      </c>
      <c r="J2" s="6" t="s">
        <v>497</v>
      </c>
    </row>
    <row r="3" spans="1:10" x14ac:dyDescent="0.2">
      <c r="A3">
        <v>54</v>
      </c>
      <c r="B3">
        <v>3</v>
      </c>
      <c r="C3" s="9">
        <v>38051</v>
      </c>
      <c r="D3" t="s">
        <v>157</v>
      </c>
      <c r="E3" s="19">
        <v>0</v>
      </c>
      <c r="F3" s="19">
        <v>0</v>
      </c>
      <c r="G3" s="19">
        <v>0</v>
      </c>
      <c r="H3" s="35" t="s">
        <v>65</v>
      </c>
    </row>
    <row r="4" spans="1:10" x14ac:dyDescent="0.2">
      <c r="A4">
        <v>35</v>
      </c>
      <c r="B4">
        <v>3</v>
      </c>
      <c r="C4" s="9">
        <v>38051</v>
      </c>
      <c r="D4" t="s">
        <v>158</v>
      </c>
      <c r="E4" s="19">
        <v>74</v>
      </c>
      <c r="F4" s="19">
        <v>0</v>
      </c>
      <c r="G4" s="19">
        <v>74</v>
      </c>
      <c r="H4" s="35">
        <v>0</v>
      </c>
      <c r="J4" s="6" t="s">
        <v>490</v>
      </c>
    </row>
    <row r="5" spans="1:10" x14ac:dyDescent="0.2">
      <c r="A5">
        <v>25</v>
      </c>
      <c r="B5">
        <v>3</v>
      </c>
      <c r="C5" s="9">
        <v>38051</v>
      </c>
      <c r="D5" t="s">
        <v>159</v>
      </c>
      <c r="E5" s="19">
        <v>493</v>
      </c>
      <c r="F5" s="19">
        <v>31</v>
      </c>
      <c r="G5" s="19">
        <v>524</v>
      </c>
      <c r="H5" s="35">
        <v>5.9200000000000003E-2</v>
      </c>
    </row>
    <row r="6" spans="1:10" x14ac:dyDescent="0.2">
      <c r="A6">
        <v>46</v>
      </c>
      <c r="B6">
        <v>3</v>
      </c>
      <c r="C6" s="9">
        <v>38051</v>
      </c>
      <c r="D6" t="s">
        <v>160</v>
      </c>
      <c r="E6" s="19">
        <v>240</v>
      </c>
      <c r="F6" s="19">
        <v>6</v>
      </c>
      <c r="G6" s="19">
        <v>246</v>
      </c>
      <c r="H6" s="35">
        <v>2.4400000000000002E-2</v>
      </c>
    </row>
    <row r="7" spans="1:10" x14ac:dyDescent="0.2">
      <c r="A7">
        <v>36</v>
      </c>
      <c r="B7">
        <v>3</v>
      </c>
      <c r="C7" s="9">
        <v>38051</v>
      </c>
      <c r="D7" t="s">
        <v>161</v>
      </c>
      <c r="E7" s="19">
        <v>88</v>
      </c>
      <c r="F7" s="19">
        <v>0</v>
      </c>
      <c r="G7" s="19">
        <v>88</v>
      </c>
      <c r="H7" s="35">
        <v>0</v>
      </c>
    </row>
    <row r="8" spans="1:10" x14ac:dyDescent="0.2">
      <c r="A8">
        <v>28</v>
      </c>
      <c r="B8">
        <v>3</v>
      </c>
      <c r="C8" s="9">
        <v>38051</v>
      </c>
      <c r="D8" s="9" t="s">
        <v>200</v>
      </c>
      <c r="E8" s="25">
        <v>2245</v>
      </c>
      <c r="F8" s="19">
        <v>236</v>
      </c>
      <c r="G8" s="25">
        <v>2481</v>
      </c>
      <c r="H8" s="35">
        <v>9.5100000000000004E-2</v>
      </c>
    </row>
    <row r="9" spans="1:10" x14ac:dyDescent="0.2">
      <c r="A9">
        <v>53</v>
      </c>
      <c r="B9">
        <v>3</v>
      </c>
      <c r="C9" s="9">
        <v>38051</v>
      </c>
      <c r="D9" s="9" t="s">
        <v>201</v>
      </c>
      <c r="E9" s="19">
        <v>118</v>
      </c>
      <c r="F9" s="19">
        <v>12</v>
      </c>
      <c r="G9" s="19">
        <v>130</v>
      </c>
      <c r="H9" s="35">
        <v>9.2299999999999993E-2</v>
      </c>
      <c r="J9" t="s">
        <v>626</v>
      </c>
    </row>
    <row r="10" spans="1:10" x14ac:dyDescent="0.2">
      <c r="A10">
        <v>27</v>
      </c>
      <c r="B10">
        <v>3</v>
      </c>
      <c r="C10" s="9">
        <v>38051</v>
      </c>
      <c r="D10" s="9" t="s">
        <v>202</v>
      </c>
      <c r="E10" s="19">
        <v>669</v>
      </c>
      <c r="F10" s="19">
        <v>65</v>
      </c>
      <c r="G10" s="19">
        <v>734</v>
      </c>
      <c r="H10" s="35">
        <v>8.8599999999999998E-2</v>
      </c>
      <c r="J10" t="s">
        <v>627</v>
      </c>
    </row>
    <row r="11" spans="1:10" x14ac:dyDescent="0.2">
      <c r="A11">
        <v>14</v>
      </c>
      <c r="B11">
        <v>3</v>
      </c>
      <c r="C11" s="9">
        <v>38051</v>
      </c>
      <c r="D11" t="s">
        <v>162</v>
      </c>
      <c r="E11" s="25">
        <v>1726</v>
      </c>
      <c r="F11" s="19">
        <v>50</v>
      </c>
      <c r="G11" s="25">
        <v>1776</v>
      </c>
      <c r="H11" s="35">
        <v>2.8199999999999999E-2</v>
      </c>
      <c r="J11" t="s">
        <v>628</v>
      </c>
    </row>
    <row r="12" spans="1:10" x14ac:dyDescent="0.2">
      <c r="A12">
        <v>47</v>
      </c>
      <c r="B12">
        <v>3</v>
      </c>
      <c r="C12" s="9">
        <v>38051</v>
      </c>
      <c r="D12" t="s">
        <v>163</v>
      </c>
      <c r="E12" s="19">
        <v>266</v>
      </c>
      <c r="F12" s="19">
        <v>8</v>
      </c>
      <c r="G12" s="19">
        <v>274</v>
      </c>
      <c r="H12" s="35">
        <v>2.92E-2</v>
      </c>
    </row>
    <row r="13" spans="1:10" x14ac:dyDescent="0.2">
      <c r="A13">
        <v>32</v>
      </c>
      <c r="B13">
        <v>3</v>
      </c>
      <c r="C13" s="9">
        <v>38051</v>
      </c>
      <c r="D13" t="s">
        <v>164</v>
      </c>
      <c r="E13" s="19">
        <v>156</v>
      </c>
      <c r="F13" s="19">
        <v>27</v>
      </c>
      <c r="G13" s="19">
        <v>183</v>
      </c>
      <c r="H13" s="35">
        <v>0.14749999999999999</v>
      </c>
    </row>
    <row r="14" spans="1:10" x14ac:dyDescent="0.2">
      <c r="A14">
        <v>34</v>
      </c>
      <c r="B14">
        <v>3</v>
      </c>
      <c r="C14" s="9">
        <v>38051</v>
      </c>
      <c r="D14" t="s">
        <v>165</v>
      </c>
      <c r="E14" s="19">
        <v>0</v>
      </c>
      <c r="F14" s="19">
        <v>0</v>
      </c>
      <c r="G14" s="19">
        <v>0</v>
      </c>
      <c r="H14" s="35" t="s">
        <v>65</v>
      </c>
    </row>
    <row r="15" spans="1:10" x14ac:dyDescent="0.2">
      <c r="A15">
        <v>50</v>
      </c>
      <c r="B15">
        <v>3</v>
      </c>
      <c r="C15" s="9">
        <v>38051</v>
      </c>
      <c r="D15" t="s">
        <v>166</v>
      </c>
      <c r="E15" s="19">
        <v>99</v>
      </c>
      <c r="F15" s="19">
        <v>9</v>
      </c>
      <c r="G15" s="19">
        <v>108</v>
      </c>
      <c r="H15" s="35">
        <v>8.3299999999999999E-2</v>
      </c>
    </row>
    <row r="16" spans="1:10" x14ac:dyDescent="0.2">
      <c r="A16">
        <v>22</v>
      </c>
      <c r="B16">
        <v>3</v>
      </c>
      <c r="C16" s="9">
        <v>38051</v>
      </c>
      <c r="D16" t="s">
        <v>167</v>
      </c>
      <c r="E16" s="25">
        <v>1076</v>
      </c>
      <c r="F16" s="19">
        <v>55</v>
      </c>
      <c r="G16" s="25">
        <v>1131</v>
      </c>
      <c r="H16" s="35">
        <v>4.8599999999999997E-2</v>
      </c>
    </row>
    <row r="17" spans="1:8" x14ac:dyDescent="0.2">
      <c r="A17">
        <v>4</v>
      </c>
      <c r="B17">
        <v>3</v>
      </c>
      <c r="C17" s="9">
        <v>38051</v>
      </c>
      <c r="D17" t="s">
        <v>168</v>
      </c>
      <c r="E17" s="19">
        <v>1</v>
      </c>
      <c r="F17" s="19">
        <v>0</v>
      </c>
      <c r="G17" s="19">
        <v>1</v>
      </c>
      <c r="H17" s="35">
        <v>0</v>
      </c>
    </row>
    <row r="18" spans="1:8" x14ac:dyDescent="0.2">
      <c r="A18">
        <v>52</v>
      </c>
      <c r="B18">
        <v>3</v>
      </c>
      <c r="C18" s="9">
        <v>38051</v>
      </c>
      <c r="D18" t="s">
        <v>169</v>
      </c>
      <c r="E18" s="19">
        <v>262</v>
      </c>
      <c r="F18" s="19">
        <v>26</v>
      </c>
      <c r="G18" s="19">
        <v>288</v>
      </c>
      <c r="H18" s="35">
        <v>9.0300000000000005E-2</v>
      </c>
    </row>
    <row r="19" spans="1:8" x14ac:dyDescent="0.2">
      <c r="A19">
        <v>55</v>
      </c>
      <c r="B19">
        <v>3</v>
      </c>
      <c r="C19" s="9">
        <v>38051</v>
      </c>
      <c r="D19" t="s">
        <v>170</v>
      </c>
      <c r="E19" s="19">
        <v>0</v>
      </c>
      <c r="F19" s="19">
        <v>0</v>
      </c>
      <c r="G19" s="19">
        <v>0</v>
      </c>
      <c r="H19" s="35" t="s">
        <v>65</v>
      </c>
    </row>
    <row r="20" spans="1:8" x14ac:dyDescent="0.2">
      <c r="A20">
        <v>23</v>
      </c>
      <c r="B20">
        <v>3</v>
      </c>
      <c r="C20" s="9">
        <v>38051</v>
      </c>
      <c r="D20" s="9" t="s">
        <v>203</v>
      </c>
      <c r="E20" s="25">
        <v>43577</v>
      </c>
      <c r="F20" s="25">
        <v>2338</v>
      </c>
      <c r="G20" s="25">
        <v>45915</v>
      </c>
      <c r="H20" s="35">
        <v>5.0900000000000001E-2</v>
      </c>
    </row>
    <row r="21" spans="1:8" x14ac:dyDescent="0.2">
      <c r="A21">
        <v>3</v>
      </c>
      <c r="B21">
        <v>3</v>
      </c>
      <c r="C21" s="9">
        <v>38051</v>
      </c>
      <c r="D21" t="s">
        <v>171</v>
      </c>
      <c r="E21" s="19">
        <v>7</v>
      </c>
      <c r="F21" s="19">
        <v>0</v>
      </c>
      <c r="G21" s="19">
        <v>7</v>
      </c>
      <c r="H21" s="35">
        <v>0</v>
      </c>
    </row>
    <row r="22" spans="1:8" x14ac:dyDescent="0.2">
      <c r="A22">
        <v>18</v>
      </c>
      <c r="B22">
        <v>3</v>
      </c>
      <c r="C22" s="9">
        <v>38051</v>
      </c>
      <c r="D22" t="s">
        <v>172</v>
      </c>
      <c r="E22" s="25">
        <v>1046</v>
      </c>
      <c r="F22" s="19">
        <v>44</v>
      </c>
      <c r="G22" s="25">
        <v>1090</v>
      </c>
      <c r="H22" s="35">
        <v>4.0399999999999998E-2</v>
      </c>
    </row>
    <row r="23" spans="1:8" x14ac:dyDescent="0.2">
      <c r="A23">
        <v>49</v>
      </c>
      <c r="B23">
        <v>3</v>
      </c>
      <c r="C23" s="9">
        <v>38051</v>
      </c>
      <c r="D23" t="s">
        <v>173</v>
      </c>
      <c r="E23" s="19">
        <v>113</v>
      </c>
      <c r="F23" s="19">
        <v>5</v>
      </c>
      <c r="G23" s="19">
        <v>118</v>
      </c>
      <c r="H23" s="35">
        <v>4.24E-2</v>
      </c>
    </row>
    <row r="24" spans="1:8" x14ac:dyDescent="0.2">
      <c r="A24">
        <v>48</v>
      </c>
      <c r="B24">
        <v>3</v>
      </c>
      <c r="C24" s="9">
        <v>38051</v>
      </c>
      <c r="D24" t="s">
        <v>174</v>
      </c>
      <c r="E24" s="25">
        <v>1094</v>
      </c>
      <c r="F24" s="19">
        <v>38</v>
      </c>
      <c r="G24" s="25">
        <v>1132</v>
      </c>
      <c r="H24" s="35">
        <v>3.3599999999999998E-2</v>
      </c>
    </row>
    <row r="25" spans="1:8" x14ac:dyDescent="0.2">
      <c r="A25">
        <v>20</v>
      </c>
      <c r="B25">
        <v>3</v>
      </c>
      <c r="C25" s="9">
        <v>38051</v>
      </c>
      <c r="D25" t="s">
        <v>175</v>
      </c>
      <c r="E25" s="19">
        <v>679</v>
      </c>
      <c r="F25" s="19">
        <v>32</v>
      </c>
      <c r="G25" s="19">
        <v>711</v>
      </c>
      <c r="H25" s="35">
        <v>4.4999999999999998E-2</v>
      </c>
    </row>
    <row r="26" spans="1:8" x14ac:dyDescent="0.2">
      <c r="A26">
        <v>56</v>
      </c>
      <c r="B26">
        <v>3</v>
      </c>
      <c r="C26" s="9">
        <v>38051</v>
      </c>
      <c r="D26" t="s">
        <v>176</v>
      </c>
      <c r="E26" s="19">
        <v>0</v>
      </c>
      <c r="F26" s="19">
        <v>0</v>
      </c>
      <c r="G26" s="19">
        <v>0</v>
      </c>
      <c r="H26" s="35" t="s">
        <v>65</v>
      </c>
    </row>
    <row r="27" spans="1:8" x14ac:dyDescent="0.2">
      <c r="A27">
        <v>37</v>
      </c>
      <c r="B27">
        <v>3</v>
      </c>
      <c r="C27" s="9">
        <v>38051</v>
      </c>
      <c r="D27" t="s">
        <v>177</v>
      </c>
      <c r="E27" s="19">
        <v>2</v>
      </c>
      <c r="F27" s="19">
        <v>0</v>
      </c>
      <c r="G27" s="19">
        <v>2</v>
      </c>
      <c r="H27" s="35">
        <v>0</v>
      </c>
    </row>
    <row r="28" spans="1:8" x14ac:dyDescent="0.2">
      <c r="A28">
        <v>8</v>
      </c>
      <c r="B28">
        <v>3</v>
      </c>
      <c r="C28" s="9">
        <v>38051</v>
      </c>
      <c r="D28" t="s">
        <v>178</v>
      </c>
      <c r="E28" s="25">
        <v>1772</v>
      </c>
      <c r="F28" s="19">
        <v>23</v>
      </c>
      <c r="G28" s="25">
        <v>1795</v>
      </c>
      <c r="H28" s="35">
        <v>1.2800000000000001E-2</v>
      </c>
    </row>
    <row r="29" spans="1:8" x14ac:dyDescent="0.2">
      <c r="A29">
        <v>33</v>
      </c>
      <c r="B29">
        <v>3</v>
      </c>
      <c r="C29" s="9">
        <v>38051</v>
      </c>
      <c r="D29" t="s">
        <v>179</v>
      </c>
      <c r="E29" s="19">
        <v>0</v>
      </c>
      <c r="F29" s="19">
        <v>0</v>
      </c>
      <c r="G29" s="19">
        <v>0</v>
      </c>
      <c r="H29" s="35" t="s">
        <v>65</v>
      </c>
    </row>
    <row r="30" spans="1:8" x14ac:dyDescent="0.2">
      <c r="A30">
        <v>38</v>
      </c>
      <c r="B30">
        <v>3</v>
      </c>
      <c r="C30" s="9">
        <v>38051</v>
      </c>
      <c r="D30" t="s">
        <v>180</v>
      </c>
      <c r="E30" s="19">
        <v>1</v>
      </c>
      <c r="F30" s="19">
        <v>0</v>
      </c>
      <c r="G30" s="19">
        <v>1</v>
      </c>
      <c r="H30" s="35">
        <v>0</v>
      </c>
    </row>
    <row r="31" spans="1:8" x14ac:dyDescent="0.2">
      <c r="A31">
        <v>7</v>
      </c>
      <c r="B31">
        <v>3</v>
      </c>
      <c r="C31" s="9">
        <v>38051</v>
      </c>
      <c r="D31" t="s">
        <v>181</v>
      </c>
      <c r="E31" s="25">
        <v>12552</v>
      </c>
      <c r="F31" s="19">
        <v>159</v>
      </c>
      <c r="G31" s="25">
        <v>12711</v>
      </c>
      <c r="H31" s="35">
        <v>1.2500000000000001E-2</v>
      </c>
    </row>
    <row r="32" spans="1:8" x14ac:dyDescent="0.2">
      <c r="A32">
        <v>30</v>
      </c>
      <c r="B32">
        <v>3</v>
      </c>
      <c r="C32" s="9">
        <v>38051</v>
      </c>
      <c r="D32" t="s">
        <v>182</v>
      </c>
      <c r="E32" s="19">
        <v>923</v>
      </c>
      <c r="F32" s="19">
        <v>119</v>
      </c>
      <c r="G32" s="25">
        <v>1042</v>
      </c>
      <c r="H32" s="35">
        <v>0.1142</v>
      </c>
    </row>
    <row r="33" spans="1:8" x14ac:dyDescent="0.2">
      <c r="A33">
        <v>39</v>
      </c>
      <c r="B33">
        <v>3</v>
      </c>
      <c r="C33" s="9">
        <v>38051</v>
      </c>
      <c r="D33" t="s">
        <v>183</v>
      </c>
      <c r="E33" s="19">
        <v>115</v>
      </c>
      <c r="F33" s="19">
        <v>0</v>
      </c>
      <c r="G33" s="19">
        <v>115</v>
      </c>
      <c r="H33" s="35">
        <v>0</v>
      </c>
    </row>
    <row r="34" spans="1:8" x14ac:dyDescent="0.2">
      <c r="A34">
        <v>15</v>
      </c>
      <c r="B34">
        <v>3</v>
      </c>
      <c r="C34" s="9">
        <v>38051</v>
      </c>
      <c r="D34" t="s">
        <v>184</v>
      </c>
      <c r="E34" s="19">
        <v>145</v>
      </c>
      <c r="F34" s="19">
        <v>5</v>
      </c>
      <c r="G34" s="19">
        <v>150</v>
      </c>
      <c r="H34" s="35">
        <v>3.3300000000000003E-2</v>
      </c>
    </row>
    <row r="35" spans="1:8" x14ac:dyDescent="0.2">
      <c r="A35">
        <v>9</v>
      </c>
      <c r="B35">
        <v>3</v>
      </c>
      <c r="C35" s="9">
        <v>38051</v>
      </c>
      <c r="D35" t="s">
        <v>185</v>
      </c>
      <c r="E35" s="25">
        <v>1748</v>
      </c>
      <c r="F35" s="19">
        <v>32</v>
      </c>
      <c r="G35" s="25">
        <v>1780</v>
      </c>
      <c r="H35" s="35">
        <v>1.7999999999999999E-2</v>
      </c>
    </row>
    <row r="36" spans="1:8" x14ac:dyDescent="0.2">
      <c r="A36">
        <v>40</v>
      </c>
      <c r="B36">
        <v>3</v>
      </c>
      <c r="C36" s="9">
        <v>38051</v>
      </c>
      <c r="D36" s="9" t="s">
        <v>204</v>
      </c>
      <c r="E36" s="19">
        <v>36</v>
      </c>
      <c r="F36" s="19">
        <v>0</v>
      </c>
      <c r="G36" s="19">
        <v>36</v>
      </c>
      <c r="H36" s="35">
        <v>0</v>
      </c>
    </row>
    <row r="37" spans="1:8" x14ac:dyDescent="0.2">
      <c r="A37">
        <v>16</v>
      </c>
      <c r="B37">
        <v>3</v>
      </c>
      <c r="C37" s="9">
        <v>38051</v>
      </c>
      <c r="D37" s="9" t="s">
        <v>205</v>
      </c>
      <c r="E37" s="19">
        <v>697</v>
      </c>
      <c r="F37" s="19">
        <v>25</v>
      </c>
      <c r="G37" s="19">
        <v>722</v>
      </c>
      <c r="H37" s="35">
        <v>3.4599999999999999E-2</v>
      </c>
    </row>
    <row r="38" spans="1:8" x14ac:dyDescent="0.2">
      <c r="A38">
        <v>26</v>
      </c>
      <c r="B38">
        <v>3</v>
      </c>
      <c r="C38" s="9">
        <v>38051</v>
      </c>
      <c r="D38" s="9" t="s">
        <v>206</v>
      </c>
      <c r="E38" s="25">
        <v>3492</v>
      </c>
      <c r="F38" s="19">
        <v>234</v>
      </c>
      <c r="G38" s="25">
        <v>3726</v>
      </c>
      <c r="H38" s="35">
        <v>6.2799999999999995E-2</v>
      </c>
    </row>
    <row r="39" spans="1:8" x14ac:dyDescent="0.2">
      <c r="A39">
        <v>13</v>
      </c>
      <c r="B39">
        <v>3</v>
      </c>
      <c r="C39" s="9">
        <v>38051</v>
      </c>
      <c r="D39" s="9" t="s">
        <v>208</v>
      </c>
      <c r="E39" s="25">
        <v>4455</v>
      </c>
      <c r="F39" s="19">
        <v>122</v>
      </c>
      <c r="G39" s="25">
        <v>4577</v>
      </c>
      <c r="H39" s="35">
        <v>2.6700000000000002E-2</v>
      </c>
    </row>
    <row r="40" spans="1:8" x14ac:dyDescent="0.2">
      <c r="A40">
        <v>24</v>
      </c>
      <c r="B40">
        <v>3</v>
      </c>
      <c r="C40" s="9">
        <v>38051</v>
      </c>
      <c r="D40" s="9" t="s">
        <v>210</v>
      </c>
      <c r="E40" s="25">
        <v>1553</v>
      </c>
      <c r="F40" s="19">
        <v>92</v>
      </c>
      <c r="G40" s="25">
        <v>1645</v>
      </c>
      <c r="H40" s="35">
        <v>5.5899999999999998E-2</v>
      </c>
    </row>
    <row r="41" spans="1:8" x14ac:dyDescent="0.2">
      <c r="A41">
        <v>11</v>
      </c>
      <c r="B41">
        <v>3</v>
      </c>
      <c r="C41" s="9">
        <v>38051</v>
      </c>
      <c r="D41" s="9" t="s">
        <v>209</v>
      </c>
      <c r="E41" s="25">
        <v>3432</v>
      </c>
      <c r="F41" s="19">
        <v>68</v>
      </c>
      <c r="G41" s="25">
        <v>3500</v>
      </c>
      <c r="H41" s="35">
        <v>1.9400000000000001E-2</v>
      </c>
    </row>
    <row r="42" spans="1:8" x14ac:dyDescent="0.2">
      <c r="A42">
        <v>29</v>
      </c>
      <c r="B42">
        <v>3</v>
      </c>
      <c r="C42" s="9">
        <v>38051</v>
      </c>
      <c r="D42" s="9" t="s">
        <v>211</v>
      </c>
      <c r="E42" s="19">
        <v>925</v>
      </c>
      <c r="F42" s="19">
        <v>115</v>
      </c>
      <c r="G42" s="25">
        <v>1040</v>
      </c>
      <c r="H42" s="35">
        <v>0.1106</v>
      </c>
    </row>
    <row r="43" spans="1:8" x14ac:dyDescent="0.2">
      <c r="A43">
        <v>5</v>
      </c>
      <c r="B43">
        <v>3</v>
      </c>
      <c r="C43" s="9">
        <v>38051</v>
      </c>
      <c r="D43" s="9" t="s">
        <v>15</v>
      </c>
      <c r="E43" s="25">
        <v>9087</v>
      </c>
      <c r="F43" s="19">
        <v>33</v>
      </c>
      <c r="G43" s="25">
        <v>9120</v>
      </c>
      <c r="H43" s="35">
        <v>3.5999999999999999E-3</v>
      </c>
    </row>
    <row r="44" spans="1:8" x14ac:dyDescent="0.2">
      <c r="A44">
        <v>19</v>
      </c>
      <c r="B44">
        <v>3</v>
      </c>
      <c r="C44" s="9">
        <v>38051</v>
      </c>
      <c r="D44" s="9" t="s">
        <v>212</v>
      </c>
      <c r="E44" s="25">
        <v>1800</v>
      </c>
      <c r="F44" s="19">
        <v>84</v>
      </c>
      <c r="G44" s="25">
        <v>1884</v>
      </c>
      <c r="H44" s="35">
        <v>4.4600000000000001E-2</v>
      </c>
    </row>
    <row r="45" spans="1:8" x14ac:dyDescent="0.2">
      <c r="A45">
        <v>12</v>
      </c>
      <c r="B45">
        <v>3</v>
      </c>
      <c r="C45" s="9">
        <v>38051</v>
      </c>
      <c r="D45" t="s">
        <v>186</v>
      </c>
      <c r="E45" s="19">
        <v>200</v>
      </c>
      <c r="F45" s="19">
        <v>4</v>
      </c>
      <c r="G45" s="19">
        <v>204</v>
      </c>
      <c r="H45" s="35">
        <v>1.9599999999999999E-2</v>
      </c>
    </row>
    <row r="46" spans="1:8" x14ac:dyDescent="0.2">
      <c r="A46">
        <v>41</v>
      </c>
      <c r="B46">
        <v>3</v>
      </c>
      <c r="C46" s="9">
        <v>38051</v>
      </c>
      <c r="D46" t="s">
        <v>187</v>
      </c>
      <c r="E46" s="19">
        <v>11</v>
      </c>
      <c r="F46" s="19">
        <v>0</v>
      </c>
      <c r="G46" s="19">
        <v>11</v>
      </c>
      <c r="H46" s="35">
        <v>0</v>
      </c>
    </row>
    <row r="47" spans="1:8" x14ac:dyDescent="0.2">
      <c r="A47">
        <v>44</v>
      </c>
      <c r="B47">
        <v>3</v>
      </c>
      <c r="C47" s="9">
        <v>38051</v>
      </c>
      <c r="D47" t="s">
        <v>188</v>
      </c>
      <c r="E47" s="19">
        <v>552</v>
      </c>
      <c r="F47" s="19">
        <v>2</v>
      </c>
      <c r="G47" s="19">
        <v>554</v>
      </c>
      <c r="H47" s="35">
        <v>3.5999999999999999E-3</v>
      </c>
    </row>
    <row r="48" spans="1:8" x14ac:dyDescent="0.2">
      <c r="A48">
        <v>2</v>
      </c>
      <c r="B48">
        <v>3</v>
      </c>
      <c r="C48" s="9">
        <v>38051</v>
      </c>
      <c r="D48" t="s">
        <v>189</v>
      </c>
      <c r="E48" s="19">
        <v>7</v>
      </c>
      <c r="F48" s="19">
        <v>0</v>
      </c>
      <c r="G48" s="19">
        <v>7</v>
      </c>
      <c r="H48" s="35">
        <v>0</v>
      </c>
    </row>
    <row r="49" spans="1:8" x14ac:dyDescent="0.2">
      <c r="A49">
        <v>6</v>
      </c>
      <c r="B49">
        <v>3</v>
      </c>
      <c r="C49" s="9">
        <v>38051</v>
      </c>
      <c r="D49" t="s">
        <v>190</v>
      </c>
      <c r="E49" s="25">
        <v>1246</v>
      </c>
      <c r="F49" s="19">
        <v>8</v>
      </c>
      <c r="G49" s="25">
        <v>1254</v>
      </c>
      <c r="H49" s="35">
        <v>6.4000000000000003E-3</v>
      </c>
    </row>
    <row r="50" spans="1:8" x14ac:dyDescent="0.2">
      <c r="A50">
        <v>1</v>
      </c>
      <c r="B50">
        <v>3</v>
      </c>
      <c r="C50" s="9">
        <v>38051</v>
      </c>
      <c r="D50" t="s">
        <v>191</v>
      </c>
      <c r="E50" s="19">
        <v>23</v>
      </c>
      <c r="F50" s="19">
        <v>0</v>
      </c>
      <c r="G50" s="19">
        <v>23</v>
      </c>
      <c r="H50" s="35">
        <v>0</v>
      </c>
    </row>
    <row r="51" spans="1:8" x14ac:dyDescent="0.2">
      <c r="A51">
        <v>42</v>
      </c>
      <c r="B51">
        <v>3</v>
      </c>
      <c r="C51" s="9">
        <v>38051</v>
      </c>
      <c r="D51" t="s">
        <v>192</v>
      </c>
      <c r="E51" s="19">
        <v>3</v>
      </c>
      <c r="F51" s="19">
        <v>0</v>
      </c>
      <c r="G51" s="19">
        <v>3</v>
      </c>
      <c r="H51" s="35">
        <v>0</v>
      </c>
    </row>
    <row r="52" spans="1:8" x14ac:dyDescent="0.2">
      <c r="A52">
        <v>57</v>
      </c>
      <c r="B52">
        <v>3</v>
      </c>
      <c r="C52" s="9">
        <v>38051</v>
      </c>
      <c r="D52" t="s">
        <v>193</v>
      </c>
      <c r="E52" s="19">
        <v>0</v>
      </c>
      <c r="F52" s="19">
        <v>0</v>
      </c>
      <c r="G52" s="19">
        <v>0</v>
      </c>
      <c r="H52" s="35" t="s">
        <v>65</v>
      </c>
    </row>
    <row r="53" spans="1:8" x14ac:dyDescent="0.2">
      <c r="A53">
        <v>43</v>
      </c>
      <c r="B53">
        <v>3</v>
      </c>
      <c r="C53" s="9">
        <v>38051</v>
      </c>
      <c r="D53" t="s">
        <v>194</v>
      </c>
      <c r="E53" s="19">
        <v>6</v>
      </c>
      <c r="F53" s="19">
        <v>0</v>
      </c>
      <c r="G53" s="19">
        <v>6</v>
      </c>
      <c r="H53" s="35">
        <v>0</v>
      </c>
    </row>
    <row r="54" spans="1:8" x14ac:dyDescent="0.2">
      <c r="A54">
        <v>21</v>
      </c>
      <c r="B54">
        <v>3</v>
      </c>
      <c r="C54" s="9">
        <v>38051</v>
      </c>
      <c r="D54" t="s">
        <v>195</v>
      </c>
      <c r="E54" s="19">
        <v>161</v>
      </c>
      <c r="F54" s="19">
        <v>8</v>
      </c>
      <c r="G54" s="19">
        <v>169</v>
      </c>
      <c r="H54" s="35">
        <v>4.7300000000000002E-2</v>
      </c>
    </row>
    <row r="55" spans="1:8" x14ac:dyDescent="0.2">
      <c r="A55">
        <v>45</v>
      </c>
      <c r="B55">
        <v>3</v>
      </c>
      <c r="C55" s="9">
        <v>38051</v>
      </c>
      <c r="D55" t="s">
        <v>196</v>
      </c>
      <c r="E55" s="19">
        <v>434</v>
      </c>
      <c r="F55" s="19">
        <v>4</v>
      </c>
      <c r="G55" s="19">
        <v>438</v>
      </c>
      <c r="H55" s="35">
        <v>9.1000000000000004E-3</v>
      </c>
    </row>
    <row r="56" spans="1:8" x14ac:dyDescent="0.2">
      <c r="A56">
        <v>31</v>
      </c>
      <c r="B56">
        <v>3</v>
      </c>
      <c r="C56" s="9">
        <v>38051</v>
      </c>
      <c r="D56" t="s">
        <v>197</v>
      </c>
      <c r="E56" s="19">
        <v>236</v>
      </c>
      <c r="F56" s="19">
        <v>32</v>
      </c>
      <c r="G56" s="19">
        <v>268</v>
      </c>
      <c r="H56" s="35">
        <v>0.11940000000000001</v>
      </c>
    </row>
    <row r="57" spans="1:8" x14ac:dyDescent="0.2">
      <c r="A57">
        <v>10</v>
      </c>
      <c r="B57">
        <v>3</v>
      </c>
      <c r="C57" s="9">
        <v>38051</v>
      </c>
      <c r="D57" t="s">
        <v>198</v>
      </c>
      <c r="E57" s="25">
        <v>1295</v>
      </c>
      <c r="F57" s="19">
        <v>24</v>
      </c>
      <c r="G57" s="25">
        <v>1319</v>
      </c>
      <c r="H57" s="35">
        <v>1.8200000000000001E-2</v>
      </c>
    </row>
    <row r="58" spans="1:8" x14ac:dyDescent="0.2">
      <c r="A58">
        <v>51</v>
      </c>
      <c r="B58">
        <v>3</v>
      </c>
      <c r="C58" s="9">
        <v>38051</v>
      </c>
      <c r="D58" t="s">
        <v>199</v>
      </c>
      <c r="E58" s="19">
        <v>11</v>
      </c>
      <c r="F58" s="19">
        <v>1</v>
      </c>
      <c r="G58" s="19">
        <v>12</v>
      </c>
      <c r="H58" s="35">
        <v>8.3299999999999999E-2</v>
      </c>
    </row>
    <row r="59" spans="1:8" x14ac:dyDescent="0.2">
      <c r="E59" s="19"/>
      <c r="F59" s="19"/>
      <c r="G59" s="19"/>
      <c r="H59" s="35"/>
    </row>
    <row r="60" spans="1:8" x14ac:dyDescent="0.2">
      <c r="A60">
        <v>100</v>
      </c>
      <c r="B60">
        <v>1</v>
      </c>
      <c r="C60" s="9">
        <v>38051</v>
      </c>
      <c r="D60" s="6" t="s">
        <v>2</v>
      </c>
      <c r="E60" s="25">
        <f>SUM(E2:E58)</f>
        <v>110178</v>
      </c>
      <c r="F60" s="25">
        <f>SUM(F2:F58)</f>
        <v>4510</v>
      </c>
      <c r="G60" s="25">
        <f>SUM(G2:G58)</f>
        <v>114688</v>
      </c>
      <c r="H60" s="35"/>
    </row>
    <row r="61" spans="1:8" x14ac:dyDescent="0.2">
      <c r="E61" s="19"/>
      <c r="F61" s="19"/>
      <c r="G61" s="19"/>
      <c r="H61" s="35"/>
    </row>
    <row r="62" spans="1:8" x14ac:dyDescent="0.2">
      <c r="E62" s="19"/>
      <c r="F62" s="19"/>
      <c r="G62" s="19" t="s">
        <v>517</v>
      </c>
      <c r="H62" s="35">
        <f>QUARTILE(H2:H58,1)</f>
        <v>1.8E-3</v>
      </c>
    </row>
    <row r="63" spans="1:8" x14ac:dyDescent="0.2">
      <c r="E63" s="19"/>
      <c r="F63" s="19"/>
      <c r="G63" s="19" t="s">
        <v>516</v>
      </c>
      <c r="H63" s="35">
        <f>MEDIAN(H2:H58)</f>
        <v>2.8199999999999999E-2</v>
      </c>
    </row>
    <row r="64" spans="1:8" x14ac:dyDescent="0.2">
      <c r="E64" s="19"/>
      <c r="F64" s="19"/>
      <c r="G64" s="19" t="s">
        <v>518</v>
      </c>
      <c r="H64" s="35">
        <f>QUARTILE(H2:H58,3)</f>
        <v>5.3400000000000003E-2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6"/>
  <sheetViews>
    <sheetView workbookViewId="0">
      <selection activeCell="I8" sqref="I8:I10"/>
    </sheetView>
  </sheetViews>
  <sheetFormatPr defaultRowHeight="12.75" x14ac:dyDescent="0.2"/>
  <cols>
    <col min="1" max="2" width="5" customWidth="1"/>
    <col min="3" max="3" width="10.140625" bestFit="1" customWidth="1"/>
    <col min="5" max="7" width="13.5703125" customWidth="1"/>
    <col min="8" max="8" width="3" customWidth="1"/>
    <col min="9" max="9" width="75.28515625" customWidth="1"/>
  </cols>
  <sheetData>
    <row r="1" spans="1:9" ht="25.5" x14ac:dyDescent="0.2">
      <c r="A1" t="s">
        <v>222</v>
      </c>
      <c r="B1" t="s">
        <v>274</v>
      </c>
      <c r="C1" t="s">
        <v>275</v>
      </c>
      <c r="D1" t="s">
        <v>221</v>
      </c>
      <c r="E1" s="21" t="s">
        <v>282</v>
      </c>
      <c r="F1" s="21" t="s">
        <v>290</v>
      </c>
      <c r="G1" s="21" t="s">
        <v>291</v>
      </c>
    </row>
    <row r="2" spans="1:9" x14ac:dyDescent="0.2">
      <c r="A2">
        <v>48</v>
      </c>
      <c r="B2">
        <v>8</v>
      </c>
      <c r="C2" s="9">
        <v>38118</v>
      </c>
      <c r="D2" t="s">
        <v>201</v>
      </c>
      <c r="E2">
        <v>128</v>
      </c>
      <c r="F2">
        <v>16</v>
      </c>
      <c r="G2" s="10">
        <v>0.125</v>
      </c>
      <c r="I2" s="6" t="s">
        <v>497</v>
      </c>
    </row>
    <row r="3" spans="1:9" x14ac:dyDescent="0.2">
      <c r="A3">
        <v>26</v>
      </c>
      <c r="B3">
        <v>8</v>
      </c>
      <c r="C3" s="9">
        <v>38118</v>
      </c>
      <c r="D3" t="s">
        <v>206</v>
      </c>
      <c r="E3" s="1">
        <v>3984</v>
      </c>
      <c r="F3">
        <v>119</v>
      </c>
      <c r="G3" s="10">
        <v>0.03</v>
      </c>
    </row>
    <row r="4" spans="1:9" x14ac:dyDescent="0.2">
      <c r="A4">
        <v>29</v>
      </c>
      <c r="B4">
        <v>8</v>
      </c>
      <c r="C4" s="9">
        <v>38118</v>
      </c>
      <c r="D4" t="s">
        <v>212</v>
      </c>
      <c r="E4" s="1">
        <v>1916</v>
      </c>
      <c r="F4">
        <v>12</v>
      </c>
      <c r="G4" s="10">
        <v>6.0000000000000001E-3</v>
      </c>
      <c r="I4" s="6" t="s">
        <v>491</v>
      </c>
    </row>
    <row r="5" spans="1:9" x14ac:dyDescent="0.2">
      <c r="A5">
        <v>24</v>
      </c>
      <c r="B5">
        <v>8</v>
      </c>
      <c r="C5" s="9">
        <v>38118</v>
      </c>
      <c r="D5" t="s">
        <v>200</v>
      </c>
      <c r="E5" s="1">
        <v>2549</v>
      </c>
      <c r="F5">
        <v>6</v>
      </c>
      <c r="G5" s="10">
        <v>2E-3</v>
      </c>
    </row>
    <row r="6" spans="1:9" x14ac:dyDescent="0.2">
      <c r="A6">
        <v>22</v>
      </c>
      <c r="B6">
        <v>8</v>
      </c>
      <c r="C6" s="9">
        <v>38118</v>
      </c>
      <c r="D6" t="s">
        <v>208</v>
      </c>
      <c r="E6" s="1">
        <v>4635</v>
      </c>
      <c r="F6">
        <v>43</v>
      </c>
      <c r="G6" s="10">
        <v>8.9999999999999993E-3</v>
      </c>
    </row>
    <row r="7" spans="1:9" x14ac:dyDescent="0.2">
      <c r="A7">
        <v>21</v>
      </c>
      <c r="B7">
        <v>8</v>
      </c>
      <c r="C7" s="9">
        <v>38118</v>
      </c>
      <c r="D7" t="s">
        <v>209</v>
      </c>
      <c r="E7" s="1">
        <v>3650</v>
      </c>
      <c r="F7">
        <v>51</v>
      </c>
      <c r="G7" s="10">
        <v>1.4E-2</v>
      </c>
    </row>
    <row r="8" spans="1:9" x14ac:dyDescent="0.2">
      <c r="A8">
        <v>19</v>
      </c>
      <c r="B8">
        <v>8</v>
      </c>
      <c r="C8" s="9">
        <v>38118</v>
      </c>
      <c r="D8" t="s">
        <v>211</v>
      </c>
      <c r="E8" s="1">
        <v>1098</v>
      </c>
      <c r="F8">
        <v>22</v>
      </c>
      <c r="G8" s="10">
        <v>0.02</v>
      </c>
      <c r="I8" t="s">
        <v>626</v>
      </c>
    </row>
    <row r="9" spans="1:9" x14ac:dyDescent="0.2">
      <c r="A9">
        <v>14</v>
      </c>
      <c r="B9">
        <v>8</v>
      </c>
      <c r="C9" s="9">
        <v>38118</v>
      </c>
      <c r="D9" t="s">
        <v>15</v>
      </c>
      <c r="E9" s="1">
        <v>9275</v>
      </c>
      <c r="F9">
        <v>70</v>
      </c>
      <c r="G9" s="10">
        <v>8.0000000000000002E-3</v>
      </c>
      <c r="I9" t="s">
        <v>627</v>
      </c>
    </row>
    <row r="10" spans="1:9" x14ac:dyDescent="0.2">
      <c r="A10">
        <v>16</v>
      </c>
      <c r="B10">
        <v>8</v>
      </c>
      <c r="C10" s="9">
        <v>38118</v>
      </c>
      <c r="D10" t="s">
        <v>202</v>
      </c>
      <c r="E10">
        <v>781</v>
      </c>
      <c r="F10">
        <v>53</v>
      </c>
      <c r="G10" s="10">
        <v>6.8000000000000005E-2</v>
      </c>
      <c r="I10" t="s">
        <v>628</v>
      </c>
    </row>
    <row r="11" spans="1:9" x14ac:dyDescent="0.2">
      <c r="A11">
        <v>10</v>
      </c>
      <c r="B11">
        <v>8</v>
      </c>
      <c r="C11" s="9">
        <v>38118</v>
      </c>
      <c r="D11" t="s">
        <v>205</v>
      </c>
      <c r="E11">
        <v>984</v>
      </c>
      <c r="F11">
        <v>35</v>
      </c>
      <c r="G11" s="10">
        <v>3.5999999999999997E-2</v>
      </c>
    </row>
    <row r="12" spans="1:9" x14ac:dyDescent="0.2">
      <c r="A12">
        <v>9</v>
      </c>
      <c r="B12">
        <v>8</v>
      </c>
      <c r="C12" s="9">
        <v>38118</v>
      </c>
      <c r="D12" t="s">
        <v>203</v>
      </c>
      <c r="E12" s="1">
        <v>45270</v>
      </c>
      <c r="F12" s="1">
        <v>1117</v>
      </c>
      <c r="G12" s="10">
        <v>2.5000000000000001E-2</v>
      </c>
    </row>
    <row r="13" spans="1:9" x14ac:dyDescent="0.2">
      <c r="A13">
        <v>35</v>
      </c>
      <c r="B13">
        <v>8</v>
      </c>
      <c r="C13" s="9">
        <v>38118</v>
      </c>
      <c r="D13" t="s">
        <v>204</v>
      </c>
      <c r="E13">
        <v>42</v>
      </c>
      <c r="F13">
        <v>19</v>
      </c>
      <c r="G13" s="10">
        <v>0.45200000000000001</v>
      </c>
    </row>
    <row r="14" spans="1:9" x14ac:dyDescent="0.2">
      <c r="A14">
        <v>20</v>
      </c>
      <c r="B14">
        <v>8</v>
      </c>
      <c r="C14" s="9">
        <v>38118</v>
      </c>
      <c r="D14" s="9" t="s">
        <v>210</v>
      </c>
      <c r="E14" s="1">
        <v>1710</v>
      </c>
      <c r="F14">
        <v>122</v>
      </c>
      <c r="G14" s="10">
        <v>7.0999999999999994E-2</v>
      </c>
    </row>
    <row r="15" spans="1:9" x14ac:dyDescent="0.2">
      <c r="A15">
        <v>1</v>
      </c>
      <c r="B15">
        <v>8</v>
      </c>
      <c r="C15" s="9">
        <v>38118</v>
      </c>
      <c r="D15" t="s">
        <v>159</v>
      </c>
      <c r="E15">
        <v>568</v>
      </c>
      <c r="F15">
        <v>205</v>
      </c>
      <c r="G15" s="10">
        <v>0.36099999999999999</v>
      </c>
    </row>
    <row r="16" spans="1:9" x14ac:dyDescent="0.2">
      <c r="A16">
        <v>2</v>
      </c>
      <c r="B16">
        <v>8</v>
      </c>
      <c r="C16" s="9">
        <v>38118</v>
      </c>
      <c r="D16" t="s">
        <v>171</v>
      </c>
      <c r="E16">
        <v>7</v>
      </c>
      <c r="F16">
        <v>3</v>
      </c>
      <c r="G16" s="10">
        <v>0.42899999999999999</v>
      </c>
    </row>
    <row r="17" spans="1:7" x14ac:dyDescent="0.2">
      <c r="A17">
        <v>3</v>
      </c>
      <c r="B17">
        <v>8</v>
      </c>
      <c r="C17" s="9">
        <v>38118</v>
      </c>
      <c r="D17" t="s">
        <v>198</v>
      </c>
      <c r="E17" s="1">
        <v>1363</v>
      </c>
      <c r="F17">
        <v>108</v>
      </c>
      <c r="G17" s="10">
        <v>7.9000000000000001E-2</v>
      </c>
    </row>
    <row r="18" spans="1:7" x14ac:dyDescent="0.2">
      <c r="A18">
        <v>4</v>
      </c>
      <c r="B18">
        <v>8</v>
      </c>
      <c r="C18" s="9">
        <v>38118</v>
      </c>
      <c r="D18" t="s">
        <v>197</v>
      </c>
      <c r="E18">
        <v>285</v>
      </c>
      <c r="F18">
        <v>45</v>
      </c>
      <c r="G18" s="10">
        <v>0.158</v>
      </c>
    </row>
    <row r="19" spans="1:7" x14ac:dyDescent="0.2">
      <c r="A19">
        <v>5</v>
      </c>
      <c r="B19">
        <v>8</v>
      </c>
      <c r="C19" s="9">
        <v>38118</v>
      </c>
      <c r="D19" t="s">
        <v>156</v>
      </c>
      <c r="E19" s="1">
        <v>9813</v>
      </c>
      <c r="F19" s="1">
        <v>1988</v>
      </c>
      <c r="G19" s="10">
        <v>0.20300000000000001</v>
      </c>
    </row>
    <row r="20" spans="1:7" x14ac:dyDescent="0.2">
      <c r="A20">
        <v>6</v>
      </c>
      <c r="B20">
        <v>8</v>
      </c>
      <c r="C20" s="9">
        <v>38118</v>
      </c>
      <c r="D20" t="s">
        <v>184</v>
      </c>
      <c r="E20">
        <v>155</v>
      </c>
      <c r="F20">
        <v>5</v>
      </c>
      <c r="G20" s="10">
        <v>3.2000000000000001E-2</v>
      </c>
    </row>
    <row r="21" spans="1:7" x14ac:dyDescent="0.2">
      <c r="A21">
        <v>7</v>
      </c>
      <c r="B21">
        <v>8</v>
      </c>
      <c r="C21" s="9">
        <v>38118</v>
      </c>
      <c r="D21" t="s">
        <v>191</v>
      </c>
      <c r="E21">
        <v>15</v>
      </c>
      <c r="F21">
        <v>2</v>
      </c>
      <c r="G21" s="10">
        <v>0.13300000000000001</v>
      </c>
    </row>
    <row r="22" spans="1:7" x14ac:dyDescent="0.2">
      <c r="A22">
        <v>8</v>
      </c>
      <c r="B22">
        <v>8</v>
      </c>
      <c r="C22" s="9">
        <v>38118</v>
      </c>
      <c r="D22" t="s">
        <v>195</v>
      </c>
      <c r="E22">
        <v>192</v>
      </c>
      <c r="F22">
        <v>31</v>
      </c>
      <c r="G22" s="10">
        <v>0.161</v>
      </c>
    </row>
    <row r="23" spans="1:7" x14ac:dyDescent="0.2">
      <c r="A23">
        <v>11</v>
      </c>
      <c r="B23">
        <v>8</v>
      </c>
      <c r="C23" s="9">
        <v>38118</v>
      </c>
      <c r="D23" t="s">
        <v>175</v>
      </c>
      <c r="E23">
        <v>790</v>
      </c>
      <c r="F23">
        <v>85</v>
      </c>
      <c r="G23" s="10">
        <v>0.108</v>
      </c>
    </row>
    <row r="24" spans="1:7" x14ac:dyDescent="0.2">
      <c r="A24">
        <v>12</v>
      </c>
      <c r="B24">
        <v>8</v>
      </c>
      <c r="C24" s="9">
        <v>38118</v>
      </c>
      <c r="D24" t="s">
        <v>178</v>
      </c>
      <c r="E24" s="1">
        <v>1855</v>
      </c>
      <c r="F24">
        <v>62</v>
      </c>
      <c r="G24" s="10">
        <v>3.3000000000000002E-2</v>
      </c>
    </row>
    <row r="25" spans="1:7" x14ac:dyDescent="0.2">
      <c r="A25">
        <v>13</v>
      </c>
      <c r="B25">
        <v>8</v>
      </c>
      <c r="C25" s="9">
        <v>38118</v>
      </c>
      <c r="D25" t="s">
        <v>164</v>
      </c>
      <c r="E25">
        <v>189</v>
      </c>
      <c r="F25">
        <v>16</v>
      </c>
      <c r="G25" s="10">
        <v>8.5000000000000006E-2</v>
      </c>
    </row>
    <row r="26" spans="1:7" x14ac:dyDescent="0.2">
      <c r="A26">
        <v>15</v>
      </c>
      <c r="B26">
        <v>8</v>
      </c>
      <c r="C26" s="9">
        <v>38118</v>
      </c>
      <c r="D26" t="s">
        <v>190</v>
      </c>
      <c r="E26" s="1">
        <v>1301</v>
      </c>
      <c r="F26">
        <v>44</v>
      </c>
      <c r="G26" s="10">
        <v>3.4000000000000002E-2</v>
      </c>
    </row>
    <row r="27" spans="1:7" x14ac:dyDescent="0.2">
      <c r="A27">
        <v>17</v>
      </c>
      <c r="B27">
        <v>8</v>
      </c>
      <c r="C27" s="9">
        <v>38118</v>
      </c>
      <c r="D27" t="s">
        <v>167</v>
      </c>
      <c r="E27" s="1">
        <v>1136</v>
      </c>
      <c r="F27">
        <v>11</v>
      </c>
      <c r="G27" s="10">
        <v>0.01</v>
      </c>
    </row>
    <row r="28" spans="1:7" x14ac:dyDescent="0.2">
      <c r="A28">
        <v>18</v>
      </c>
      <c r="B28">
        <v>8</v>
      </c>
      <c r="C28" s="9">
        <v>38118</v>
      </c>
      <c r="D28" t="s">
        <v>189</v>
      </c>
      <c r="E28">
        <v>112</v>
      </c>
      <c r="F28">
        <v>9</v>
      </c>
      <c r="G28" s="10">
        <v>0.08</v>
      </c>
    </row>
    <row r="29" spans="1:7" x14ac:dyDescent="0.2">
      <c r="A29">
        <v>23</v>
      </c>
      <c r="B29">
        <v>8</v>
      </c>
      <c r="C29" s="9">
        <v>38118</v>
      </c>
      <c r="D29" t="s">
        <v>162</v>
      </c>
      <c r="E29" s="1">
        <v>1994</v>
      </c>
      <c r="F29">
        <v>26</v>
      </c>
      <c r="G29" s="10">
        <v>1.2999999999999999E-2</v>
      </c>
    </row>
    <row r="30" spans="1:7" x14ac:dyDescent="0.2">
      <c r="A30">
        <v>25</v>
      </c>
      <c r="B30">
        <v>8</v>
      </c>
      <c r="C30" s="9">
        <v>38118</v>
      </c>
      <c r="D30" t="s">
        <v>172</v>
      </c>
      <c r="E30" s="1">
        <v>1149</v>
      </c>
      <c r="F30">
        <v>10</v>
      </c>
      <c r="G30" s="10">
        <v>8.9999999999999993E-3</v>
      </c>
    </row>
    <row r="31" spans="1:7" x14ac:dyDescent="0.2">
      <c r="A31">
        <v>27</v>
      </c>
      <c r="B31">
        <v>8</v>
      </c>
      <c r="C31" s="9">
        <v>38118</v>
      </c>
      <c r="D31" t="s">
        <v>182</v>
      </c>
      <c r="E31" s="1">
        <v>1172</v>
      </c>
      <c r="F31">
        <v>29</v>
      </c>
      <c r="G31" s="10">
        <v>2.5000000000000001E-2</v>
      </c>
    </row>
    <row r="32" spans="1:7" x14ac:dyDescent="0.2">
      <c r="A32">
        <v>28</v>
      </c>
      <c r="B32">
        <v>8</v>
      </c>
      <c r="C32" s="9">
        <v>38118</v>
      </c>
      <c r="D32" t="s">
        <v>185</v>
      </c>
      <c r="E32" s="1">
        <v>1746</v>
      </c>
      <c r="F32">
        <v>4</v>
      </c>
      <c r="G32" s="10">
        <v>2E-3</v>
      </c>
    </row>
    <row r="33" spans="1:7" x14ac:dyDescent="0.2">
      <c r="A33">
        <v>30</v>
      </c>
      <c r="B33">
        <v>8</v>
      </c>
      <c r="C33" s="9">
        <v>38118</v>
      </c>
      <c r="D33" t="s">
        <v>181</v>
      </c>
      <c r="E33" s="1">
        <v>13462</v>
      </c>
      <c r="F33">
        <v>13</v>
      </c>
      <c r="G33" s="10">
        <v>1E-3</v>
      </c>
    </row>
    <row r="34" spans="1:7" x14ac:dyDescent="0.2">
      <c r="A34">
        <v>31</v>
      </c>
      <c r="B34">
        <v>8</v>
      </c>
      <c r="C34" s="9">
        <v>38118</v>
      </c>
      <c r="D34" t="s">
        <v>165</v>
      </c>
      <c r="E34">
        <v>0</v>
      </c>
      <c r="F34">
        <v>0</v>
      </c>
      <c r="G34" t="s">
        <v>65</v>
      </c>
    </row>
    <row r="35" spans="1:7" x14ac:dyDescent="0.2">
      <c r="A35">
        <v>32</v>
      </c>
      <c r="B35">
        <v>8</v>
      </c>
      <c r="C35" s="9">
        <v>38118</v>
      </c>
      <c r="D35" t="s">
        <v>168</v>
      </c>
      <c r="E35">
        <v>2</v>
      </c>
      <c r="F35">
        <v>0</v>
      </c>
      <c r="G35" s="10">
        <v>0</v>
      </c>
    </row>
    <row r="36" spans="1:7" x14ac:dyDescent="0.2">
      <c r="A36">
        <v>33</v>
      </c>
      <c r="B36">
        <v>8</v>
      </c>
      <c r="C36" s="9">
        <v>38118</v>
      </c>
      <c r="D36" t="s">
        <v>179</v>
      </c>
      <c r="E36">
        <v>4</v>
      </c>
      <c r="F36">
        <v>0</v>
      </c>
      <c r="G36" s="10">
        <v>0</v>
      </c>
    </row>
    <row r="37" spans="1:7" x14ac:dyDescent="0.2">
      <c r="A37">
        <v>34</v>
      </c>
      <c r="B37">
        <v>8</v>
      </c>
      <c r="C37" s="9">
        <v>38118</v>
      </c>
      <c r="D37" t="s">
        <v>186</v>
      </c>
      <c r="E37">
        <v>216</v>
      </c>
      <c r="F37">
        <v>0</v>
      </c>
      <c r="G37" s="10">
        <v>0</v>
      </c>
    </row>
    <row r="38" spans="1:7" x14ac:dyDescent="0.2">
      <c r="A38">
        <v>36</v>
      </c>
      <c r="B38">
        <v>8</v>
      </c>
      <c r="C38" s="9">
        <v>38118</v>
      </c>
      <c r="D38" t="s">
        <v>173</v>
      </c>
      <c r="E38">
        <v>127</v>
      </c>
      <c r="F38">
        <v>20</v>
      </c>
      <c r="G38" s="10">
        <v>0.157</v>
      </c>
    </row>
    <row r="39" spans="1:7" x14ac:dyDescent="0.2">
      <c r="A39">
        <v>37</v>
      </c>
      <c r="B39">
        <v>8</v>
      </c>
      <c r="C39" s="9">
        <v>38118</v>
      </c>
      <c r="D39" t="s">
        <v>161</v>
      </c>
      <c r="E39">
        <v>95</v>
      </c>
      <c r="F39">
        <v>14</v>
      </c>
      <c r="G39" s="10">
        <v>0.14699999999999999</v>
      </c>
    </row>
    <row r="40" spans="1:7" x14ac:dyDescent="0.2">
      <c r="A40">
        <v>38</v>
      </c>
      <c r="B40">
        <v>8</v>
      </c>
      <c r="C40" s="9">
        <v>38118</v>
      </c>
      <c r="D40" t="s">
        <v>187</v>
      </c>
      <c r="E40">
        <v>10</v>
      </c>
      <c r="F40">
        <v>1</v>
      </c>
      <c r="G40" s="10">
        <v>0.1</v>
      </c>
    </row>
    <row r="41" spans="1:7" x14ac:dyDescent="0.2">
      <c r="A41">
        <v>39</v>
      </c>
      <c r="B41">
        <v>8</v>
      </c>
      <c r="C41" s="9">
        <v>38118</v>
      </c>
      <c r="D41" t="s">
        <v>199</v>
      </c>
      <c r="E41">
        <v>33</v>
      </c>
      <c r="F41">
        <v>3</v>
      </c>
      <c r="G41" s="10">
        <v>9.0999999999999998E-2</v>
      </c>
    </row>
    <row r="42" spans="1:7" x14ac:dyDescent="0.2">
      <c r="A42">
        <v>40</v>
      </c>
      <c r="B42">
        <v>8</v>
      </c>
      <c r="C42" s="9">
        <v>38118</v>
      </c>
      <c r="D42" t="s">
        <v>183</v>
      </c>
      <c r="E42">
        <v>115</v>
      </c>
      <c r="F42">
        <v>3</v>
      </c>
      <c r="G42" s="10">
        <v>2.5999999999999999E-2</v>
      </c>
    </row>
    <row r="43" spans="1:7" x14ac:dyDescent="0.2">
      <c r="A43">
        <v>41</v>
      </c>
      <c r="B43">
        <v>8</v>
      </c>
      <c r="C43" s="9">
        <v>38118</v>
      </c>
      <c r="D43" t="s">
        <v>158</v>
      </c>
      <c r="E43">
        <v>87</v>
      </c>
      <c r="F43">
        <v>10</v>
      </c>
      <c r="G43" s="10">
        <v>0.115</v>
      </c>
    </row>
    <row r="44" spans="1:7" x14ac:dyDescent="0.2">
      <c r="A44">
        <v>42</v>
      </c>
      <c r="B44">
        <v>8</v>
      </c>
      <c r="C44" s="9">
        <v>38118</v>
      </c>
      <c r="D44" t="s">
        <v>169</v>
      </c>
      <c r="E44">
        <v>315</v>
      </c>
      <c r="F44">
        <v>38</v>
      </c>
      <c r="G44" s="10">
        <v>0.121</v>
      </c>
    </row>
    <row r="45" spans="1:7" x14ac:dyDescent="0.2">
      <c r="A45">
        <v>43</v>
      </c>
      <c r="B45">
        <v>8</v>
      </c>
      <c r="C45" s="9">
        <v>38118</v>
      </c>
      <c r="D45" t="s">
        <v>196</v>
      </c>
      <c r="E45">
        <v>455</v>
      </c>
      <c r="F45">
        <v>110</v>
      </c>
      <c r="G45" s="10">
        <v>0.24199999999999999</v>
      </c>
    </row>
    <row r="46" spans="1:7" x14ac:dyDescent="0.2">
      <c r="A46">
        <v>44</v>
      </c>
      <c r="B46">
        <v>8</v>
      </c>
      <c r="C46" s="9">
        <v>38118</v>
      </c>
      <c r="D46" t="s">
        <v>163</v>
      </c>
      <c r="E46">
        <v>276</v>
      </c>
      <c r="F46">
        <v>15</v>
      </c>
      <c r="G46" s="10">
        <v>5.3999999999999999E-2</v>
      </c>
    </row>
    <row r="47" spans="1:7" x14ac:dyDescent="0.2">
      <c r="A47">
        <v>45</v>
      </c>
      <c r="B47">
        <v>8</v>
      </c>
      <c r="C47" s="9">
        <v>38118</v>
      </c>
      <c r="D47" t="s">
        <v>188</v>
      </c>
      <c r="E47">
        <v>557</v>
      </c>
      <c r="F47">
        <v>48</v>
      </c>
      <c r="G47" s="10">
        <v>8.5999999999999993E-2</v>
      </c>
    </row>
    <row r="48" spans="1:7" x14ac:dyDescent="0.2">
      <c r="A48">
        <v>46</v>
      </c>
      <c r="B48">
        <v>8</v>
      </c>
      <c r="C48" s="9">
        <v>38118</v>
      </c>
      <c r="D48" t="s">
        <v>174</v>
      </c>
      <c r="E48" s="1">
        <v>1160</v>
      </c>
      <c r="F48">
        <v>64</v>
      </c>
      <c r="G48" s="10">
        <v>5.5E-2</v>
      </c>
    </row>
    <row r="49" spans="1:7" x14ac:dyDescent="0.2">
      <c r="A49">
        <v>47</v>
      </c>
      <c r="B49">
        <v>8</v>
      </c>
      <c r="C49" s="9">
        <v>38118</v>
      </c>
      <c r="D49" t="s">
        <v>160</v>
      </c>
      <c r="E49">
        <v>254</v>
      </c>
      <c r="F49">
        <v>8</v>
      </c>
      <c r="G49" s="10">
        <v>3.1E-2</v>
      </c>
    </row>
    <row r="50" spans="1:7" x14ac:dyDescent="0.2">
      <c r="A50">
        <v>49</v>
      </c>
      <c r="B50">
        <v>8</v>
      </c>
      <c r="C50" s="9">
        <v>38118</v>
      </c>
      <c r="D50" t="s">
        <v>166</v>
      </c>
      <c r="E50">
        <v>114</v>
      </c>
      <c r="F50">
        <v>5</v>
      </c>
      <c r="G50" s="10">
        <v>4.3999999999999997E-2</v>
      </c>
    </row>
    <row r="51" spans="1:7" x14ac:dyDescent="0.2">
      <c r="A51">
        <v>50</v>
      </c>
      <c r="B51">
        <v>8</v>
      </c>
      <c r="C51" s="9">
        <v>38118</v>
      </c>
      <c r="D51" t="s">
        <v>177</v>
      </c>
      <c r="E51">
        <v>1</v>
      </c>
      <c r="F51">
        <v>0</v>
      </c>
      <c r="G51" s="10">
        <v>0</v>
      </c>
    </row>
    <row r="52" spans="1:7" x14ac:dyDescent="0.2">
      <c r="A52">
        <v>51</v>
      </c>
      <c r="B52">
        <v>8</v>
      </c>
      <c r="C52" s="9">
        <v>38118</v>
      </c>
      <c r="D52" t="s">
        <v>180</v>
      </c>
      <c r="E52">
        <v>1</v>
      </c>
      <c r="F52">
        <v>0</v>
      </c>
      <c r="G52" s="10">
        <v>0</v>
      </c>
    </row>
    <row r="53" spans="1:7" x14ac:dyDescent="0.2">
      <c r="A53">
        <v>52</v>
      </c>
      <c r="B53">
        <v>8</v>
      </c>
      <c r="C53" s="9">
        <v>38118</v>
      </c>
      <c r="D53" t="s">
        <v>192</v>
      </c>
      <c r="E53">
        <v>3</v>
      </c>
      <c r="F53">
        <v>0</v>
      </c>
      <c r="G53" s="10">
        <v>0</v>
      </c>
    </row>
    <row r="54" spans="1:7" x14ac:dyDescent="0.2">
      <c r="A54">
        <v>53</v>
      </c>
      <c r="B54">
        <v>8</v>
      </c>
      <c r="C54" s="9">
        <v>38118</v>
      </c>
      <c r="D54" t="s">
        <v>193</v>
      </c>
      <c r="E54">
        <v>1</v>
      </c>
      <c r="F54">
        <v>0</v>
      </c>
      <c r="G54" s="10">
        <v>0</v>
      </c>
    </row>
    <row r="55" spans="1:7" x14ac:dyDescent="0.2">
      <c r="A55">
        <v>54</v>
      </c>
      <c r="B55">
        <v>8</v>
      </c>
      <c r="C55" s="9">
        <v>38118</v>
      </c>
      <c r="D55" t="s">
        <v>194</v>
      </c>
      <c r="E55">
        <v>5</v>
      </c>
      <c r="F55">
        <v>0</v>
      </c>
      <c r="G55" s="10">
        <v>0</v>
      </c>
    </row>
    <row r="56" spans="1:7" x14ac:dyDescent="0.2">
      <c r="A56">
        <v>55</v>
      </c>
      <c r="B56">
        <v>8</v>
      </c>
      <c r="C56" s="9">
        <v>38118</v>
      </c>
      <c r="D56" t="s">
        <v>157</v>
      </c>
      <c r="E56">
        <v>0</v>
      </c>
      <c r="F56">
        <v>0</v>
      </c>
      <c r="G56" t="s">
        <v>65</v>
      </c>
    </row>
    <row r="57" spans="1:7" x14ac:dyDescent="0.2">
      <c r="A57">
        <v>56</v>
      </c>
      <c r="B57">
        <v>8</v>
      </c>
      <c r="C57" s="9">
        <v>38118</v>
      </c>
      <c r="D57" t="s">
        <v>170</v>
      </c>
      <c r="E57">
        <v>0</v>
      </c>
      <c r="F57">
        <v>0</v>
      </c>
      <c r="G57" t="s">
        <v>65</v>
      </c>
    </row>
    <row r="58" spans="1:7" x14ac:dyDescent="0.2">
      <c r="A58">
        <v>57</v>
      </c>
      <c r="B58">
        <v>8</v>
      </c>
      <c r="C58" s="9">
        <v>38118</v>
      </c>
      <c r="D58" t="s">
        <v>176</v>
      </c>
      <c r="E58">
        <v>0</v>
      </c>
      <c r="F58">
        <v>0</v>
      </c>
      <c r="G58" t="s">
        <v>65</v>
      </c>
    </row>
    <row r="59" spans="1:7" x14ac:dyDescent="0.2">
      <c r="A59">
        <v>48</v>
      </c>
      <c r="B59">
        <v>8</v>
      </c>
      <c r="C59" s="9">
        <v>38278</v>
      </c>
      <c r="D59" t="s">
        <v>201</v>
      </c>
      <c r="E59">
        <v>147</v>
      </c>
      <c r="F59">
        <v>0</v>
      </c>
      <c r="G59" s="10">
        <v>0</v>
      </c>
    </row>
    <row r="60" spans="1:7" x14ac:dyDescent="0.2">
      <c r="A60">
        <v>26</v>
      </c>
      <c r="B60">
        <v>8</v>
      </c>
      <c r="C60" s="9">
        <v>38278</v>
      </c>
      <c r="D60" t="s">
        <v>206</v>
      </c>
      <c r="E60" s="1">
        <v>4787</v>
      </c>
      <c r="F60">
        <v>7</v>
      </c>
      <c r="G60" s="10">
        <v>1E-3</v>
      </c>
    </row>
    <row r="61" spans="1:7" x14ac:dyDescent="0.2">
      <c r="A61">
        <v>29</v>
      </c>
      <c r="B61">
        <v>8</v>
      </c>
      <c r="C61" s="9">
        <v>38278</v>
      </c>
      <c r="D61" t="s">
        <v>212</v>
      </c>
      <c r="E61" s="1">
        <v>1944</v>
      </c>
      <c r="F61">
        <v>1</v>
      </c>
      <c r="G61" s="10">
        <v>1E-3</v>
      </c>
    </row>
    <row r="62" spans="1:7" x14ac:dyDescent="0.2">
      <c r="A62">
        <v>24</v>
      </c>
      <c r="B62">
        <v>8</v>
      </c>
      <c r="C62" s="9">
        <v>38278</v>
      </c>
      <c r="D62" t="s">
        <v>200</v>
      </c>
      <c r="E62" s="1">
        <v>2684</v>
      </c>
      <c r="F62">
        <v>5</v>
      </c>
      <c r="G62" s="10">
        <v>2E-3</v>
      </c>
    </row>
    <row r="63" spans="1:7" x14ac:dyDescent="0.2">
      <c r="A63">
        <v>22</v>
      </c>
      <c r="B63">
        <v>8</v>
      </c>
      <c r="C63" s="9">
        <v>38278</v>
      </c>
      <c r="D63" t="s">
        <v>208</v>
      </c>
      <c r="E63" s="1">
        <v>4753</v>
      </c>
      <c r="F63">
        <v>13</v>
      </c>
      <c r="G63" s="10">
        <v>3.0000000000000001E-3</v>
      </c>
    </row>
    <row r="64" spans="1:7" x14ac:dyDescent="0.2">
      <c r="A64">
        <v>21</v>
      </c>
      <c r="B64">
        <v>8</v>
      </c>
      <c r="C64" s="9">
        <v>38278</v>
      </c>
      <c r="D64" t="s">
        <v>209</v>
      </c>
      <c r="E64" s="1">
        <v>3868</v>
      </c>
      <c r="F64">
        <v>17</v>
      </c>
      <c r="G64" s="10">
        <v>4.0000000000000001E-3</v>
      </c>
    </row>
    <row r="65" spans="1:7" x14ac:dyDescent="0.2">
      <c r="A65">
        <v>19</v>
      </c>
      <c r="B65">
        <v>8</v>
      </c>
      <c r="C65" s="9">
        <v>38278</v>
      </c>
      <c r="D65" t="s">
        <v>211</v>
      </c>
      <c r="E65" s="1">
        <v>1243</v>
      </c>
      <c r="F65">
        <v>6</v>
      </c>
      <c r="G65" s="10">
        <v>5.0000000000000001E-3</v>
      </c>
    </row>
    <row r="66" spans="1:7" x14ac:dyDescent="0.2">
      <c r="A66">
        <v>14</v>
      </c>
      <c r="B66">
        <v>8</v>
      </c>
      <c r="C66" s="9">
        <v>38278</v>
      </c>
      <c r="D66" t="s">
        <v>15</v>
      </c>
      <c r="E66" s="1">
        <v>9576</v>
      </c>
      <c r="F66">
        <v>87</v>
      </c>
      <c r="G66" s="10">
        <v>8.9999999999999993E-3</v>
      </c>
    </row>
    <row r="67" spans="1:7" x14ac:dyDescent="0.2">
      <c r="A67">
        <v>16</v>
      </c>
      <c r="B67">
        <v>8</v>
      </c>
      <c r="C67" s="9">
        <v>38278</v>
      </c>
      <c r="D67" t="s">
        <v>202</v>
      </c>
      <c r="E67">
        <v>908</v>
      </c>
      <c r="F67">
        <v>8</v>
      </c>
      <c r="G67" s="10">
        <v>8.9999999999999993E-3</v>
      </c>
    </row>
    <row r="68" spans="1:7" x14ac:dyDescent="0.2">
      <c r="A68">
        <v>10</v>
      </c>
      <c r="B68">
        <v>8</v>
      </c>
      <c r="C68" s="9">
        <v>38278</v>
      </c>
      <c r="D68" t="s">
        <v>205</v>
      </c>
      <c r="E68" s="1">
        <v>1668</v>
      </c>
      <c r="F68">
        <v>21</v>
      </c>
      <c r="G68" s="10">
        <v>1.2999999999999999E-2</v>
      </c>
    </row>
    <row r="69" spans="1:7" x14ac:dyDescent="0.2">
      <c r="A69">
        <v>9</v>
      </c>
      <c r="B69">
        <v>8</v>
      </c>
      <c r="C69" s="9">
        <v>38278</v>
      </c>
      <c r="D69" t="s">
        <v>203</v>
      </c>
      <c r="E69" s="1">
        <v>45050</v>
      </c>
      <c r="F69">
        <v>678</v>
      </c>
      <c r="G69" s="10">
        <v>1.4999999999999999E-2</v>
      </c>
    </row>
    <row r="70" spans="1:7" x14ac:dyDescent="0.2">
      <c r="A70">
        <v>35</v>
      </c>
      <c r="B70">
        <v>8</v>
      </c>
      <c r="C70" s="9">
        <v>38278</v>
      </c>
      <c r="D70" t="s">
        <v>204</v>
      </c>
      <c r="E70">
        <v>63</v>
      </c>
      <c r="F70">
        <v>35</v>
      </c>
      <c r="G70" s="10">
        <v>0.55600000000000005</v>
      </c>
    </row>
    <row r="71" spans="1:7" x14ac:dyDescent="0.2">
      <c r="A71">
        <v>20</v>
      </c>
      <c r="B71">
        <v>8</v>
      </c>
      <c r="C71" s="9">
        <v>38278</v>
      </c>
      <c r="D71" s="9" t="s">
        <v>210</v>
      </c>
      <c r="E71" s="1">
        <v>1789</v>
      </c>
      <c r="F71">
        <v>8</v>
      </c>
      <c r="G71" s="10">
        <v>4.0000000000000001E-3</v>
      </c>
    </row>
    <row r="72" spans="1:7" x14ac:dyDescent="0.2">
      <c r="A72">
        <v>1</v>
      </c>
      <c r="B72">
        <v>8</v>
      </c>
      <c r="C72" s="9">
        <v>38278</v>
      </c>
      <c r="D72" t="s">
        <v>159</v>
      </c>
      <c r="E72">
        <v>702</v>
      </c>
      <c r="F72">
        <v>165</v>
      </c>
      <c r="G72" s="10">
        <v>0.23499999999999999</v>
      </c>
    </row>
    <row r="73" spans="1:7" x14ac:dyDescent="0.2">
      <c r="A73">
        <v>2</v>
      </c>
      <c r="B73">
        <v>8</v>
      </c>
      <c r="C73" s="9">
        <v>38278</v>
      </c>
      <c r="D73" t="s">
        <v>171</v>
      </c>
      <c r="E73">
        <v>95</v>
      </c>
      <c r="F73">
        <v>12</v>
      </c>
      <c r="G73" s="10">
        <v>0.126</v>
      </c>
    </row>
    <row r="74" spans="1:7" x14ac:dyDescent="0.2">
      <c r="A74">
        <v>3</v>
      </c>
      <c r="B74">
        <v>8</v>
      </c>
      <c r="C74" s="9">
        <v>38278</v>
      </c>
      <c r="D74" t="s">
        <v>198</v>
      </c>
      <c r="E74" s="1">
        <v>1433</v>
      </c>
      <c r="F74">
        <v>100</v>
      </c>
      <c r="G74" s="10">
        <v>7.0000000000000007E-2</v>
      </c>
    </row>
    <row r="75" spans="1:7" x14ac:dyDescent="0.2">
      <c r="A75">
        <v>4</v>
      </c>
      <c r="B75">
        <v>8</v>
      </c>
      <c r="C75" s="9">
        <v>38278</v>
      </c>
      <c r="D75" t="s">
        <v>197</v>
      </c>
      <c r="E75">
        <v>469</v>
      </c>
      <c r="F75">
        <v>24</v>
      </c>
      <c r="G75" s="10">
        <v>5.0999999999999997E-2</v>
      </c>
    </row>
    <row r="76" spans="1:7" x14ac:dyDescent="0.2">
      <c r="A76">
        <v>5</v>
      </c>
      <c r="B76">
        <v>8</v>
      </c>
      <c r="C76" s="9">
        <v>38278</v>
      </c>
      <c r="D76" t="s">
        <v>156</v>
      </c>
      <c r="E76" s="1">
        <v>10303</v>
      </c>
      <c r="F76">
        <v>387</v>
      </c>
      <c r="G76" s="10">
        <v>3.7999999999999999E-2</v>
      </c>
    </row>
    <row r="77" spans="1:7" x14ac:dyDescent="0.2">
      <c r="A77">
        <v>6</v>
      </c>
      <c r="B77">
        <v>8</v>
      </c>
      <c r="C77" s="9">
        <v>38278</v>
      </c>
      <c r="D77" t="s">
        <v>184</v>
      </c>
      <c r="E77">
        <v>392</v>
      </c>
      <c r="F77">
        <v>12</v>
      </c>
      <c r="G77" s="10">
        <v>3.1E-2</v>
      </c>
    </row>
    <row r="78" spans="1:7" x14ac:dyDescent="0.2">
      <c r="A78">
        <v>7</v>
      </c>
      <c r="B78">
        <v>8</v>
      </c>
      <c r="C78" s="9">
        <v>38278</v>
      </c>
      <c r="D78" t="s">
        <v>191</v>
      </c>
      <c r="E78">
        <v>72</v>
      </c>
      <c r="F78">
        <v>2</v>
      </c>
      <c r="G78" s="10">
        <v>2.8000000000000001E-2</v>
      </c>
    </row>
    <row r="79" spans="1:7" x14ac:dyDescent="0.2">
      <c r="A79">
        <v>8</v>
      </c>
      <c r="B79">
        <v>8</v>
      </c>
      <c r="C79" s="9">
        <v>38278</v>
      </c>
      <c r="D79" t="s">
        <v>195</v>
      </c>
      <c r="E79">
        <v>451</v>
      </c>
      <c r="F79">
        <v>10</v>
      </c>
      <c r="G79" s="10">
        <v>2.1999999999999999E-2</v>
      </c>
    </row>
    <row r="80" spans="1:7" x14ac:dyDescent="0.2">
      <c r="A80">
        <v>11</v>
      </c>
      <c r="B80">
        <v>8</v>
      </c>
      <c r="C80" s="9">
        <v>38278</v>
      </c>
      <c r="D80" t="s">
        <v>175</v>
      </c>
      <c r="E80">
        <v>985</v>
      </c>
      <c r="F80">
        <v>12</v>
      </c>
      <c r="G80" s="10">
        <v>1.2E-2</v>
      </c>
    </row>
    <row r="81" spans="1:7" x14ac:dyDescent="0.2">
      <c r="A81">
        <v>12</v>
      </c>
      <c r="B81">
        <v>8</v>
      </c>
      <c r="C81" s="9">
        <v>38278</v>
      </c>
      <c r="D81" t="s">
        <v>178</v>
      </c>
      <c r="E81" s="1">
        <v>1786</v>
      </c>
      <c r="F81">
        <v>18</v>
      </c>
      <c r="G81" s="10">
        <v>0.01</v>
      </c>
    </row>
    <row r="82" spans="1:7" x14ac:dyDescent="0.2">
      <c r="A82">
        <v>13</v>
      </c>
      <c r="B82">
        <v>8</v>
      </c>
      <c r="C82" s="9">
        <v>38278</v>
      </c>
      <c r="D82" t="s">
        <v>164</v>
      </c>
      <c r="E82">
        <v>200</v>
      </c>
      <c r="F82">
        <v>2</v>
      </c>
      <c r="G82" s="10">
        <v>0.01</v>
      </c>
    </row>
    <row r="83" spans="1:7" x14ac:dyDescent="0.2">
      <c r="A83">
        <v>15</v>
      </c>
      <c r="B83">
        <v>8</v>
      </c>
      <c r="C83" s="9">
        <v>38278</v>
      </c>
      <c r="D83" t="s">
        <v>190</v>
      </c>
      <c r="E83" s="1">
        <v>1239</v>
      </c>
      <c r="F83">
        <v>11</v>
      </c>
      <c r="G83" s="10">
        <v>8.9999999999999993E-3</v>
      </c>
    </row>
    <row r="84" spans="1:7" x14ac:dyDescent="0.2">
      <c r="A84">
        <v>17</v>
      </c>
      <c r="B84">
        <v>8</v>
      </c>
      <c r="C84" s="9">
        <v>38278</v>
      </c>
      <c r="D84" t="s">
        <v>167</v>
      </c>
      <c r="E84" s="1">
        <v>1206</v>
      </c>
      <c r="F84">
        <v>8</v>
      </c>
      <c r="G84" s="10">
        <v>7.0000000000000001E-3</v>
      </c>
    </row>
    <row r="85" spans="1:7" x14ac:dyDescent="0.2">
      <c r="A85">
        <v>18</v>
      </c>
      <c r="B85">
        <v>8</v>
      </c>
      <c r="C85" s="9">
        <v>38278</v>
      </c>
      <c r="D85" t="s">
        <v>189</v>
      </c>
      <c r="E85">
        <v>512</v>
      </c>
      <c r="F85">
        <v>3</v>
      </c>
      <c r="G85" s="10">
        <v>6.0000000000000001E-3</v>
      </c>
    </row>
    <row r="86" spans="1:7" x14ac:dyDescent="0.2">
      <c r="A86">
        <v>23</v>
      </c>
      <c r="B86">
        <v>8</v>
      </c>
      <c r="C86" s="9">
        <v>38278</v>
      </c>
      <c r="D86" t="s">
        <v>162</v>
      </c>
      <c r="E86" s="1">
        <v>2508</v>
      </c>
      <c r="F86">
        <v>5</v>
      </c>
      <c r="G86" s="10">
        <v>2E-3</v>
      </c>
    </row>
    <row r="87" spans="1:7" x14ac:dyDescent="0.2">
      <c r="A87">
        <v>25</v>
      </c>
      <c r="B87">
        <v>8</v>
      </c>
      <c r="C87" s="9">
        <v>38278</v>
      </c>
      <c r="D87" t="s">
        <v>172</v>
      </c>
      <c r="E87" s="1">
        <v>1231</v>
      </c>
      <c r="F87">
        <v>2</v>
      </c>
      <c r="G87" s="10">
        <v>2E-3</v>
      </c>
    </row>
    <row r="88" spans="1:7" x14ac:dyDescent="0.2">
      <c r="A88">
        <v>27</v>
      </c>
      <c r="B88">
        <v>8</v>
      </c>
      <c r="C88" s="9">
        <v>38278</v>
      </c>
      <c r="D88" t="s">
        <v>182</v>
      </c>
      <c r="E88" s="1">
        <v>1387</v>
      </c>
      <c r="F88">
        <v>2</v>
      </c>
      <c r="G88" s="10">
        <v>1E-3</v>
      </c>
    </row>
    <row r="89" spans="1:7" x14ac:dyDescent="0.2">
      <c r="A89">
        <v>28</v>
      </c>
      <c r="B89">
        <v>8</v>
      </c>
      <c r="C89" s="9">
        <v>38278</v>
      </c>
      <c r="D89" t="s">
        <v>185</v>
      </c>
      <c r="E89" s="1">
        <v>1688</v>
      </c>
      <c r="F89">
        <v>1</v>
      </c>
      <c r="G89" s="10">
        <v>1E-3</v>
      </c>
    </row>
    <row r="90" spans="1:7" x14ac:dyDescent="0.2">
      <c r="A90">
        <v>30</v>
      </c>
      <c r="B90">
        <v>8</v>
      </c>
      <c r="C90" s="9">
        <v>38278</v>
      </c>
      <c r="D90" t="s">
        <v>181</v>
      </c>
      <c r="E90" s="1">
        <v>15205</v>
      </c>
      <c r="F90">
        <v>4</v>
      </c>
      <c r="G90" s="10">
        <v>0</v>
      </c>
    </row>
    <row r="91" spans="1:7" x14ac:dyDescent="0.2">
      <c r="A91">
        <v>31</v>
      </c>
      <c r="B91">
        <v>8</v>
      </c>
      <c r="C91" s="9">
        <v>38278</v>
      </c>
      <c r="D91" t="s">
        <v>165</v>
      </c>
      <c r="E91">
        <v>24</v>
      </c>
      <c r="F91">
        <v>0</v>
      </c>
      <c r="G91" s="10">
        <v>0</v>
      </c>
    </row>
    <row r="92" spans="1:7" x14ac:dyDescent="0.2">
      <c r="A92">
        <v>32</v>
      </c>
      <c r="B92">
        <v>8</v>
      </c>
      <c r="C92" s="9">
        <v>38278</v>
      </c>
      <c r="D92" t="s">
        <v>168</v>
      </c>
      <c r="E92">
        <v>5</v>
      </c>
      <c r="F92">
        <v>0</v>
      </c>
      <c r="G92" s="10">
        <v>0</v>
      </c>
    </row>
    <row r="93" spans="1:7" x14ac:dyDescent="0.2">
      <c r="A93">
        <v>33</v>
      </c>
      <c r="B93">
        <v>8</v>
      </c>
      <c r="C93" s="9">
        <v>38278</v>
      </c>
      <c r="D93" t="s">
        <v>179</v>
      </c>
      <c r="E93">
        <v>87</v>
      </c>
      <c r="F93">
        <v>0</v>
      </c>
      <c r="G93" s="10">
        <v>0</v>
      </c>
    </row>
    <row r="94" spans="1:7" x14ac:dyDescent="0.2">
      <c r="A94">
        <v>34</v>
      </c>
      <c r="B94">
        <v>8</v>
      </c>
      <c r="C94" s="9">
        <v>38278</v>
      </c>
      <c r="D94" t="s">
        <v>186</v>
      </c>
      <c r="E94">
        <v>251</v>
      </c>
      <c r="F94">
        <v>0</v>
      </c>
      <c r="G94" s="10">
        <v>0</v>
      </c>
    </row>
    <row r="95" spans="1:7" x14ac:dyDescent="0.2">
      <c r="A95">
        <v>36</v>
      </c>
      <c r="B95">
        <v>8</v>
      </c>
      <c r="C95" s="9">
        <v>38278</v>
      </c>
      <c r="D95" t="s">
        <v>173</v>
      </c>
      <c r="E95">
        <v>147</v>
      </c>
      <c r="F95">
        <v>14</v>
      </c>
      <c r="G95" s="10">
        <v>9.5000000000000001E-2</v>
      </c>
    </row>
    <row r="96" spans="1:7" x14ac:dyDescent="0.2">
      <c r="A96">
        <v>37</v>
      </c>
      <c r="B96">
        <v>8</v>
      </c>
      <c r="C96" s="9">
        <v>38278</v>
      </c>
      <c r="D96" t="s">
        <v>161</v>
      </c>
      <c r="E96">
        <v>96</v>
      </c>
      <c r="F96">
        <v>8</v>
      </c>
      <c r="G96" s="10">
        <v>8.3000000000000004E-2</v>
      </c>
    </row>
    <row r="97" spans="1:7" x14ac:dyDescent="0.2">
      <c r="A97">
        <v>38</v>
      </c>
      <c r="B97">
        <v>8</v>
      </c>
      <c r="C97" s="9">
        <v>38278</v>
      </c>
      <c r="D97" t="s">
        <v>187</v>
      </c>
      <c r="E97">
        <v>16</v>
      </c>
      <c r="F97">
        <v>1</v>
      </c>
      <c r="G97" s="10">
        <v>6.3E-2</v>
      </c>
    </row>
    <row r="98" spans="1:7" x14ac:dyDescent="0.2">
      <c r="A98">
        <v>39</v>
      </c>
      <c r="B98">
        <v>8</v>
      </c>
      <c r="C98" s="9">
        <v>38278</v>
      </c>
      <c r="D98" t="s">
        <v>199</v>
      </c>
      <c r="E98">
        <v>62</v>
      </c>
      <c r="F98">
        <v>3</v>
      </c>
      <c r="G98" s="10">
        <v>4.8000000000000001E-2</v>
      </c>
    </row>
    <row r="99" spans="1:7" x14ac:dyDescent="0.2">
      <c r="A99">
        <v>40</v>
      </c>
      <c r="B99">
        <v>8</v>
      </c>
      <c r="C99" s="9">
        <v>38278</v>
      </c>
      <c r="D99" t="s">
        <v>183</v>
      </c>
      <c r="E99">
        <v>102</v>
      </c>
      <c r="F99">
        <v>3</v>
      </c>
      <c r="G99" s="10">
        <v>2.9000000000000001E-2</v>
      </c>
    </row>
    <row r="100" spans="1:7" x14ac:dyDescent="0.2">
      <c r="A100">
        <v>41</v>
      </c>
      <c r="B100">
        <v>8</v>
      </c>
      <c r="C100" s="9">
        <v>38278</v>
      </c>
      <c r="D100" t="s">
        <v>158</v>
      </c>
      <c r="E100">
        <v>132</v>
      </c>
      <c r="F100">
        <v>2</v>
      </c>
      <c r="G100" s="10">
        <v>1.4999999999999999E-2</v>
      </c>
    </row>
    <row r="101" spans="1:7" x14ac:dyDescent="0.2">
      <c r="A101">
        <v>42</v>
      </c>
      <c r="B101">
        <v>8</v>
      </c>
      <c r="C101" s="9">
        <v>38278</v>
      </c>
      <c r="D101" t="s">
        <v>169</v>
      </c>
      <c r="E101">
        <v>419</v>
      </c>
      <c r="F101">
        <v>6</v>
      </c>
      <c r="G101" s="10">
        <v>1.4E-2</v>
      </c>
    </row>
    <row r="102" spans="1:7" x14ac:dyDescent="0.2">
      <c r="A102">
        <v>43</v>
      </c>
      <c r="B102">
        <v>8</v>
      </c>
      <c r="C102" s="9">
        <v>38278</v>
      </c>
      <c r="D102" t="s">
        <v>196</v>
      </c>
      <c r="E102">
        <v>537</v>
      </c>
      <c r="F102">
        <v>5</v>
      </c>
      <c r="G102" s="10">
        <v>8.9999999999999993E-3</v>
      </c>
    </row>
    <row r="103" spans="1:7" x14ac:dyDescent="0.2">
      <c r="A103">
        <v>44</v>
      </c>
      <c r="B103">
        <v>8</v>
      </c>
      <c r="C103" s="9">
        <v>38278</v>
      </c>
      <c r="D103" t="s">
        <v>163</v>
      </c>
      <c r="E103">
        <v>265</v>
      </c>
      <c r="F103">
        <v>2</v>
      </c>
      <c r="G103" s="10">
        <v>8.0000000000000002E-3</v>
      </c>
    </row>
    <row r="104" spans="1:7" x14ac:dyDescent="0.2">
      <c r="A104">
        <v>45</v>
      </c>
      <c r="B104">
        <v>8</v>
      </c>
      <c r="C104" s="9">
        <v>38278</v>
      </c>
      <c r="D104" t="s">
        <v>188</v>
      </c>
      <c r="E104">
        <v>569</v>
      </c>
      <c r="F104">
        <v>4</v>
      </c>
      <c r="G104" s="10">
        <v>7.0000000000000001E-3</v>
      </c>
    </row>
    <row r="105" spans="1:7" x14ac:dyDescent="0.2">
      <c r="A105">
        <v>46</v>
      </c>
      <c r="B105">
        <v>8</v>
      </c>
      <c r="C105" s="9">
        <v>38278</v>
      </c>
      <c r="D105" t="s">
        <v>174</v>
      </c>
      <c r="E105" s="1">
        <v>1261</v>
      </c>
      <c r="F105">
        <v>3</v>
      </c>
      <c r="G105" s="10">
        <v>2E-3</v>
      </c>
    </row>
    <row r="106" spans="1:7" x14ac:dyDescent="0.2">
      <c r="A106">
        <v>47</v>
      </c>
      <c r="B106">
        <v>8</v>
      </c>
      <c r="C106" s="9">
        <v>38278</v>
      </c>
      <c r="D106" t="s">
        <v>160</v>
      </c>
      <c r="E106">
        <v>304</v>
      </c>
      <c r="F106">
        <v>0</v>
      </c>
      <c r="G106" s="10">
        <v>0</v>
      </c>
    </row>
    <row r="107" spans="1:7" x14ac:dyDescent="0.2">
      <c r="A107">
        <v>49</v>
      </c>
      <c r="B107">
        <v>8</v>
      </c>
      <c r="C107" s="9">
        <v>38278</v>
      </c>
      <c r="D107" t="s">
        <v>166</v>
      </c>
      <c r="E107">
        <v>151</v>
      </c>
      <c r="F107">
        <v>0</v>
      </c>
      <c r="G107" s="10">
        <v>0</v>
      </c>
    </row>
    <row r="108" spans="1:7" x14ac:dyDescent="0.2">
      <c r="A108">
        <v>50</v>
      </c>
      <c r="B108">
        <v>8</v>
      </c>
      <c r="C108" s="9">
        <v>38278</v>
      </c>
      <c r="D108" t="s">
        <v>177</v>
      </c>
      <c r="E108">
        <v>1</v>
      </c>
      <c r="F108">
        <v>0</v>
      </c>
      <c r="G108" s="10">
        <v>0</v>
      </c>
    </row>
    <row r="109" spans="1:7" x14ac:dyDescent="0.2">
      <c r="A109">
        <v>51</v>
      </c>
      <c r="B109">
        <v>8</v>
      </c>
      <c r="C109" s="9">
        <v>38278</v>
      </c>
      <c r="D109" t="s">
        <v>180</v>
      </c>
      <c r="E109">
        <v>2</v>
      </c>
      <c r="F109">
        <v>0</v>
      </c>
      <c r="G109" s="10">
        <v>0</v>
      </c>
    </row>
    <row r="110" spans="1:7" x14ac:dyDescent="0.2">
      <c r="A110">
        <v>52</v>
      </c>
      <c r="B110">
        <v>8</v>
      </c>
      <c r="C110" s="9">
        <v>38278</v>
      </c>
      <c r="D110" t="s">
        <v>192</v>
      </c>
      <c r="E110">
        <v>3</v>
      </c>
      <c r="F110">
        <v>0</v>
      </c>
      <c r="G110" s="10">
        <v>0</v>
      </c>
    </row>
    <row r="111" spans="1:7" x14ac:dyDescent="0.2">
      <c r="A111">
        <v>53</v>
      </c>
      <c r="B111">
        <v>8</v>
      </c>
      <c r="C111" s="9">
        <v>38278</v>
      </c>
      <c r="D111" t="s">
        <v>193</v>
      </c>
      <c r="E111">
        <v>1</v>
      </c>
      <c r="F111">
        <v>0</v>
      </c>
      <c r="G111" s="10">
        <v>0</v>
      </c>
    </row>
    <row r="112" spans="1:7" x14ac:dyDescent="0.2">
      <c r="A112">
        <v>54</v>
      </c>
      <c r="B112">
        <v>8</v>
      </c>
      <c r="C112" s="9">
        <v>38278</v>
      </c>
      <c r="D112" t="s">
        <v>194</v>
      </c>
      <c r="E112">
        <v>4</v>
      </c>
      <c r="F112">
        <v>0</v>
      </c>
      <c r="G112" s="10">
        <v>0</v>
      </c>
    </row>
    <row r="113" spans="1:7" x14ac:dyDescent="0.2">
      <c r="A113">
        <v>55</v>
      </c>
      <c r="B113">
        <v>8</v>
      </c>
      <c r="C113" s="9">
        <v>38278</v>
      </c>
      <c r="D113" t="s">
        <v>157</v>
      </c>
      <c r="E113">
        <v>0</v>
      </c>
      <c r="F113">
        <v>0</v>
      </c>
      <c r="G113" t="s">
        <v>65</v>
      </c>
    </row>
    <row r="114" spans="1:7" x14ac:dyDescent="0.2">
      <c r="A114">
        <v>56</v>
      </c>
      <c r="B114">
        <v>8</v>
      </c>
      <c r="C114" s="9">
        <v>38278</v>
      </c>
      <c r="D114" t="s">
        <v>170</v>
      </c>
      <c r="E114">
        <v>0</v>
      </c>
      <c r="F114">
        <v>0</v>
      </c>
      <c r="G114" t="s">
        <v>65</v>
      </c>
    </row>
    <row r="115" spans="1:7" x14ac:dyDescent="0.2">
      <c r="A115">
        <v>57</v>
      </c>
      <c r="B115">
        <v>8</v>
      </c>
      <c r="C115" s="9">
        <v>38278</v>
      </c>
      <c r="D115" t="s">
        <v>176</v>
      </c>
      <c r="E115">
        <v>0</v>
      </c>
      <c r="F115">
        <v>0</v>
      </c>
      <c r="G115" t="s">
        <v>65</v>
      </c>
    </row>
    <row r="117" spans="1:7" x14ac:dyDescent="0.2">
      <c r="A117">
        <v>100</v>
      </c>
      <c r="B117">
        <v>8</v>
      </c>
      <c r="C117" s="9">
        <v>38118</v>
      </c>
      <c r="D117" s="6" t="s">
        <v>2</v>
      </c>
      <c r="E117" s="14">
        <f>SUM(E2:E58)</f>
        <v>117157</v>
      </c>
      <c r="F117" s="14">
        <f>SUM(F2:F58)</f>
        <v>4720</v>
      </c>
      <c r="G117" s="12">
        <f>F117/E117</f>
        <v>4.0287818909668226E-2</v>
      </c>
    </row>
    <row r="118" spans="1:7" x14ac:dyDescent="0.2">
      <c r="A118">
        <v>101</v>
      </c>
      <c r="B118">
        <v>8</v>
      </c>
      <c r="C118" s="9">
        <v>38278</v>
      </c>
      <c r="D118" s="6" t="s">
        <v>2</v>
      </c>
      <c r="E118" s="14">
        <f>SUM(E59:E115)</f>
        <v>124783</v>
      </c>
      <c r="F118" s="14">
        <f>SUM(F59:F115)</f>
        <v>1717</v>
      </c>
      <c r="G118" s="12">
        <f>F118/E118</f>
        <v>1.3759887164116908E-2</v>
      </c>
    </row>
    <row r="120" spans="1:7" x14ac:dyDescent="0.2">
      <c r="E120" s="9">
        <v>38118</v>
      </c>
      <c r="F120" t="s">
        <v>517</v>
      </c>
      <c r="G120" s="12">
        <f>QUARTILE(G2:G58,1)</f>
        <v>8.9999999999999993E-3</v>
      </c>
    </row>
    <row r="121" spans="1:7" x14ac:dyDescent="0.2">
      <c r="F121" t="s">
        <v>516</v>
      </c>
      <c r="G121" s="12">
        <f>MEDIAN(G2:G58)</f>
        <v>3.4000000000000002E-2</v>
      </c>
    </row>
    <row r="122" spans="1:7" x14ac:dyDescent="0.2">
      <c r="F122" t="s">
        <v>518</v>
      </c>
      <c r="G122" s="12">
        <f>QUARTILE(G2:G58,3)</f>
        <v>0.108</v>
      </c>
    </row>
    <row r="124" spans="1:7" x14ac:dyDescent="0.2">
      <c r="E124" s="9">
        <v>38278</v>
      </c>
      <c r="F124" t="s">
        <v>517</v>
      </c>
      <c r="G124" s="12">
        <f>QUARTILE(G59:G115,1)</f>
        <v>1E-3</v>
      </c>
    </row>
    <row r="125" spans="1:7" x14ac:dyDescent="0.2">
      <c r="F125" t="s">
        <v>516</v>
      </c>
      <c r="G125" s="12">
        <f>MEDIAN(G59:G115)</f>
        <v>7.0000000000000001E-3</v>
      </c>
    </row>
    <row r="126" spans="1:7" x14ac:dyDescent="0.2">
      <c r="F126" t="s">
        <v>518</v>
      </c>
      <c r="G126" s="12">
        <f>QUARTILE(G59:G115,3)</f>
        <v>2.0249999999999997E-2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C1" workbookViewId="0">
      <selection activeCell="G3" sqref="G3"/>
    </sheetView>
  </sheetViews>
  <sheetFormatPr defaultRowHeight="12.75" x14ac:dyDescent="0.2"/>
  <cols>
    <col min="3" max="3" width="16.28515625" customWidth="1"/>
    <col min="4" max="5" width="15.42578125" customWidth="1"/>
    <col min="6" max="6" width="3.28515625" customWidth="1"/>
    <col min="7" max="7" width="93.140625" customWidth="1"/>
  </cols>
  <sheetData>
    <row r="1" spans="1:7" x14ac:dyDescent="0.2">
      <c r="A1" t="s">
        <v>222</v>
      </c>
      <c r="B1" t="s">
        <v>274</v>
      </c>
      <c r="C1" t="s">
        <v>221</v>
      </c>
      <c r="D1" t="s">
        <v>284</v>
      </c>
      <c r="E1" t="s">
        <v>283</v>
      </c>
    </row>
    <row r="2" spans="1:7" x14ac:dyDescent="0.2">
      <c r="A2">
        <v>20</v>
      </c>
      <c r="B2">
        <v>4</v>
      </c>
      <c r="C2" t="s">
        <v>156</v>
      </c>
      <c r="D2" s="1">
        <v>1008</v>
      </c>
      <c r="E2">
        <v>0.84</v>
      </c>
      <c r="G2" s="23" t="s">
        <v>444</v>
      </c>
    </row>
    <row r="3" spans="1:7" x14ac:dyDescent="0.2">
      <c r="A3">
        <v>47</v>
      </c>
      <c r="B3">
        <v>4</v>
      </c>
      <c r="C3" t="s">
        <v>157</v>
      </c>
      <c r="D3">
        <v>1</v>
      </c>
      <c r="E3">
        <v>0.91</v>
      </c>
      <c r="G3" s="23" t="s">
        <v>445</v>
      </c>
    </row>
    <row r="4" spans="1:7" x14ac:dyDescent="0.2">
      <c r="A4">
        <v>41</v>
      </c>
      <c r="B4">
        <v>4</v>
      </c>
      <c r="C4" t="s">
        <v>158</v>
      </c>
      <c r="D4">
        <v>47</v>
      </c>
      <c r="E4">
        <v>1.73</v>
      </c>
    </row>
    <row r="5" spans="1:7" x14ac:dyDescent="0.2">
      <c r="A5">
        <v>31</v>
      </c>
      <c r="B5">
        <v>4</v>
      </c>
      <c r="C5" t="s">
        <v>159</v>
      </c>
      <c r="D5">
        <v>23</v>
      </c>
      <c r="E5">
        <v>0.14000000000000001</v>
      </c>
      <c r="G5" s="6" t="s">
        <v>492</v>
      </c>
    </row>
    <row r="6" spans="1:7" x14ac:dyDescent="0.2">
      <c r="A6">
        <v>37</v>
      </c>
      <c r="B6">
        <v>4</v>
      </c>
      <c r="C6" t="s">
        <v>160</v>
      </c>
      <c r="D6">
        <v>89</v>
      </c>
      <c r="E6">
        <v>2.59</v>
      </c>
    </row>
    <row r="7" spans="1:7" x14ac:dyDescent="0.2">
      <c r="A7">
        <v>53</v>
      </c>
      <c r="B7">
        <v>4</v>
      </c>
      <c r="C7" t="s">
        <v>161</v>
      </c>
      <c r="D7">
        <v>7</v>
      </c>
      <c r="E7">
        <v>0.39</v>
      </c>
    </row>
    <row r="8" spans="1:7" x14ac:dyDescent="0.2">
      <c r="A8">
        <v>23</v>
      </c>
      <c r="B8">
        <v>4</v>
      </c>
      <c r="C8" t="s">
        <v>200</v>
      </c>
      <c r="D8">
        <v>493</v>
      </c>
      <c r="E8">
        <v>0.66</v>
      </c>
    </row>
    <row r="9" spans="1:7" x14ac:dyDescent="0.2">
      <c r="A9">
        <v>51</v>
      </c>
      <c r="B9">
        <v>4</v>
      </c>
      <c r="C9" t="s">
        <v>201</v>
      </c>
      <c r="D9">
        <v>14</v>
      </c>
      <c r="E9">
        <v>0.55000000000000004</v>
      </c>
    </row>
    <row r="10" spans="1:7" x14ac:dyDescent="0.2">
      <c r="A10">
        <v>21</v>
      </c>
      <c r="B10">
        <v>4</v>
      </c>
      <c r="C10" t="s">
        <v>202</v>
      </c>
      <c r="D10">
        <v>116</v>
      </c>
      <c r="E10">
        <v>0.82</v>
      </c>
      <c r="G10" t="s">
        <v>626</v>
      </c>
    </row>
    <row r="11" spans="1:7" x14ac:dyDescent="0.2">
      <c r="A11">
        <v>1</v>
      </c>
      <c r="B11">
        <v>4</v>
      </c>
      <c r="C11" t="s">
        <v>162</v>
      </c>
      <c r="D11" s="1">
        <v>3293</v>
      </c>
      <c r="E11">
        <v>5.15</v>
      </c>
      <c r="G11" t="s">
        <v>627</v>
      </c>
    </row>
    <row r="12" spans="1:7" x14ac:dyDescent="0.2">
      <c r="A12">
        <v>38</v>
      </c>
      <c r="B12">
        <v>4</v>
      </c>
      <c r="C12" t="s">
        <v>163</v>
      </c>
      <c r="D12">
        <v>54</v>
      </c>
      <c r="E12">
        <v>2.27</v>
      </c>
      <c r="G12" t="s">
        <v>628</v>
      </c>
    </row>
    <row r="13" spans="1:7" x14ac:dyDescent="0.2">
      <c r="A13">
        <v>19</v>
      </c>
      <c r="B13">
        <v>4</v>
      </c>
      <c r="C13" t="s">
        <v>164</v>
      </c>
      <c r="D13">
        <v>91</v>
      </c>
      <c r="E13">
        <v>0.89</v>
      </c>
    </row>
    <row r="14" spans="1:7" x14ac:dyDescent="0.2">
      <c r="A14">
        <v>27</v>
      </c>
      <c r="B14">
        <v>4</v>
      </c>
      <c r="C14" t="s">
        <v>165</v>
      </c>
      <c r="D14">
        <v>34</v>
      </c>
      <c r="E14">
        <v>0.26</v>
      </c>
    </row>
    <row r="15" spans="1:7" x14ac:dyDescent="0.2">
      <c r="A15">
        <v>42</v>
      </c>
      <c r="B15">
        <v>4</v>
      </c>
      <c r="C15" t="s">
        <v>166</v>
      </c>
      <c r="D15">
        <v>18</v>
      </c>
      <c r="E15">
        <v>1.32</v>
      </c>
    </row>
    <row r="16" spans="1:7" x14ac:dyDescent="0.2">
      <c r="A16">
        <v>22</v>
      </c>
      <c r="B16">
        <v>4</v>
      </c>
      <c r="C16" t="s">
        <v>167</v>
      </c>
      <c r="D16">
        <v>375</v>
      </c>
      <c r="E16">
        <v>0.69</v>
      </c>
    </row>
    <row r="17" spans="1:5" x14ac:dyDescent="0.2">
      <c r="A17">
        <v>28</v>
      </c>
      <c r="B17">
        <v>4</v>
      </c>
      <c r="C17" t="s">
        <v>168</v>
      </c>
      <c r="D17">
        <v>26</v>
      </c>
      <c r="E17">
        <v>0.25</v>
      </c>
    </row>
    <row r="18" spans="1:5" x14ac:dyDescent="0.2">
      <c r="A18">
        <v>43</v>
      </c>
      <c r="B18">
        <v>4</v>
      </c>
      <c r="C18" t="s">
        <v>169</v>
      </c>
      <c r="D18">
        <v>62</v>
      </c>
      <c r="E18">
        <v>1.31</v>
      </c>
    </row>
    <row r="19" spans="1:5" x14ac:dyDescent="0.2">
      <c r="A19">
        <v>54</v>
      </c>
      <c r="B19">
        <v>4</v>
      </c>
      <c r="C19" t="s">
        <v>170</v>
      </c>
      <c r="D19">
        <v>8</v>
      </c>
      <c r="E19">
        <v>0.26</v>
      </c>
    </row>
    <row r="20" spans="1:5" x14ac:dyDescent="0.2">
      <c r="A20">
        <v>24</v>
      </c>
      <c r="B20">
        <v>4</v>
      </c>
      <c r="C20" t="s">
        <v>203</v>
      </c>
      <c r="D20" s="1">
        <v>3982</v>
      </c>
      <c r="E20">
        <v>0.52</v>
      </c>
    </row>
    <row r="21" spans="1:5" x14ac:dyDescent="0.2">
      <c r="A21">
        <v>12</v>
      </c>
      <c r="B21">
        <v>4</v>
      </c>
      <c r="C21" t="s">
        <v>171</v>
      </c>
      <c r="D21">
        <v>140</v>
      </c>
      <c r="E21">
        <v>1.34</v>
      </c>
    </row>
    <row r="22" spans="1:5" x14ac:dyDescent="0.2">
      <c r="A22">
        <v>9</v>
      </c>
      <c r="B22">
        <v>4</v>
      </c>
      <c r="C22" t="s">
        <v>172</v>
      </c>
      <c r="D22">
        <v>351</v>
      </c>
      <c r="E22">
        <v>1.77</v>
      </c>
    </row>
    <row r="23" spans="1:5" x14ac:dyDescent="0.2">
      <c r="A23">
        <v>44</v>
      </c>
      <c r="B23">
        <v>4</v>
      </c>
      <c r="C23" t="s">
        <v>173</v>
      </c>
      <c r="D23">
        <v>16</v>
      </c>
      <c r="E23">
        <v>1.19</v>
      </c>
    </row>
    <row r="24" spans="1:5" x14ac:dyDescent="0.2">
      <c r="A24">
        <v>36</v>
      </c>
      <c r="B24">
        <v>4</v>
      </c>
      <c r="C24" t="s">
        <v>174</v>
      </c>
      <c r="D24">
        <v>233</v>
      </c>
      <c r="E24">
        <v>3.19</v>
      </c>
    </row>
    <row r="25" spans="1:5" x14ac:dyDescent="0.2">
      <c r="A25">
        <v>3</v>
      </c>
      <c r="B25">
        <v>4</v>
      </c>
      <c r="C25" t="s">
        <v>175</v>
      </c>
      <c r="D25">
        <v>485</v>
      </c>
      <c r="E25">
        <v>2.83</v>
      </c>
    </row>
    <row r="26" spans="1:5" x14ac:dyDescent="0.2">
      <c r="A26">
        <v>49</v>
      </c>
      <c r="B26">
        <v>4</v>
      </c>
      <c r="C26" t="s">
        <v>176</v>
      </c>
      <c r="D26">
        <v>5</v>
      </c>
      <c r="E26">
        <v>0.63</v>
      </c>
    </row>
    <row r="27" spans="1:5" x14ac:dyDescent="0.2">
      <c r="A27">
        <v>39</v>
      </c>
      <c r="B27">
        <v>4</v>
      </c>
      <c r="C27" t="s">
        <v>177</v>
      </c>
      <c r="D27">
        <v>19</v>
      </c>
      <c r="E27">
        <v>2.0299999999999998</v>
      </c>
    </row>
    <row r="28" spans="1:5" x14ac:dyDescent="0.2">
      <c r="A28">
        <v>33</v>
      </c>
      <c r="B28">
        <v>4</v>
      </c>
      <c r="C28" t="s">
        <v>178</v>
      </c>
      <c r="D28">
        <v>28</v>
      </c>
      <c r="E28">
        <v>0.09</v>
      </c>
    </row>
    <row r="29" spans="1:5" x14ac:dyDescent="0.2">
      <c r="A29">
        <v>25</v>
      </c>
      <c r="B29">
        <v>4</v>
      </c>
      <c r="C29" t="s">
        <v>179</v>
      </c>
      <c r="D29">
        <v>51</v>
      </c>
      <c r="E29">
        <v>0.5</v>
      </c>
    </row>
    <row r="30" spans="1:5" x14ac:dyDescent="0.2">
      <c r="A30">
        <v>48</v>
      </c>
      <c r="B30">
        <v>4</v>
      </c>
      <c r="C30" t="s">
        <v>180</v>
      </c>
      <c r="D30">
        <v>59</v>
      </c>
      <c r="E30">
        <v>0.75</v>
      </c>
    </row>
    <row r="31" spans="1:5" x14ac:dyDescent="0.2">
      <c r="A31">
        <v>11</v>
      </c>
      <c r="B31">
        <v>4</v>
      </c>
      <c r="C31" t="s">
        <v>181</v>
      </c>
      <c r="D31" s="1">
        <v>3824</v>
      </c>
      <c r="E31">
        <v>1.69</v>
      </c>
    </row>
    <row r="32" spans="1:5" x14ac:dyDescent="0.2">
      <c r="A32">
        <v>14</v>
      </c>
      <c r="B32">
        <v>4</v>
      </c>
      <c r="C32" t="s">
        <v>182</v>
      </c>
      <c r="D32">
        <v>255</v>
      </c>
      <c r="E32">
        <v>1.22</v>
      </c>
    </row>
    <row r="33" spans="1:5" x14ac:dyDescent="0.2">
      <c r="A33">
        <v>52</v>
      </c>
      <c r="B33">
        <v>4</v>
      </c>
      <c r="C33" t="s">
        <v>183</v>
      </c>
      <c r="D33">
        <v>7</v>
      </c>
      <c r="E33">
        <v>0.44</v>
      </c>
    </row>
    <row r="34" spans="1:5" x14ac:dyDescent="0.2">
      <c r="A34">
        <v>29</v>
      </c>
      <c r="B34">
        <v>4</v>
      </c>
      <c r="C34" t="s">
        <v>184</v>
      </c>
      <c r="D34">
        <v>312</v>
      </c>
      <c r="E34">
        <v>0.24</v>
      </c>
    </row>
    <row r="35" spans="1:5" x14ac:dyDescent="0.2">
      <c r="A35">
        <v>30</v>
      </c>
      <c r="B35">
        <v>4</v>
      </c>
      <c r="C35" t="s">
        <v>185</v>
      </c>
      <c r="D35">
        <v>147</v>
      </c>
      <c r="E35">
        <v>0.15</v>
      </c>
    </row>
    <row r="36" spans="1:5" x14ac:dyDescent="0.2">
      <c r="A36">
        <v>46</v>
      </c>
      <c r="B36">
        <v>4</v>
      </c>
      <c r="C36" t="s">
        <v>204</v>
      </c>
      <c r="D36">
        <v>40</v>
      </c>
      <c r="E36">
        <v>0.93</v>
      </c>
    </row>
    <row r="37" spans="1:5" x14ac:dyDescent="0.2">
      <c r="A37">
        <v>35</v>
      </c>
      <c r="B37">
        <v>4</v>
      </c>
      <c r="C37" t="s">
        <v>205</v>
      </c>
      <c r="D37">
        <v>65</v>
      </c>
      <c r="E37">
        <v>0.05</v>
      </c>
    </row>
    <row r="38" spans="1:5" x14ac:dyDescent="0.2">
      <c r="A38">
        <v>34</v>
      </c>
      <c r="B38">
        <v>4</v>
      </c>
      <c r="C38" t="s">
        <v>206</v>
      </c>
      <c r="D38">
        <v>136</v>
      </c>
      <c r="E38">
        <v>0.06</v>
      </c>
    </row>
    <row r="39" spans="1:5" x14ac:dyDescent="0.2">
      <c r="A39">
        <v>5</v>
      </c>
      <c r="B39">
        <v>4</v>
      </c>
      <c r="C39" t="s">
        <v>207</v>
      </c>
      <c r="D39" s="1">
        <v>1406</v>
      </c>
      <c r="E39">
        <v>2.27</v>
      </c>
    </row>
    <row r="40" spans="1:5" x14ac:dyDescent="0.2">
      <c r="A40">
        <v>2</v>
      </c>
      <c r="B40">
        <v>4</v>
      </c>
      <c r="C40" t="s">
        <v>208</v>
      </c>
      <c r="D40" s="1">
        <v>2177</v>
      </c>
      <c r="E40">
        <v>4.6399999999999997</v>
      </c>
    </row>
    <row r="41" spans="1:5" x14ac:dyDescent="0.2">
      <c r="A41">
        <v>13</v>
      </c>
      <c r="B41">
        <v>4</v>
      </c>
      <c r="C41" s="9" t="s">
        <v>210</v>
      </c>
      <c r="D41">
        <v>270</v>
      </c>
      <c r="E41">
        <v>1.27</v>
      </c>
    </row>
    <row r="42" spans="1:5" x14ac:dyDescent="0.2">
      <c r="A42">
        <v>18</v>
      </c>
      <c r="B42">
        <v>4</v>
      </c>
      <c r="C42" t="s">
        <v>209</v>
      </c>
      <c r="D42">
        <v>534</v>
      </c>
      <c r="E42">
        <v>0.89</v>
      </c>
    </row>
    <row r="43" spans="1:5" x14ac:dyDescent="0.2">
      <c r="A43">
        <v>8</v>
      </c>
      <c r="B43">
        <v>4</v>
      </c>
      <c r="C43" t="s">
        <v>211</v>
      </c>
      <c r="D43">
        <v>614</v>
      </c>
      <c r="E43">
        <v>1.87</v>
      </c>
    </row>
    <row r="44" spans="1:5" x14ac:dyDescent="0.2">
      <c r="A44">
        <v>15</v>
      </c>
      <c r="B44">
        <v>4</v>
      </c>
      <c r="C44" t="s">
        <v>15</v>
      </c>
      <c r="D44" s="1">
        <v>1709</v>
      </c>
      <c r="E44">
        <v>1.17</v>
      </c>
    </row>
    <row r="45" spans="1:5" x14ac:dyDescent="0.2">
      <c r="A45">
        <v>10</v>
      </c>
      <c r="B45">
        <v>4</v>
      </c>
      <c r="C45" t="s">
        <v>212</v>
      </c>
      <c r="D45">
        <v>372</v>
      </c>
      <c r="E45">
        <v>1.73</v>
      </c>
    </row>
    <row r="46" spans="1:5" x14ac:dyDescent="0.2">
      <c r="A46">
        <v>32</v>
      </c>
      <c r="B46">
        <v>4</v>
      </c>
      <c r="C46" t="s">
        <v>186</v>
      </c>
      <c r="D46">
        <v>19</v>
      </c>
      <c r="E46">
        <v>0.13</v>
      </c>
    </row>
    <row r="47" spans="1:5" x14ac:dyDescent="0.2">
      <c r="A47">
        <v>40</v>
      </c>
      <c r="B47">
        <v>4</v>
      </c>
      <c r="C47" t="s">
        <v>187</v>
      </c>
      <c r="D47">
        <v>5</v>
      </c>
      <c r="E47">
        <v>1.84</v>
      </c>
    </row>
    <row r="48" spans="1:5" x14ac:dyDescent="0.2">
      <c r="A48">
        <v>57</v>
      </c>
      <c r="B48">
        <v>4</v>
      </c>
      <c r="C48" t="s">
        <v>188</v>
      </c>
      <c r="D48">
        <v>3</v>
      </c>
      <c r="E48">
        <v>0.09</v>
      </c>
    </row>
    <row r="49" spans="1:5" x14ac:dyDescent="0.2">
      <c r="A49">
        <v>6</v>
      </c>
      <c r="B49">
        <v>4</v>
      </c>
      <c r="C49" t="s">
        <v>189</v>
      </c>
      <c r="D49">
        <v>758</v>
      </c>
      <c r="E49">
        <v>2.2599999999999998</v>
      </c>
    </row>
    <row r="50" spans="1:5" x14ac:dyDescent="0.2">
      <c r="A50">
        <v>4</v>
      </c>
      <c r="B50">
        <v>4</v>
      </c>
      <c r="C50" t="s">
        <v>190</v>
      </c>
      <c r="D50">
        <v>887</v>
      </c>
      <c r="E50">
        <v>2.34</v>
      </c>
    </row>
    <row r="51" spans="1:5" x14ac:dyDescent="0.2">
      <c r="A51">
        <v>7</v>
      </c>
      <c r="B51">
        <v>4</v>
      </c>
      <c r="C51" t="s">
        <v>191</v>
      </c>
      <c r="D51">
        <v>839</v>
      </c>
      <c r="E51">
        <v>2.2200000000000002</v>
      </c>
    </row>
    <row r="52" spans="1:5" x14ac:dyDescent="0.2">
      <c r="A52">
        <v>56</v>
      </c>
      <c r="B52">
        <v>4</v>
      </c>
      <c r="C52" t="s">
        <v>192</v>
      </c>
      <c r="D52">
        <v>6</v>
      </c>
      <c r="E52">
        <v>0.09</v>
      </c>
    </row>
    <row r="53" spans="1:5" x14ac:dyDescent="0.2">
      <c r="A53">
        <v>50</v>
      </c>
      <c r="B53">
        <v>4</v>
      </c>
      <c r="C53" t="s">
        <v>193</v>
      </c>
      <c r="D53">
        <v>25</v>
      </c>
      <c r="E53">
        <v>0.56999999999999995</v>
      </c>
    </row>
    <row r="54" spans="1:5" x14ac:dyDescent="0.2">
      <c r="A54">
        <v>55</v>
      </c>
      <c r="B54">
        <v>4</v>
      </c>
      <c r="C54" t="s">
        <v>194</v>
      </c>
      <c r="D54">
        <v>2</v>
      </c>
      <c r="E54">
        <v>0.19</v>
      </c>
    </row>
    <row r="55" spans="1:5" x14ac:dyDescent="0.2">
      <c r="A55">
        <v>17</v>
      </c>
      <c r="B55">
        <v>4</v>
      </c>
      <c r="C55" t="s">
        <v>195</v>
      </c>
      <c r="D55">
        <v>286</v>
      </c>
      <c r="E55">
        <v>0.96</v>
      </c>
    </row>
    <row r="56" spans="1:5" x14ac:dyDescent="0.2">
      <c r="A56">
        <v>45</v>
      </c>
      <c r="B56">
        <v>4</v>
      </c>
      <c r="C56" t="s">
        <v>196</v>
      </c>
      <c r="D56">
        <v>54</v>
      </c>
      <c r="E56">
        <v>1.17</v>
      </c>
    </row>
    <row r="57" spans="1:5" x14ac:dyDescent="0.2">
      <c r="A57">
        <v>26</v>
      </c>
      <c r="B57">
        <v>4</v>
      </c>
      <c r="C57" t="s">
        <v>197</v>
      </c>
      <c r="D57">
        <v>241</v>
      </c>
      <c r="E57">
        <v>0.4</v>
      </c>
    </row>
    <row r="58" spans="1:5" x14ac:dyDescent="0.2">
      <c r="A58">
        <v>16</v>
      </c>
      <c r="B58">
        <v>4</v>
      </c>
      <c r="C58" t="s">
        <v>198</v>
      </c>
      <c r="D58">
        <v>136</v>
      </c>
      <c r="E58">
        <v>1</v>
      </c>
    </row>
    <row r="59" spans="1:5" x14ac:dyDescent="0.2">
      <c r="A59">
        <v>58</v>
      </c>
      <c r="B59">
        <v>4</v>
      </c>
      <c r="C59" t="s">
        <v>199</v>
      </c>
      <c r="D59">
        <v>4</v>
      </c>
      <c r="E59">
        <v>0.08</v>
      </c>
    </row>
    <row r="61" spans="1:5" x14ac:dyDescent="0.2">
      <c r="A61">
        <v>100</v>
      </c>
      <c r="B61">
        <v>5</v>
      </c>
      <c r="C61" s="6" t="s">
        <v>2</v>
      </c>
      <c r="D61" s="1">
        <f>SUM(D2:D59)</f>
        <v>26261</v>
      </c>
    </row>
    <row r="63" spans="1:5" x14ac:dyDescent="0.2">
      <c r="D63" t="s">
        <v>517</v>
      </c>
      <c r="E63" s="4">
        <f>QUARTILE(E2:E59,1)</f>
        <v>0.39250000000000002</v>
      </c>
    </row>
    <row r="64" spans="1:5" x14ac:dyDescent="0.2">
      <c r="D64" t="s">
        <v>516</v>
      </c>
      <c r="E64" s="4">
        <f>MEDIAN(E2:E59)</f>
        <v>0.9</v>
      </c>
    </row>
    <row r="65" spans="4:5" x14ac:dyDescent="0.2">
      <c r="D65" t="s">
        <v>518</v>
      </c>
      <c r="E65" s="4">
        <f>QUARTILE(E2:E59,3)</f>
        <v>1.73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5"/>
  <sheetViews>
    <sheetView workbookViewId="0">
      <selection activeCell="H2" sqref="H2"/>
    </sheetView>
  </sheetViews>
  <sheetFormatPr defaultRowHeight="12.75" x14ac:dyDescent="0.2"/>
  <cols>
    <col min="1" max="2" width="5" customWidth="1"/>
    <col min="4" max="4" width="21.7109375" customWidth="1"/>
    <col min="5" max="6" width="11.7109375" customWidth="1"/>
    <col min="7" max="7" width="2.85546875" customWidth="1"/>
    <col min="8" max="8" width="77.7109375" customWidth="1"/>
  </cols>
  <sheetData>
    <row r="1" spans="1:8" ht="25.5" x14ac:dyDescent="0.2">
      <c r="A1" t="s">
        <v>222</v>
      </c>
      <c r="B1" t="s">
        <v>274</v>
      </c>
      <c r="C1" t="s">
        <v>275</v>
      </c>
      <c r="D1" t="s">
        <v>221</v>
      </c>
      <c r="E1" s="30" t="s">
        <v>288</v>
      </c>
      <c r="F1" s="30" t="s">
        <v>285</v>
      </c>
    </row>
    <row r="2" spans="1:8" x14ac:dyDescent="0.2">
      <c r="A2">
        <v>34</v>
      </c>
      <c r="B2">
        <v>5</v>
      </c>
      <c r="C2" s="9">
        <v>37888</v>
      </c>
      <c r="D2" t="s">
        <v>156</v>
      </c>
      <c r="E2" s="25">
        <v>2415</v>
      </c>
      <c r="F2" s="19">
        <v>2.0499999999999998</v>
      </c>
      <c r="H2" s="23" t="s">
        <v>637</v>
      </c>
    </row>
    <row r="3" spans="1:8" x14ac:dyDescent="0.2">
      <c r="A3">
        <v>52</v>
      </c>
      <c r="B3">
        <v>5</v>
      </c>
      <c r="C3" s="9">
        <v>37888</v>
      </c>
      <c r="D3" t="s">
        <v>157</v>
      </c>
      <c r="E3" s="19">
        <v>3</v>
      </c>
      <c r="F3" s="19">
        <v>2.8</v>
      </c>
    </row>
    <row r="4" spans="1:8" x14ac:dyDescent="0.2">
      <c r="A4">
        <v>55</v>
      </c>
      <c r="B4">
        <v>5</v>
      </c>
      <c r="C4" s="9">
        <v>37888</v>
      </c>
      <c r="D4" t="s">
        <v>158</v>
      </c>
      <c r="E4" s="19">
        <v>61</v>
      </c>
      <c r="F4" s="19">
        <v>2.27</v>
      </c>
      <c r="H4" s="6" t="s">
        <v>493</v>
      </c>
    </row>
    <row r="5" spans="1:8" x14ac:dyDescent="0.2">
      <c r="A5">
        <v>7</v>
      </c>
      <c r="B5">
        <v>5</v>
      </c>
      <c r="C5" s="9">
        <v>37888</v>
      </c>
      <c r="D5" t="s">
        <v>159</v>
      </c>
      <c r="E5" s="19">
        <v>591</v>
      </c>
      <c r="F5" s="19">
        <v>3.66</v>
      </c>
    </row>
    <row r="6" spans="1:8" x14ac:dyDescent="0.2">
      <c r="A6">
        <v>47</v>
      </c>
      <c r="B6">
        <v>5</v>
      </c>
      <c r="C6" s="9">
        <v>37888</v>
      </c>
      <c r="D6" t="s">
        <v>160</v>
      </c>
      <c r="E6" s="19">
        <v>136</v>
      </c>
      <c r="F6" s="19">
        <v>4.07</v>
      </c>
    </row>
    <row r="7" spans="1:8" x14ac:dyDescent="0.2">
      <c r="A7">
        <v>58</v>
      </c>
      <c r="B7">
        <v>5</v>
      </c>
      <c r="C7" s="9">
        <v>37888</v>
      </c>
      <c r="D7" t="s">
        <v>161</v>
      </c>
      <c r="E7" s="19">
        <v>13</v>
      </c>
      <c r="F7" s="19">
        <v>0.76</v>
      </c>
    </row>
    <row r="8" spans="1:8" x14ac:dyDescent="0.2">
      <c r="A8">
        <v>6</v>
      </c>
      <c r="B8">
        <v>5</v>
      </c>
      <c r="C8" s="9">
        <v>37888</v>
      </c>
      <c r="D8" s="9" t="s">
        <v>200</v>
      </c>
      <c r="E8" s="25">
        <v>2715</v>
      </c>
      <c r="F8" s="19">
        <v>3.66</v>
      </c>
    </row>
    <row r="9" spans="1:8" x14ac:dyDescent="0.2">
      <c r="A9">
        <v>46</v>
      </c>
      <c r="B9">
        <v>5</v>
      </c>
      <c r="C9" s="9">
        <v>37888</v>
      </c>
      <c r="D9" s="9" t="s">
        <v>201</v>
      </c>
      <c r="E9" s="19">
        <v>107</v>
      </c>
      <c r="F9" s="19">
        <v>4.2699999999999996</v>
      </c>
    </row>
    <row r="10" spans="1:8" x14ac:dyDescent="0.2">
      <c r="A10">
        <v>19</v>
      </c>
      <c r="B10">
        <v>5</v>
      </c>
      <c r="C10" s="9">
        <v>37888</v>
      </c>
      <c r="D10" s="9" t="s">
        <v>202</v>
      </c>
      <c r="E10" s="19">
        <v>396</v>
      </c>
      <c r="F10" s="19">
        <v>2.9</v>
      </c>
      <c r="H10" t="s">
        <v>626</v>
      </c>
    </row>
    <row r="11" spans="1:8" x14ac:dyDescent="0.2">
      <c r="A11">
        <v>21</v>
      </c>
      <c r="B11">
        <v>5</v>
      </c>
      <c r="C11" s="9">
        <v>37888</v>
      </c>
      <c r="D11" t="s">
        <v>162</v>
      </c>
      <c r="E11" s="25">
        <v>1761</v>
      </c>
      <c r="F11" s="19">
        <v>2.81</v>
      </c>
      <c r="H11" t="s">
        <v>627</v>
      </c>
    </row>
    <row r="12" spans="1:8" x14ac:dyDescent="0.2">
      <c r="A12">
        <v>45</v>
      </c>
      <c r="B12">
        <v>5</v>
      </c>
      <c r="C12" s="9">
        <v>37888</v>
      </c>
      <c r="D12" t="s">
        <v>163</v>
      </c>
      <c r="E12" s="19">
        <v>101</v>
      </c>
      <c r="F12" s="19">
        <v>4.3899999999999997</v>
      </c>
      <c r="H12" t="s">
        <v>628</v>
      </c>
    </row>
    <row r="13" spans="1:8" x14ac:dyDescent="0.2">
      <c r="A13">
        <v>5</v>
      </c>
      <c r="B13">
        <v>5</v>
      </c>
      <c r="C13" s="9">
        <v>37888</v>
      </c>
      <c r="D13" t="s">
        <v>164</v>
      </c>
      <c r="E13" s="19">
        <v>378</v>
      </c>
      <c r="F13" s="19">
        <v>3.7</v>
      </c>
    </row>
    <row r="14" spans="1:8" x14ac:dyDescent="0.2">
      <c r="A14">
        <v>13</v>
      </c>
      <c r="B14">
        <v>5</v>
      </c>
      <c r="C14" s="9">
        <v>37888</v>
      </c>
      <c r="D14" t="s">
        <v>165</v>
      </c>
      <c r="E14" s="19">
        <v>380</v>
      </c>
      <c r="F14" s="19">
        <v>3.04</v>
      </c>
    </row>
    <row r="15" spans="1:8" x14ac:dyDescent="0.2">
      <c r="A15">
        <v>40</v>
      </c>
      <c r="B15">
        <v>5</v>
      </c>
      <c r="C15" s="9">
        <v>37888</v>
      </c>
      <c r="D15" t="s">
        <v>166</v>
      </c>
      <c r="E15" s="19">
        <v>81</v>
      </c>
      <c r="F15" s="19">
        <v>5.98</v>
      </c>
    </row>
    <row r="16" spans="1:8" x14ac:dyDescent="0.2">
      <c r="A16">
        <v>23</v>
      </c>
      <c r="B16">
        <v>5</v>
      </c>
      <c r="C16" s="9">
        <v>37888</v>
      </c>
      <c r="D16" t="s">
        <v>167</v>
      </c>
      <c r="E16" s="25">
        <v>1386</v>
      </c>
      <c r="F16" s="19">
        <v>2.61</v>
      </c>
    </row>
    <row r="17" spans="1:6" x14ac:dyDescent="0.2">
      <c r="A17">
        <v>17</v>
      </c>
      <c r="B17">
        <v>5</v>
      </c>
      <c r="C17" s="9">
        <v>37888</v>
      </c>
      <c r="D17" t="s">
        <v>168</v>
      </c>
      <c r="E17" s="19">
        <v>295</v>
      </c>
      <c r="F17" s="19">
        <v>2.91</v>
      </c>
    </row>
    <row r="18" spans="1:6" x14ac:dyDescent="0.2">
      <c r="A18">
        <v>37</v>
      </c>
      <c r="B18">
        <v>5</v>
      </c>
      <c r="C18" s="9">
        <v>37888</v>
      </c>
      <c r="D18" t="s">
        <v>169</v>
      </c>
      <c r="E18" s="19">
        <v>356</v>
      </c>
      <c r="F18" s="19">
        <v>7.75</v>
      </c>
    </row>
    <row r="19" spans="1:6" x14ac:dyDescent="0.2">
      <c r="A19">
        <v>51</v>
      </c>
      <c r="B19">
        <v>5</v>
      </c>
      <c r="C19" s="9">
        <v>37888</v>
      </c>
      <c r="D19" t="s">
        <v>170</v>
      </c>
      <c r="E19" s="19">
        <v>89</v>
      </c>
      <c r="F19" s="19">
        <v>2.92</v>
      </c>
    </row>
    <row r="20" spans="1:6" x14ac:dyDescent="0.2">
      <c r="A20">
        <v>27</v>
      </c>
      <c r="B20">
        <v>5</v>
      </c>
      <c r="C20" s="9">
        <v>37888</v>
      </c>
      <c r="D20" s="9" t="s">
        <v>203</v>
      </c>
      <c r="E20" s="25">
        <v>18080</v>
      </c>
      <c r="F20" s="19">
        <v>2.37</v>
      </c>
    </row>
    <row r="21" spans="1:6" x14ac:dyDescent="0.2">
      <c r="A21">
        <v>25</v>
      </c>
      <c r="B21">
        <v>5</v>
      </c>
      <c r="C21" s="9">
        <v>37888</v>
      </c>
      <c r="D21" t="s">
        <v>171</v>
      </c>
      <c r="E21" s="19">
        <v>252</v>
      </c>
      <c r="F21" s="19">
        <v>2.5</v>
      </c>
    </row>
    <row r="22" spans="1:6" x14ac:dyDescent="0.2">
      <c r="A22">
        <v>35</v>
      </c>
      <c r="B22">
        <v>5</v>
      </c>
      <c r="C22" s="9">
        <v>37888</v>
      </c>
      <c r="D22" t="s">
        <v>172</v>
      </c>
      <c r="E22" s="19">
        <v>357</v>
      </c>
      <c r="F22" s="19">
        <v>1.81</v>
      </c>
    </row>
    <row r="23" spans="1:6" x14ac:dyDescent="0.2">
      <c r="A23">
        <v>54</v>
      </c>
      <c r="B23">
        <v>5</v>
      </c>
      <c r="C23" s="9">
        <v>37888</v>
      </c>
      <c r="D23" t="s">
        <v>173</v>
      </c>
      <c r="E23" s="19">
        <v>34</v>
      </c>
      <c r="F23" s="19">
        <v>2.59</v>
      </c>
    </row>
    <row r="24" spans="1:6" x14ac:dyDescent="0.2">
      <c r="A24">
        <v>41</v>
      </c>
      <c r="B24">
        <v>5</v>
      </c>
      <c r="C24" s="9">
        <v>37888</v>
      </c>
      <c r="D24" t="s">
        <v>174</v>
      </c>
      <c r="E24" s="19">
        <v>391</v>
      </c>
      <c r="F24" s="19">
        <v>5.44</v>
      </c>
    </row>
    <row r="25" spans="1:6" x14ac:dyDescent="0.2">
      <c r="A25">
        <v>2</v>
      </c>
      <c r="B25">
        <v>5</v>
      </c>
      <c r="C25" s="9">
        <v>37888</v>
      </c>
      <c r="D25" t="s">
        <v>175</v>
      </c>
      <c r="E25" s="19">
        <v>807</v>
      </c>
      <c r="F25" s="19">
        <v>4.83</v>
      </c>
    </row>
    <row r="26" spans="1:6" x14ac:dyDescent="0.2">
      <c r="A26">
        <v>36</v>
      </c>
      <c r="B26">
        <v>5</v>
      </c>
      <c r="C26" s="9">
        <v>37888</v>
      </c>
      <c r="D26" t="s">
        <v>176</v>
      </c>
      <c r="E26" s="19">
        <v>76</v>
      </c>
      <c r="F26" s="19">
        <v>9.57</v>
      </c>
    </row>
    <row r="27" spans="1:6" x14ac:dyDescent="0.2">
      <c r="A27">
        <v>48</v>
      </c>
      <c r="B27">
        <v>5</v>
      </c>
      <c r="C27" s="9">
        <v>37888</v>
      </c>
      <c r="D27" t="s">
        <v>177</v>
      </c>
      <c r="E27" s="19">
        <v>31</v>
      </c>
      <c r="F27" s="19">
        <v>3.37</v>
      </c>
    </row>
    <row r="28" spans="1:6" x14ac:dyDescent="0.2">
      <c r="A28">
        <v>32</v>
      </c>
      <c r="B28">
        <v>5</v>
      </c>
      <c r="C28" s="9">
        <v>37888</v>
      </c>
      <c r="D28" t="s">
        <v>178</v>
      </c>
      <c r="E28" s="19">
        <v>658</v>
      </c>
      <c r="F28" s="19">
        <v>2.09</v>
      </c>
    </row>
    <row r="29" spans="1:6" x14ac:dyDescent="0.2">
      <c r="A29">
        <v>20</v>
      </c>
      <c r="B29">
        <v>5</v>
      </c>
      <c r="C29" s="9">
        <v>37888</v>
      </c>
      <c r="D29" t="s">
        <v>179</v>
      </c>
      <c r="E29" s="19">
        <v>288</v>
      </c>
      <c r="F29" s="19">
        <v>2.89</v>
      </c>
    </row>
    <row r="30" spans="1:6" x14ac:dyDescent="0.2">
      <c r="A30">
        <v>50</v>
      </c>
      <c r="B30">
        <v>5</v>
      </c>
      <c r="C30" s="9">
        <v>37888</v>
      </c>
      <c r="D30" t="s">
        <v>180</v>
      </c>
      <c r="E30" s="19">
        <v>252</v>
      </c>
      <c r="F30" s="19">
        <v>3.28</v>
      </c>
    </row>
    <row r="31" spans="1:6" x14ac:dyDescent="0.2">
      <c r="A31">
        <v>26</v>
      </c>
      <c r="B31">
        <v>5</v>
      </c>
      <c r="C31" s="9">
        <v>37888</v>
      </c>
      <c r="D31" t="s">
        <v>181</v>
      </c>
      <c r="E31" s="25">
        <v>5352</v>
      </c>
      <c r="F31" s="19">
        <v>2.41</v>
      </c>
    </row>
    <row r="32" spans="1:6" x14ac:dyDescent="0.2">
      <c r="A32">
        <v>1</v>
      </c>
      <c r="B32">
        <v>5</v>
      </c>
      <c r="C32" s="9">
        <v>37888</v>
      </c>
      <c r="D32" t="s">
        <v>182</v>
      </c>
      <c r="E32" s="25">
        <v>1150</v>
      </c>
      <c r="F32" s="19">
        <v>5.68</v>
      </c>
    </row>
    <row r="33" spans="1:6" x14ac:dyDescent="0.2">
      <c r="A33">
        <v>44</v>
      </c>
      <c r="B33">
        <v>5</v>
      </c>
      <c r="C33" s="9">
        <v>37888</v>
      </c>
      <c r="D33" t="s">
        <v>183</v>
      </c>
      <c r="E33" s="19">
        <v>73</v>
      </c>
      <c r="F33" s="19">
        <v>4.57</v>
      </c>
    </row>
    <row r="34" spans="1:6" x14ac:dyDescent="0.2">
      <c r="A34">
        <v>4</v>
      </c>
      <c r="B34">
        <v>5</v>
      </c>
      <c r="C34" s="9">
        <v>37888</v>
      </c>
      <c r="D34" t="s">
        <v>184</v>
      </c>
      <c r="E34" s="25">
        <v>4853</v>
      </c>
      <c r="F34" s="19">
        <v>3.92</v>
      </c>
    </row>
    <row r="35" spans="1:6" x14ac:dyDescent="0.2">
      <c r="A35">
        <v>9</v>
      </c>
      <c r="B35">
        <v>5</v>
      </c>
      <c r="C35" s="9">
        <v>37888</v>
      </c>
      <c r="D35" t="s">
        <v>185</v>
      </c>
      <c r="E35" s="25">
        <v>3193</v>
      </c>
      <c r="F35" s="19">
        <v>3.31</v>
      </c>
    </row>
    <row r="36" spans="1:6" x14ac:dyDescent="0.2">
      <c r="A36">
        <v>56</v>
      </c>
      <c r="B36">
        <v>5</v>
      </c>
      <c r="C36" s="9">
        <v>37888</v>
      </c>
      <c r="D36" s="9" t="s">
        <v>204</v>
      </c>
      <c r="E36" s="19">
        <v>93</v>
      </c>
      <c r="F36" s="19">
        <v>2.2400000000000002</v>
      </c>
    </row>
    <row r="37" spans="1:6" x14ac:dyDescent="0.2">
      <c r="A37">
        <v>22</v>
      </c>
      <c r="B37">
        <v>5</v>
      </c>
      <c r="C37" s="9">
        <v>37888</v>
      </c>
      <c r="D37" s="9" t="s">
        <v>205</v>
      </c>
      <c r="E37" s="25">
        <v>3810</v>
      </c>
      <c r="F37" s="19">
        <v>2.76</v>
      </c>
    </row>
    <row r="38" spans="1:6" x14ac:dyDescent="0.2">
      <c r="A38">
        <v>8</v>
      </c>
      <c r="B38">
        <v>5</v>
      </c>
      <c r="C38" s="9">
        <v>37888</v>
      </c>
      <c r="D38" s="9" t="s">
        <v>206</v>
      </c>
      <c r="E38" s="25">
        <v>8490</v>
      </c>
      <c r="F38" s="19">
        <v>3.65</v>
      </c>
    </row>
    <row r="39" spans="1:6" x14ac:dyDescent="0.2">
      <c r="A39">
        <v>14</v>
      </c>
      <c r="B39">
        <v>5</v>
      </c>
      <c r="C39" s="9">
        <v>37888</v>
      </c>
      <c r="D39" s="9" t="s">
        <v>207</v>
      </c>
      <c r="E39" s="25">
        <v>1859</v>
      </c>
      <c r="F39" s="19">
        <v>3.01</v>
      </c>
    </row>
    <row r="40" spans="1:6" x14ac:dyDescent="0.2">
      <c r="A40">
        <v>15</v>
      </c>
      <c r="B40">
        <v>5</v>
      </c>
      <c r="C40" s="9">
        <v>37888</v>
      </c>
      <c r="D40" s="9" t="s">
        <v>208</v>
      </c>
      <c r="E40" s="25">
        <v>1363</v>
      </c>
      <c r="F40" s="19">
        <v>2.98</v>
      </c>
    </row>
    <row r="41" spans="1:6" x14ac:dyDescent="0.2">
      <c r="A41">
        <v>29</v>
      </c>
      <c r="B41">
        <v>5</v>
      </c>
      <c r="C41" s="9">
        <v>37888</v>
      </c>
      <c r="D41" s="9" t="s">
        <v>210</v>
      </c>
      <c r="E41" s="19">
        <v>478</v>
      </c>
      <c r="F41" s="19">
        <v>2.2999999999999998</v>
      </c>
    </row>
    <row r="42" spans="1:6" x14ac:dyDescent="0.2">
      <c r="A42">
        <v>31</v>
      </c>
      <c r="B42">
        <v>5</v>
      </c>
      <c r="C42" s="9">
        <v>37888</v>
      </c>
      <c r="D42" s="9" t="s">
        <v>209</v>
      </c>
      <c r="E42" s="25">
        <v>1255</v>
      </c>
      <c r="F42" s="19">
        <v>2.12</v>
      </c>
    </row>
    <row r="43" spans="1:6" x14ac:dyDescent="0.2">
      <c r="A43">
        <v>28</v>
      </c>
      <c r="B43">
        <v>5</v>
      </c>
      <c r="C43" s="9">
        <v>37888</v>
      </c>
      <c r="D43" s="9" t="s">
        <v>211</v>
      </c>
      <c r="E43" s="19">
        <v>753</v>
      </c>
      <c r="F43" s="19">
        <v>2.34</v>
      </c>
    </row>
    <row r="44" spans="1:6" x14ac:dyDescent="0.2">
      <c r="A44">
        <v>33</v>
      </c>
      <c r="B44">
        <v>5</v>
      </c>
      <c r="C44" s="9">
        <v>37888</v>
      </c>
      <c r="D44" s="9" t="s">
        <v>15</v>
      </c>
      <c r="E44" s="25">
        <v>2971</v>
      </c>
      <c r="F44" s="19">
        <v>2.08</v>
      </c>
    </row>
    <row r="45" spans="1:6" x14ac:dyDescent="0.2">
      <c r="A45">
        <v>24</v>
      </c>
      <c r="B45">
        <v>5</v>
      </c>
      <c r="C45" s="9">
        <v>37888</v>
      </c>
      <c r="D45" s="9" t="s">
        <v>212</v>
      </c>
      <c r="E45" s="19">
        <v>531</v>
      </c>
      <c r="F45" s="19">
        <v>2.52</v>
      </c>
    </row>
    <row r="46" spans="1:6" x14ac:dyDescent="0.2">
      <c r="A46">
        <v>12</v>
      </c>
      <c r="B46">
        <v>5</v>
      </c>
      <c r="C46" s="9">
        <v>37888</v>
      </c>
      <c r="D46" t="s">
        <v>186</v>
      </c>
      <c r="E46" s="19">
        <v>434</v>
      </c>
      <c r="F46" s="19">
        <v>3.1</v>
      </c>
    </row>
    <row r="47" spans="1:6" x14ac:dyDescent="0.2">
      <c r="A47">
        <v>42</v>
      </c>
      <c r="B47">
        <v>5</v>
      </c>
      <c r="C47" s="9">
        <v>37888</v>
      </c>
      <c r="D47" t="s">
        <v>187</v>
      </c>
      <c r="E47" s="19">
        <v>14</v>
      </c>
      <c r="F47" s="19">
        <v>5.14</v>
      </c>
    </row>
    <row r="48" spans="1:6" x14ac:dyDescent="0.2">
      <c r="A48">
        <v>38</v>
      </c>
      <c r="B48">
        <v>5</v>
      </c>
      <c r="C48" s="9">
        <v>37888</v>
      </c>
      <c r="D48" t="s">
        <v>188</v>
      </c>
      <c r="E48" s="19">
        <v>257</v>
      </c>
      <c r="F48" s="19">
        <v>7.4</v>
      </c>
    </row>
    <row r="49" spans="1:6" x14ac:dyDescent="0.2">
      <c r="A49">
        <v>10</v>
      </c>
      <c r="B49">
        <v>5</v>
      </c>
      <c r="C49" s="9">
        <v>37888</v>
      </c>
      <c r="D49" t="s">
        <v>189</v>
      </c>
      <c r="E49" s="25">
        <v>1077</v>
      </c>
      <c r="F49" s="19">
        <v>3.28</v>
      </c>
    </row>
    <row r="50" spans="1:6" x14ac:dyDescent="0.2">
      <c r="A50">
        <v>11</v>
      </c>
      <c r="B50">
        <v>5</v>
      </c>
      <c r="C50" s="9">
        <v>37888</v>
      </c>
      <c r="D50" t="s">
        <v>190</v>
      </c>
      <c r="E50" s="25">
        <v>1161</v>
      </c>
      <c r="F50" s="19">
        <v>3.13</v>
      </c>
    </row>
    <row r="51" spans="1:6" x14ac:dyDescent="0.2">
      <c r="A51">
        <v>3</v>
      </c>
      <c r="B51">
        <v>5</v>
      </c>
      <c r="C51" s="9">
        <v>37888</v>
      </c>
      <c r="D51" t="s">
        <v>191</v>
      </c>
      <c r="E51" s="25">
        <v>1487</v>
      </c>
      <c r="F51" s="19">
        <v>4.05</v>
      </c>
    </row>
    <row r="52" spans="1:6" x14ac:dyDescent="0.2">
      <c r="A52">
        <v>43</v>
      </c>
      <c r="B52">
        <v>5</v>
      </c>
      <c r="C52" s="9">
        <v>37888</v>
      </c>
      <c r="D52" t="s">
        <v>192</v>
      </c>
      <c r="E52" s="19">
        <v>298</v>
      </c>
      <c r="F52" s="19">
        <v>4.6100000000000003</v>
      </c>
    </row>
    <row r="53" spans="1:6" x14ac:dyDescent="0.2">
      <c r="A53">
        <v>53</v>
      </c>
      <c r="B53">
        <v>5</v>
      </c>
      <c r="C53" s="9">
        <v>37888</v>
      </c>
      <c r="D53" t="s">
        <v>193</v>
      </c>
      <c r="E53" s="19">
        <v>116</v>
      </c>
      <c r="F53" s="19">
        <v>2.69</v>
      </c>
    </row>
    <row r="54" spans="1:6" x14ac:dyDescent="0.2">
      <c r="A54">
        <v>39</v>
      </c>
      <c r="B54">
        <v>5</v>
      </c>
      <c r="C54" s="9">
        <v>37888</v>
      </c>
      <c r="D54" t="s">
        <v>194</v>
      </c>
      <c r="E54" s="19">
        <v>64</v>
      </c>
      <c r="F54" s="19">
        <v>6.08</v>
      </c>
    </row>
    <row r="55" spans="1:6" x14ac:dyDescent="0.2">
      <c r="A55">
        <v>16</v>
      </c>
      <c r="B55">
        <v>5</v>
      </c>
      <c r="C55" s="9">
        <v>37888</v>
      </c>
      <c r="D55" t="s">
        <v>195</v>
      </c>
      <c r="E55" s="19">
        <v>864</v>
      </c>
      <c r="F55" s="19">
        <v>2.97</v>
      </c>
    </row>
    <row r="56" spans="1:6" x14ac:dyDescent="0.2">
      <c r="A56">
        <v>57</v>
      </c>
      <c r="B56">
        <v>5</v>
      </c>
      <c r="C56" s="9">
        <v>37888</v>
      </c>
      <c r="D56" t="s">
        <v>196</v>
      </c>
      <c r="E56" s="19">
        <v>60</v>
      </c>
      <c r="F56" s="19">
        <v>1.33</v>
      </c>
    </row>
    <row r="57" spans="1:6" x14ac:dyDescent="0.2">
      <c r="A57">
        <v>30</v>
      </c>
      <c r="B57">
        <v>5</v>
      </c>
      <c r="C57" s="9">
        <v>37888</v>
      </c>
      <c r="D57" t="s">
        <v>197</v>
      </c>
      <c r="E57" s="25">
        <v>1322</v>
      </c>
      <c r="F57" s="19">
        <v>2.2200000000000002</v>
      </c>
    </row>
    <row r="58" spans="1:6" x14ac:dyDescent="0.2">
      <c r="A58">
        <v>18</v>
      </c>
      <c r="B58">
        <v>5</v>
      </c>
      <c r="C58" s="9">
        <v>37888</v>
      </c>
      <c r="D58" t="s">
        <v>198</v>
      </c>
      <c r="E58" s="19">
        <v>387</v>
      </c>
      <c r="F58" s="19">
        <v>2.9</v>
      </c>
    </row>
    <row r="59" spans="1:6" x14ac:dyDescent="0.2">
      <c r="A59">
        <v>49</v>
      </c>
      <c r="B59">
        <v>5</v>
      </c>
      <c r="C59" s="9">
        <v>37888</v>
      </c>
      <c r="D59" t="s">
        <v>199</v>
      </c>
      <c r="E59" s="19">
        <v>164</v>
      </c>
      <c r="F59" s="19">
        <v>3.33</v>
      </c>
    </row>
    <row r="60" spans="1:6" x14ac:dyDescent="0.2">
      <c r="E60" s="19"/>
      <c r="F60" s="19"/>
    </row>
    <row r="61" spans="1:6" x14ac:dyDescent="0.2">
      <c r="A61">
        <v>100</v>
      </c>
      <c r="B61">
        <v>5</v>
      </c>
      <c r="C61" s="9">
        <v>37888</v>
      </c>
      <c r="D61" s="6" t="s">
        <v>2</v>
      </c>
      <c r="E61" s="25">
        <f>SUM(E2:E59)</f>
        <v>76419</v>
      </c>
      <c r="F61" s="19"/>
    </row>
    <row r="62" spans="1:6" x14ac:dyDescent="0.2">
      <c r="E62" s="19"/>
      <c r="F62" s="19"/>
    </row>
    <row r="63" spans="1:6" x14ac:dyDescent="0.2">
      <c r="E63" s="19" t="s">
        <v>517</v>
      </c>
      <c r="F63" s="29">
        <f>QUARTILE(F2:F59,1)</f>
        <v>2.5049999999999999</v>
      </c>
    </row>
    <row r="64" spans="1:6" x14ac:dyDescent="0.2">
      <c r="E64" s="19" t="s">
        <v>516</v>
      </c>
      <c r="F64" s="29">
        <f>MEDIAN(F2:F59)</f>
        <v>2.9950000000000001</v>
      </c>
    </row>
    <row r="65" spans="5:6" x14ac:dyDescent="0.2">
      <c r="E65" s="19" t="s">
        <v>518</v>
      </c>
      <c r="F65" s="29">
        <f>QUARTILE(F2:F59,3)</f>
        <v>4.0175000000000001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workbookViewId="0">
      <selection activeCell="J8" sqref="J8:J10"/>
    </sheetView>
  </sheetViews>
  <sheetFormatPr defaultRowHeight="12.75" x14ac:dyDescent="0.2"/>
  <cols>
    <col min="1" max="2" width="5" customWidth="1"/>
    <col min="4" max="4" width="23.42578125" customWidth="1"/>
    <col min="5" max="5" width="13.140625" customWidth="1"/>
    <col min="8" max="8" width="9.140625" style="2"/>
    <col min="9" max="9" width="3" customWidth="1"/>
    <col min="10" max="10" width="57.140625" customWidth="1"/>
  </cols>
  <sheetData>
    <row r="1" spans="1:10" ht="38.25" x14ac:dyDescent="0.2">
      <c r="A1" t="s">
        <v>222</v>
      </c>
      <c r="B1" t="s">
        <v>274</v>
      </c>
      <c r="C1" t="s">
        <v>275</v>
      </c>
      <c r="D1" t="s">
        <v>221</v>
      </c>
      <c r="E1" s="30" t="s">
        <v>286</v>
      </c>
      <c r="F1" s="30" t="s">
        <v>287</v>
      </c>
      <c r="G1" s="30" t="s">
        <v>288</v>
      </c>
      <c r="H1" s="37" t="s">
        <v>289</v>
      </c>
    </row>
    <row r="2" spans="1:10" x14ac:dyDescent="0.2">
      <c r="A2">
        <v>21</v>
      </c>
      <c r="B2">
        <v>6</v>
      </c>
      <c r="C2" s="9">
        <v>38051</v>
      </c>
      <c r="D2" t="s">
        <v>156</v>
      </c>
      <c r="E2" s="25">
        <v>1717</v>
      </c>
      <c r="F2" s="19">
        <v>658</v>
      </c>
      <c r="G2" s="25">
        <v>2375</v>
      </c>
      <c r="H2" s="36">
        <v>0.27700000000000002</v>
      </c>
      <c r="J2" s="6" t="s">
        <v>496</v>
      </c>
    </row>
    <row r="3" spans="1:10" x14ac:dyDescent="0.2">
      <c r="A3">
        <v>36</v>
      </c>
      <c r="B3">
        <v>6</v>
      </c>
      <c r="C3" s="9">
        <v>38051</v>
      </c>
      <c r="D3" t="s">
        <v>157</v>
      </c>
      <c r="E3" s="19">
        <v>4</v>
      </c>
      <c r="F3" s="19">
        <v>0</v>
      </c>
      <c r="G3" s="19">
        <v>4</v>
      </c>
      <c r="H3" s="36">
        <v>0</v>
      </c>
    </row>
    <row r="4" spans="1:10" x14ac:dyDescent="0.2">
      <c r="A4">
        <v>38</v>
      </c>
      <c r="B4">
        <v>6</v>
      </c>
      <c r="C4" s="9">
        <v>38051</v>
      </c>
      <c r="D4" t="s">
        <v>158</v>
      </c>
      <c r="E4" s="19">
        <v>52</v>
      </c>
      <c r="F4" s="19">
        <v>4</v>
      </c>
      <c r="G4" s="19">
        <v>56</v>
      </c>
      <c r="H4" s="36">
        <v>7.0999999999999994E-2</v>
      </c>
      <c r="J4" s="6" t="s">
        <v>494</v>
      </c>
    </row>
    <row r="5" spans="1:10" x14ac:dyDescent="0.2">
      <c r="A5">
        <v>34</v>
      </c>
      <c r="B5">
        <v>6</v>
      </c>
      <c r="C5" s="9">
        <v>38051</v>
      </c>
      <c r="D5" t="s">
        <v>159</v>
      </c>
      <c r="E5" s="19">
        <v>356</v>
      </c>
      <c r="F5" s="19">
        <v>238</v>
      </c>
      <c r="G5" s="19">
        <v>594</v>
      </c>
      <c r="H5" s="36">
        <v>0.40100000000000002</v>
      </c>
    </row>
    <row r="6" spans="1:10" x14ac:dyDescent="0.2">
      <c r="A6">
        <v>52</v>
      </c>
      <c r="B6">
        <v>6</v>
      </c>
      <c r="C6" s="9">
        <v>38051</v>
      </c>
      <c r="D6" t="s">
        <v>160</v>
      </c>
      <c r="E6" s="19">
        <v>88</v>
      </c>
      <c r="F6" s="19">
        <v>38</v>
      </c>
      <c r="G6" s="19">
        <v>126</v>
      </c>
      <c r="H6" s="36">
        <v>0.30199999999999999</v>
      </c>
    </row>
    <row r="7" spans="1:10" x14ac:dyDescent="0.2">
      <c r="A7">
        <v>48</v>
      </c>
      <c r="B7">
        <v>6</v>
      </c>
      <c r="C7" s="9">
        <v>38051</v>
      </c>
      <c r="D7" t="s">
        <v>161</v>
      </c>
      <c r="E7" s="19">
        <v>9</v>
      </c>
      <c r="F7" s="19">
        <v>3</v>
      </c>
      <c r="G7" s="19">
        <v>12</v>
      </c>
      <c r="H7" s="36">
        <v>0.25</v>
      </c>
    </row>
    <row r="8" spans="1:10" x14ac:dyDescent="0.2">
      <c r="A8">
        <v>32</v>
      </c>
      <c r="B8">
        <v>6</v>
      </c>
      <c r="C8" s="9">
        <v>38051</v>
      </c>
      <c r="D8" s="9" t="s">
        <v>200</v>
      </c>
      <c r="E8" s="25">
        <v>1683</v>
      </c>
      <c r="F8" s="25">
        <v>1056</v>
      </c>
      <c r="G8" s="25">
        <v>2739</v>
      </c>
      <c r="H8" s="36">
        <v>0.38600000000000001</v>
      </c>
      <c r="J8" t="s">
        <v>626</v>
      </c>
    </row>
    <row r="9" spans="1:10" x14ac:dyDescent="0.2">
      <c r="A9">
        <v>53</v>
      </c>
      <c r="B9">
        <v>6</v>
      </c>
      <c r="C9" s="9">
        <v>38051</v>
      </c>
      <c r="D9" s="9" t="s">
        <v>201</v>
      </c>
      <c r="E9" s="19">
        <v>69</v>
      </c>
      <c r="F9" s="19">
        <v>33</v>
      </c>
      <c r="G9" s="19">
        <v>102</v>
      </c>
      <c r="H9" s="36">
        <v>0.32400000000000001</v>
      </c>
      <c r="J9" t="s">
        <v>627</v>
      </c>
    </row>
    <row r="10" spans="1:10" x14ac:dyDescent="0.2">
      <c r="A10">
        <v>20</v>
      </c>
      <c r="B10">
        <v>6</v>
      </c>
      <c r="C10" s="9">
        <v>38051</v>
      </c>
      <c r="D10" s="9" t="s">
        <v>202</v>
      </c>
      <c r="E10" s="19">
        <v>282</v>
      </c>
      <c r="F10" s="19">
        <v>107</v>
      </c>
      <c r="G10" s="19">
        <v>389</v>
      </c>
      <c r="H10" s="36">
        <v>0.27500000000000002</v>
      </c>
      <c r="J10" t="s">
        <v>628</v>
      </c>
    </row>
    <row r="11" spans="1:10" x14ac:dyDescent="0.2">
      <c r="A11">
        <v>24</v>
      </c>
      <c r="B11">
        <v>6</v>
      </c>
      <c r="C11" s="9">
        <v>38051</v>
      </c>
      <c r="D11" t="s">
        <v>162</v>
      </c>
      <c r="E11" s="25">
        <v>1293</v>
      </c>
      <c r="F11" s="19">
        <v>517</v>
      </c>
      <c r="G11" s="25">
        <v>1810</v>
      </c>
      <c r="H11" s="36">
        <v>0.28599999999999998</v>
      </c>
    </row>
    <row r="12" spans="1:10" x14ac:dyDescent="0.2">
      <c r="A12">
        <v>49</v>
      </c>
      <c r="B12">
        <v>6</v>
      </c>
      <c r="C12" s="9">
        <v>38051</v>
      </c>
      <c r="D12" t="s">
        <v>163</v>
      </c>
      <c r="E12" s="19">
        <v>71</v>
      </c>
      <c r="F12" s="19">
        <v>24</v>
      </c>
      <c r="G12" s="19">
        <v>95</v>
      </c>
      <c r="H12" s="36">
        <v>0.253</v>
      </c>
    </row>
    <row r="13" spans="1:10" x14ac:dyDescent="0.2">
      <c r="A13">
        <v>10</v>
      </c>
      <c r="B13">
        <v>6</v>
      </c>
      <c r="C13" s="9">
        <v>38051</v>
      </c>
      <c r="D13" t="s">
        <v>164</v>
      </c>
      <c r="E13" s="19">
        <v>276</v>
      </c>
      <c r="F13" s="19">
        <v>79</v>
      </c>
      <c r="G13" s="19">
        <v>355</v>
      </c>
      <c r="H13" s="36">
        <v>0.223</v>
      </c>
    </row>
    <row r="14" spans="1:10" x14ac:dyDescent="0.2">
      <c r="A14">
        <v>9</v>
      </c>
      <c r="B14">
        <v>6</v>
      </c>
      <c r="C14" s="9">
        <v>38051</v>
      </c>
      <c r="D14" t="s">
        <v>165</v>
      </c>
      <c r="E14" s="19">
        <v>274</v>
      </c>
      <c r="F14" s="19">
        <v>77</v>
      </c>
      <c r="G14" s="19">
        <v>351</v>
      </c>
      <c r="H14" s="36">
        <v>0.219</v>
      </c>
    </row>
    <row r="15" spans="1:10" x14ac:dyDescent="0.2">
      <c r="A15">
        <v>39</v>
      </c>
      <c r="B15">
        <v>6</v>
      </c>
      <c r="C15" s="9">
        <v>38051</v>
      </c>
      <c r="D15" t="s">
        <v>166</v>
      </c>
      <c r="E15" s="19">
        <v>74</v>
      </c>
      <c r="F15" s="19">
        <v>9</v>
      </c>
      <c r="G15" s="19">
        <v>83</v>
      </c>
      <c r="H15" s="36">
        <v>0.108</v>
      </c>
    </row>
    <row r="16" spans="1:10" x14ac:dyDescent="0.2">
      <c r="A16">
        <v>16</v>
      </c>
      <c r="B16">
        <v>6</v>
      </c>
      <c r="C16" s="9">
        <v>38051</v>
      </c>
      <c r="D16" t="s">
        <v>167</v>
      </c>
      <c r="E16" s="25">
        <v>1019</v>
      </c>
      <c r="F16" s="19">
        <v>364</v>
      </c>
      <c r="G16" s="25">
        <v>1383</v>
      </c>
      <c r="H16" s="36">
        <v>0.26300000000000001</v>
      </c>
    </row>
    <row r="17" spans="1:8" x14ac:dyDescent="0.2">
      <c r="A17">
        <v>26</v>
      </c>
      <c r="B17">
        <v>6</v>
      </c>
      <c r="C17" s="9">
        <v>38051</v>
      </c>
      <c r="D17" t="s">
        <v>168</v>
      </c>
      <c r="E17" s="19">
        <v>174</v>
      </c>
      <c r="F17" s="19">
        <v>77</v>
      </c>
      <c r="G17" s="19">
        <v>251</v>
      </c>
      <c r="H17" s="36">
        <v>0.307</v>
      </c>
    </row>
    <row r="18" spans="1:8" x14ac:dyDescent="0.2">
      <c r="A18">
        <v>47</v>
      </c>
      <c r="B18">
        <v>6</v>
      </c>
      <c r="C18" s="9">
        <v>38051</v>
      </c>
      <c r="D18" t="s">
        <v>169</v>
      </c>
      <c r="E18" s="19">
        <v>279</v>
      </c>
      <c r="F18" s="19">
        <v>85</v>
      </c>
      <c r="G18" s="19">
        <v>364</v>
      </c>
      <c r="H18" s="36">
        <v>0.23400000000000001</v>
      </c>
    </row>
    <row r="19" spans="1:8" x14ac:dyDescent="0.2">
      <c r="A19">
        <v>46</v>
      </c>
      <c r="B19">
        <v>6</v>
      </c>
      <c r="C19" s="9">
        <v>38051</v>
      </c>
      <c r="D19" t="s">
        <v>170</v>
      </c>
      <c r="E19" s="19">
        <v>63</v>
      </c>
      <c r="F19" s="19">
        <v>18</v>
      </c>
      <c r="G19" s="19">
        <v>81</v>
      </c>
      <c r="H19" s="36">
        <v>0.222</v>
      </c>
    </row>
    <row r="20" spans="1:8" x14ac:dyDescent="0.2">
      <c r="A20">
        <v>28</v>
      </c>
      <c r="B20">
        <v>6</v>
      </c>
      <c r="C20" s="9">
        <v>38051</v>
      </c>
      <c r="D20" s="9" t="s">
        <v>203</v>
      </c>
      <c r="E20" s="25">
        <v>12166</v>
      </c>
      <c r="F20" s="25">
        <v>6335</v>
      </c>
      <c r="G20" s="25">
        <v>18501</v>
      </c>
      <c r="H20" s="36">
        <v>0.34200000000000003</v>
      </c>
    </row>
    <row r="21" spans="1:8" x14ac:dyDescent="0.2">
      <c r="A21">
        <v>2</v>
      </c>
      <c r="B21">
        <v>6</v>
      </c>
      <c r="C21" s="9">
        <v>38051</v>
      </c>
      <c r="D21" t="s">
        <v>171</v>
      </c>
      <c r="E21" s="19">
        <v>207</v>
      </c>
      <c r="F21" s="19">
        <v>37</v>
      </c>
      <c r="G21" s="19">
        <v>244</v>
      </c>
      <c r="H21" s="36">
        <v>0.152</v>
      </c>
    </row>
    <row r="22" spans="1:8" x14ac:dyDescent="0.2">
      <c r="A22">
        <v>4</v>
      </c>
      <c r="B22">
        <v>6</v>
      </c>
      <c r="C22" s="9">
        <v>38051</v>
      </c>
      <c r="D22" t="s">
        <v>172</v>
      </c>
      <c r="E22" s="19">
        <v>295</v>
      </c>
      <c r="F22" s="19">
        <v>62</v>
      </c>
      <c r="G22" s="19">
        <v>357</v>
      </c>
      <c r="H22" s="36">
        <v>0.17399999999999999</v>
      </c>
    </row>
    <row r="23" spans="1:8" x14ac:dyDescent="0.2">
      <c r="A23">
        <v>50</v>
      </c>
      <c r="B23">
        <v>6</v>
      </c>
      <c r="C23" s="9">
        <v>38051</v>
      </c>
      <c r="D23" t="s">
        <v>173</v>
      </c>
      <c r="E23" s="19">
        <v>32</v>
      </c>
      <c r="F23" s="19">
        <v>12</v>
      </c>
      <c r="G23" s="19">
        <v>44</v>
      </c>
      <c r="H23" s="36">
        <v>0.27300000000000002</v>
      </c>
    </row>
    <row r="24" spans="1:8" x14ac:dyDescent="0.2">
      <c r="A24">
        <v>40</v>
      </c>
      <c r="B24">
        <v>6</v>
      </c>
      <c r="C24" s="9">
        <v>38051</v>
      </c>
      <c r="D24" t="s">
        <v>174</v>
      </c>
      <c r="E24" s="19">
        <v>332</v>
      </c>
      <c r="F24" s="19">
        <v>63</v>
      </c>
      <c r="G24" s="19">
        <v>395</v>
      </c>
      <c r="H24" s="36">
        <v>0.159</v>
      </c>
    </row>
    <row r="25" spans="1:8" x14ac:dyDescent="0.2">
      <c r="A25">
        <v>3</v>
      </c>
      <c r="B25">
        <v>6</v>
      </c>
      <c r="C25" s="9">
        <v>38051</v>
      </c>
      <c r="D25" t="s">
        <v>175</v>
      </c>
      <c r="E25" s="19">
        <v>686</v>
      </c>
      <c r="F25" s="19">
        <v>142</v>
      </c>
      <c r="G25" s="19">
        <v>828</v>
      </c>
      <c r="H25" s="36">
        <v>0.17100000000000001</v>
      </c>
    </row>
    <row r="26" spans="1:8" x14ac:dyDescent="0.2">
      <c r="A26">
        <v>42</v>
      </c>
      <c r="B26">
        <v>6</v>
      </c>
      <c r="C26" s="9">
        <v>38051</v>
      </c>
      <c r="D26" t="s">
        <v>176</v>
      </c>
      <c r="E26" s="19">
        <v>62</v>
      </c>
      <c r="F26" s="19">
        <v>14</v>
      </c>
      <c r="G26" s="19">
        <v>76</v>
      </c>
      <c r="H26" s="36">
        <v>0.184</v>
      </c>
    </row>
    <row r="27" spans="1:8" x14ac:dyDescent="0.2">
      <c r="A27">
        <v>56</v>
      </c>
      <c r="B27">
        <v>6</v>
      </c>
      <c r="C27" s="9">
        <v>38051</v>
      </c>
      <c r="D27" t="s">
        <v>177</v>
      </c>
      <c r="E27" s="19">
        <v>12</v>
      </c>
      <c r="F27" s="19">
        <v>9</v>
      </c>
      <c r="G27" s="19">
        <v>21</v>
      </c>
      <c r="H27" s="36">
        <v>0.42899999999999999</v>
      </c>
    </row>
    <row r="28" spans="1:8" x14ac:dyDescent="0.2">
      <c r="A28">
        <v>1</v>
      </c>
      <c r="B28">
        <v>6</v>
      </c>
      <c r="C28" s="9">
        <v>38051</v>
      </c>
      <c r="D28" t="s">
        <v>178</v>
      </c>
      <c r="E28" s="19">
        <v>601</v>
      </c>
      <c r="F28" s="19">
        <v>94</v>
      </c>
      <c r="G28" s="19">
        <v>695</v>
      </c>
      <c r="H28" s="36">
        <v>0.13500000000000001</v>
      </c>
    </row>
    <row r="29" spans="1:8" x14ac:dyDescent="0.2">
      <c r="A29">
        <v>31</v>
      </c>
      <c r="B29">
        <v>6</v>
      </c>
      <c r="C29" s="9">
        <v>38051</v>
      </c>
      <c r="D29" t="s">
        <v>179</v>
      </c>
      <c r="E29" s="19">
        <v>177</v>
      </c>
      <c r="F29" s="19">
        <v>107</v>
      </c>
      <c r="G29" s="19">
        <v>284</v>
      </c>
      <c r="H29" s="36">
        <v>0.377</v>
      </c>
    </row>
    <row r="30" spans="1:8" x14ac:dyDescent="0.2">
      <c r="A30">
        <v>45</v>
      </c>
      <c r="B30">
        <v>6</v>
      </c>
      <c r="C30" s="9">
        <v>38051</v>
      </c>
      <c r="D30" t="s">
        <v>180</v>
      </c>
      <c r="E30" s="19">
        <v>199</v>
      </c>
      <c r="F30" s="19">
        <v>56</v>
      </c>
      <c r="G30" s="19">
        <v>255</v>
      </c>
      <c r="H30" s="36">
        <v>0.22</v>
      </c>
    </row>
    <row r="31" spans="1:8" x14ac:dyDescent="0.2">
      <c r="A31">
        <v>25</v>
      </c>
      <c r="B31">
        <v>6</v>
      </c>
      <c r="C31" s="9">
        <v>38051</v>
      </c>
      <c r="D31" t="s">
        <v>181</v>
      </c>
      <c r="E31" s="25">
        <v>3678</v>
      </c>
      <c r="F31" s="25">
        <v>1558</v>
      </c>
      <c r="G31" s="25">
        <v>5236</v>
      </c>
      <c r="H31" s="36">
        <v>0.29799999999999999</v>
      </c>
    </row>
    <row r="32" spans="1:8" x14ac:dyDescent="0.2">
      <c r="A32">
        <v>15</v>
      </c>
      <c r="B32">
        <v>6</v>
      </c>
      <c r="C32" s="9">
        <v>38051</v>
      </c>
      <c r="D32" t="s">
        <v>182</v>
      </c>
      <c r="E32" s="19">
        <v>808</v>
      </c>
      <c r="F32" s="19">
        <v>285</v>
      </c>
      <c r="G32" s="25">
        <v>1093</v>
      </c>
      <c r="H32" s="36">
        <v>0.26100000000000001</v>
      </c>
    </row>
    <row r="33" spans="1:8" x14ac:dyDescent="0.2">
      <c r="A33">
        <v>44</v>
      </c>
      <c r="B33">
        <v>6</v>
      </c>
      <c r="C33" s="9">
        <v>38051</v>
      </c>
      <c r="D33" t="s">
        <v>183</v>
      </c>
      <c r="E33" s="19">
        <v>54</v>
      </c>
      <c r="F33" s="19">
        <v>15</v>
      </c>
      <c r="G33" s="19">
        <v>69</v>
      </c>
      <c r="H33" s="36">
        <v>0.217</v>
      </c>
    </row>
    <row r="34" spans="1:8" x14ac:dyDescent="0.2">
      <c r="A34">
        <v>35</v>
      </c>
      <c r="B34">
        <v>6</v>
      </c>
      <c r="C34" s="9">
        <v>38051</v>
      </c>
      <c r="D34" t="s">
        <v>184</v>
      </c>
      <c r="E34" s="25">
        <v>2810</v>
      </c>
      <c r="F34" s="25">
        <v>2155</v>
      </c>
      <c r="G34" s="25">
        <v>4965</v>
      </c>
      <c r="H34" s="36">
        <v>0.434</v>
      </c>
    </row>
    <row r="35" spans="1:8" x14ac:dyDescent="0.2">
      <c r="A35">
        <v>17</v>
      </c>
      <c r="B35">
        <v>6</v>
      </c>
      <c r="C35" s="9">
        <v>38051</v>
      </c>
      <c r="D35" t="s">
        <v>185</v>
      </c>
      <c r="E35" s="25">
        <v>2351</v>
      </c>
      <c r="F35" s="19">
        <v>861</v>
      </c>
      <c r="G35" s="25">
        <v>3212</v>
      </c>
      <c r="H35" s="36">
        <v>0.26800000000000002</v>
      </c>
    </row>
    <row r="36" spans="1:8" x14ac:dyDescent="0.2">
      <c r="A36">
        <v>43</v>
      </c>
      <c r="B36">
        <v>6</v>
      </c>
      <c r="C36" s="9">
        <v>38051</v>
      </c>
      <c r="D36" s="9" t="s">
        <v>204</v>
      </c>
      <c r="E36" s="19">
        <v>74</v>
      </c>
      <c r="F36" s="19">
        <v>17</v>
      </c>
      <c r="G36" s="19">
        <v>91</v>
      </c>
      <c r="H36" s="36">
        <v>0.187</v>
      </c>
    </row>
    <row r="37" spans="1:8" x14ac:dyDescent="0.2">
      <c r="A37">
        <v>29</v>
      </c>
      <c r="B37">
        <v>6</v>
      </c>
      <c r="C37" s="9">
        <v>38051</v>
      </c>
      <c r="D37" s="9" t="s">
        <v>205</v>
      </c>
      <c r="E37" s="25">
        <v>2494</v>
      </c>
      <c r="F37" s="25">
        <v>1340</v>
      </c>
      <c r="G37" s="25">
        <v>3834</v>
      </c>
      <c r="H37" s="36">
        <v>0.35</v>
      </c>
    </row>
    <row r="38" spans="1:8" x14ac:dyDescent="0.2">
      <c r="A38">
        <v>22</v>
      </c>
      <c r="B38">
        <v>6</v>
      </c>
      <c r="C38" s="9">
        <v>38051</v>
      </c>
      <c r="D38" s="9" t="s">
        <v>206</v>
      </c>
      <c r="E38" s="25">
        <v>6084</v>
      </c>
      <c r="F38" s="25">
        <v>2352</v>
      </c>
      <c r="G38" s="25">
        <v>8436</v>
      </c>
      <c r="H38" s="36">
        <v>0.27900000000000003</v>
      </c>
    </row>
    <row r="39" spans="1:8" x14ac:dyDescent="0.2">
      <c r="A39">
        <v>23</v>
      </c>
      <c r="B39">
        <v>6</v>
      </c>
      <c r="C39" s="9">
        <v>38051</v>
      </c>
      <c r="D39" s="9" t="s">
        <v>207</v>
      </c>
      <c r="E39" s="25">
        <v>1332</v>
      </c>
      <c r="F39" s="19">
        <v>525</v>
      </c>
      <c r="G39" s="25">
        <v>1857</v>
      </c>
      <c r="H39" s="36">
        <v>0.28299999999999997</v>
      </c>
    </row>
    <row r="40" spans="1:8" x14ac:dyDescent="0.2">
      <c r="A40">
        <v>30</v>
      </c>
      <c r="B40">
        <v>6</v>
      </c>
      <c r="C40" s="9">
        <v>38051</v>
      </c>
      <c r="D40" s="9" t="s">
        <v>208</v>
      </c>
      <c r="E40" s="19">
        <v>871</v>
      </c>
      <c r="F40" s="19">
        <v>483</v>
      </c>
      <c r="G40" s="25">
        <v>1354</v>
      </c>
      <c r="H40" s="36">
        <v>0.35699999999999998</v>
      </c>
    </row>
    <row r="41" spans="1:8" x14ac:dyDescent="0.2">
      <c r="A41">
        <v>13</v>
      </c>
      <c r="B41">
        <v>6</v>
      </c>
      <c r="C41" s="9">
        <v>38051</v>
      </c>
      <c r="D41" s="9" t="s">
        <v>210</v>
      </c>
      <c r="E41" s="19">
        <v>343</v>
      </c>
      <c r="F41" s="19">
        <v>108</v>
      </c>
      <c r="G41" s="19">
        <v>451</v>
      </c>
      <c r="H41" s="36">
        <v>0.23899999999999999</v>
      </c>
    </row>
    <row r="42" spans="1:8" x14ac:dyDescent="0.2">
      <c r="A42">
        <v>8</v>
      </c>
      <c r="B42">
        <v>6</v>
      </c>
      <c r="C42" s="9">
        <v>38051</v>
      </c>
      <c r="D42" s="9" t="s">
        <v>209</v>
      </c>
      <c r="E42" s="19">
        <v>875</v>
      </c>
      <c r="F42" s="19">
        <v>240</v>
      </c>
      <c r="G42" s="25">
        <v>1115</v>
      </c>
      <c r="H42" s="36">
        <v>0.215</v>
      </c>
    </row>
    <row r="43" spans="1:8" x14ac:dyDescent="0.2">
      <c r="A43">
        <v>19</v>
      </c>
      <c r="B43">
        <v>6</v>
      </c>
      <c r="C43" s="9">
        <v>38051</v>
      </c>
      <c r="D43" s="9" t="s">
        <v>211</v>
      </c>
      <c r="E43" s="19">
        <v>542</v>
      </c>
      <c r="F43" s="19">
        <v>200</v>
      </c>
      <c r="G43" s="19">
        <v>742</v>
      </c>
      <c r="H43" s="36">
        <v>0.27</v>
      </c>
    </row>
    <row r="44" spans="1:8" x14ac:dyDescent="0.2">
      <c r="A44">
        <v>7</v>
      </c>
      <c r="B44">
        <v>6</v>
      </c>
      <c r="C44" s="9">
        <v>38051</v>
      </c>
      <c r="D44" s="9" t="s">
        <v>15</v>
      </c>
      <c r="E44" s="25">
        <v>2359</v>
      </c>
      <c r="F44" s="19">
        <v>595</v>
      </c>
      <c r="G44" s="25">
        <v>2954</v>
      </c>
      <c r="H44" s="36">
        <v>0.20100000000000001</v>
      </c>
    </row>
    <row r="45" spans="1:8" x14ac:dyDescent="0.2">
      <c r="A45">
        <v>27</v>
      </c>
      <c r="B45">
        <v>6</v>
      </c>
      <c r="C45" s="9">
        <v>38051</v>
      </c>
      <c r="D45" s="9" t="s">
        <v>212</v>
      </c>
      <c r="E45" s="19">
        <v>354</v>
      </c>
      <c r="F45" s="19">
        <v>179</v>
      </c>
      <c r="G45" s="19">
        <v>533</v>
      </c>
      <c r="H45" s="36">
        <v>0.33600000000000002</v>
      </c>
    </row>
    <row r="46" spans="1:8" x14ac:dyDescent="0.2">
      <c r="A46">
        <v>12</v>
      </c>
      <c r="B46">
        <v>6</v>
      </c>
      <c r="C46" s="9">
        <v>38051</v>
      </c>
      <c r="D46" t="s">
        <v>186</v>
      </c>
      <c r="E46" s="19">
        <v>356</v>
      </c>
      <c r="F46" s="19">
        <v>110</v>
      </c>
      <c r="G46" s="19">
        <v>466</v>
      </c>
      <c r="H46" s="36">
        <v>0.23599999999999999</v>
      </c>
    </row>
    <row r="47" spans="1:8" x14ac:dyDescent="0.2">
      <c r="A47">
        <v>57</v>
      </c>
      <c r="B47">
        <v>6</v>
      </c>
      <c r="C47" s="9">
        <v>38051</v>
      </c>
      <c r="D47" t="s">
        <v>187</v>
      </c>
      <c r="E47" s="19">
        <v>7</v>
      </c>
      <c r="F47" s="19">
        <v>6</v>
      </c>
      <c r="G47" s="19">
        <v>13</v>
      </c>
      <c r="H47" s="36">
        <v>0.46200000000000002</v>
      </c>
    </row>
    <row r="48" spans="1:8" x14ac:dyDescent="0.2">
      <c r="A48">
        <v>58</v>
      </c>
      <c r="B48">
        <v>6</v>
      </c>
      <c r="C48" s="9">
        <v>38051</v>
      </c>
      <c r="D48" t="s">
        <v>188</v>
      </c>
      <c r="E48" s="19">
        <v>135</v>
      </c>
      <c r="F48" s="19">
        <v>146</v>
      </c>
      <c r="G48" s="19">
        <v>281</v>
      </c>
      <c r="H48" s="36">
        <v>0.52</v>
      </c>
    </row>
    <row r="49" spans="1:8" x14ac:dyDescent="0.2">
      <c r="A49">
        <v>14</v>
      </c>
      <c r="B49">
        <v>6</v>
      </c>
      <c r="C49" s="9">
        <v>38051</v>
      </c>
      <c r="D49" t="s">
        <v>189</v>
      </c>
      <c r="E49" s="19">
        <v>767</v>
      </c>
      <c r="F49" s="19">
        <v>269</v>
      </c>
      <c r="G49" s="25">
        <v>1036</v>
      </c>
      <c r="H49" s="36">
        <v>0.26</v>
      </c>
    </row>
    <row r="50" spans="1:8" x14ac:dyDescent="0.2">
      <c r="A50">
        <v>6</v>
      </c>
      <c r="B50">
        <v>6</v>
      </c>
      <c r="C50" s="9">
        <v>38051</v>
      </c>
      <c r="D50" t="s">
        <v>190</v>
      </c>
      <c r="E50" s="19">
        <v>870</v>
      </c>
      <c r="F50" s="19">
        <v>217</v>
      </c>
      <c r="G50" s="25">
        <v>1087</v>
      </c>
      <c r="H50" s="36">
        <v>0.2</v>
      </c>
    </row>
    <row r="51" spans="1:8" x14ac:dyDescent="0.2">
      <c r="A51">
        <v>18</v>
      </c>
      <c r="B51">
        <v>6</v>
      </c>
      <c r="C51" s="9">
        <v>38051</v>
      </c>
      <c r="D51" t="s">
        <v>191</v>
      </c>
      <c r="E51" s="25">
        <v>1114</v>
      </c>
      <c r="F51" s="19">
        <v>408</v>
      </c>
      <c r="G51" s="25">
        <v>1522</v>
      </c>
      <c r="H51" s="36">
        <v>0.26800000000000002</v>
      </c>
    </row>
    <row r="52" spans="1:8" x14ac:dyDescent="0.2">
      <c r="A52">
        <v>54</v>
      </c>
      <c r="B52">
        <v>6</v>
      </c>
      <c r="C52" s="9">
        <v>38051</v>
      </c>
      <c r="D52" t="s">
        <v>192</v>
      </c>
      <c r="E52" s="19">
        <v>197</v>
      </c>
      <c r="F52" s="19">
        <v>101</v>
      </c>
      <c r="G52" s="19">
        <v>298</v>
      </c>
      <c r="H52" s="36">
        <v>0.33900000000000002</v>
      </c>
    </row>
    <row r="53" spans="1:8" x14ac:dyDescent="0.2">
      <c r="A53">
        <v>37</v>
      </c>
      <c r="B53">
        <v>6</v>
      </c>
      <c r="C53" s="9">
        <v>38051</v>
      </c>
      <c r="D53" t="s">
        <v>193</v>
      </c>
      <c r="E53" s="19">
        <v>118</v>
      </c>
      <c r="F53" s="19">
        <v>4</v>
      </c>
      <c r="G53" s="19">
        <v>122</v>
      </c>
      <c r="H53" s="36">
        <v>3.3000000000000002E-2</v>
      </c>
    </row>
    <row r="54" spans="1:8" x14ac:dyDescent="0.2">
      <c r="A54">
        <v>51</v>
      </c>
      <c r="B54">
        <v>6</v>
      </c>
      <c r="C54" s="9">
        <v>38051</v>
      </c>
      <c r="D54" t="s">
        <v>194</v>
      </c>
      <c r="E54" s="19">
        <v>49</v>
      </c>
      <c r="F54" s="19">
        <v>20</v>
      </c>
      <c r="G54" s="19">
        <v>69</v>
      </c>
      <c r="H54" s="36">
        <v>0.28999999999999998</v>
      </c>
    </row>
    <row r="55" spans="1:8" x14ac:dyDescent="0.2">
      <c r="A55">
        <v>11</v>
      </c>
      <c r="B55">
        <v>6</v>
      </c>
      <c r="C55" s="9">
        <v>38051</v>
      </c>
      <c r="D55" t="s">
        <v>195</v>
      </c>
      <c r="E55" s="19">
        <v>751</v>
      </c>
      <c r="F55" s="19">
        <v>229</v>
      </c>
      <c r="G55" s="19">
        <v>980</v>
      </c>
      <c r="H55" s="36">
        <v>0.23400000000000001</v>
      </c>
    </row>
    <row r="56" spans="1:8" x14ac:dyDescent="0.2">
      <c r="A56">
        <v>41</v>
      </c>
      <c r="B56">
        <v>6</v>
      </c>
      <c r="C56" s="9">
        <v>38051</v>
      </c>
      <c r="D56" t="s">
        <v>196</v>
      </c>
      <c r="E56" s="19">
        <v>45</v>
      </c>
      <c r="F56" s="19">
        <v>9</v>
      </c>
      <c r="G56" s="19">
        <v>54</v>
      </c>
      <c r="H56" s="36">
        <v>0.16700000000000001</v>
      </c>
    </row>
    <row r="57" spans="1:8" x14ac:dyDescent="0.2">
      <c r="A57">
        <v>5</v>
      </c>
      <c r="B57">
        <v>6</v>
      </c>
      <c r="C57" s="9">
        <v>38051</v>
      </c>
      <c r="D57" t="s">
        <v>197</v>
      </c>
      <c r="E57" s="25">
        <v>1037</v>
      </c>
      <c r="F57" s="19">
        <v>228</v>
      </c>
      <c r="G57" s="25">
        <v>1265</v>
      </c>
      <c r="H57" s="36">
        <v>0.18</v>
      </c>
    </row>
    <row r="58" spans="1:8" x14ac:dyDescent="0.2">
      <c r="A58">
        <v>33</v>
      </c>
      <c r="B58">
        <v>6</v>
      </c>
      <c r="C58" s="9">
        <v>38051</v>
      </c>
      <c r="D58" t="s">
        <v>198</v>
      </c>
      <c r="E58" s="19">
        <v>216</v>
      </c>
      <c r="F58" s="19">
        <v>137</v>
      </c>
      <c r="G58" s="19">
        <v>353</v>
      </c>
      <c r="H58" s="36">
        <v>0.38800000000000001</v>
      </c>
    </row>
    <row r="59" spans="1:8" x14ac:dyDescent="0.2">
      <c r="A59">
        <v>55</v>
      </c>
      <c r="B59">
        <v>6</v>
      </c>
      <c r="C59" s="9">
        <v>38051</v>
      </c>
      <c r="D59" t="s">
        <v>199</v>
      </c>
      <c r="E59" s="19">
        <v>92</v>
      </c>
      <c r="F59" s="19">
        <v>61</v>
      </c>
      <c r="G59" s="19">
        <v>153</v>
      </c>
      <c r="H59" s="36">
        <v>0.39900000000000002</v>
      </c>
    </row>
    <row r="60" spans="1:8" x14ac:dyDescent="0.2">
      <c r="E60" s="19"/>
      <c r="F60" s="19"/>
      <c r="G60" s="19"/>
      <c r="H60" s="36"/>
    </row>
    <row r="61" spans="1:8" x14ac:dyDescent="0.2">
      <c r="A61">
        <v>100</v>
      </c>
      <c r="B61">
        <v>6</v>
      </c>
      <c r="C61" s="9">
        <v>38051</v>
      </c>
      <c r="D61" s="6" t="s">
        <v>2</v>
      </c>
      <c r="E61" s="19">
        <f>SUM(E2:E59)</f>
        <v>53335</v>
      </c>
      <c r="F61" s="19">
        <f>SUM(F2:F59)</f>
        <v>23176</v>
      </c>
      <c r="G61" s="19">
        <f>SUM(G2:G59)</f>
        <v>76511</v>
      </c>
      <c r="H61" s="35">
        <f>F61/G61</f>
        <v>0.30291069258015185</v>
      </c>
    </row>
    <row r="62" spans="1:8" x14ac:dyDescent="0.2">
      <c r="E62" s="19"/>
      <c r="F62" s="19"/>
      <c r="G62" s="19"/>
      <c r="H62" s="36"/>
    </row>
    <row r="63" spans="1:8" x14ac:dyDescent="0.2">
      <c r="E63" s="19"/>
      <c r="F63" s="19"/>
      <c r="G63" s="19" t="s">
        <v>517</v>
      </c>
      <c r="H63" s="28">
        <f>QUARTILE(H2:H59,1)</f>
        <v>0.20450000000000002</v>
      </c>
    </row>
    <row r="64" spans="1:8" x14ac:dyDescent="0.2">
      <c r="E64" s="19"/>
      <c r="F64" s="19"/>
      <c r="G64" s="19" t="s">
        <v>516</v>
      </c>
      <c r="H64" s="28">
        <f>MEDIAN(H2:H59)</f>
        <v>0.26200000000000001</v>
      </c>
    </row>
    <row r="65" spans="5:8" x14ac:dyDescent="0.2">
      <c r="E65" s="19"/>
      <c r="F65" s="19"/>
      <c r="G65" s="19" t="s">
        <v>518</v>
      </c>
      <c r="H65" s="28">
        <f>QUARTILE(H2:H59,3)</f>
        <v>0.31974999999999998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7"/>
  <sheetViews>
    <sheetView workbookViewId="0">
      <selection sqref="A1:C1"/>
    </sheetView>
  </sheetViews>
  <sheetFormatPr defaultRowHeight="12.75" x14ac:dyDescent="0.2"/>
  <cols>
    <col min="1" max="1" width="29.140625" customWidth="1"/>
    <col min="2" max="2" width="14.7109375" style="1" customWidth="1"/>
    <col min="3" max="3" width="14.28515625" customWidth="1"/>
    <col min="4" max="4" width="14.5703125" customWidth="1"/>
    <col min="5" max="5" width="24.5703125" customWidth="1"/>
    <col min="6" max="6" width="15" customWidth="1"/>
    <col min="7" max="7" width="11.140625" customWidth="1"/>
    <col min="10" max="10" width="2.5703125" customWidth="1"/>
    <col min="11" max="11" width="135.5703125" customWidth="1"/>
  </cols>
  <sheetData>
    <row r="1" spans="1:11" x14ac:dyDescent="0.2">
      <c r="A1" s="42" t="s">
        <v>478</v>
      </c>
      <c r="B1" s="43"/>
      <c r="C1" s="43"/>
      <c r="K1" t="s">
        <v>626</v>
      </c>
    </row>
    <row r="2" spans="1:11" x14ac:dyDescent="0.2">
      <c r="A2" s="43" t="s">
        <v>479</v>
      </c>
      <c r="B2" s="43"/>
      <c r="K2" t="s">
        <v>627</v>
      </c>
    </row>
    <row r="3" spans="1:11" x14ac:dyDescent="0.2">
      <c r="A3" s="6"/>
      <c r="K3" t="s">
        <v>628</v>
      </c>
    </row>
    <row r="4" spans="1:11" x14ac:dyDescent="0.2">
      <c r="A4" s="6"/>
    </row>
    <row r="5" spans="1:11" x14ac:dyDescent="0.2">
      <c r="A5" s="6" t="s">
        <v>539</v>
      </c>
      <c r="B5" s="2"/>
      <c r="E5" s="6" t="s">
        <v>540</v>
      </c>
    </row>
    <row r="6" spans="1:11" x14ac:dyDescent="0.2">
      <c r="A6" t="s">
        <v>316</v>
      </c>
      <c r="B6" s="2" t="s">
        <v>18</v>
      </c>
      <c r="E6" t="s">
        <v>541</v>
      </c>
      <c r="F6" s="2" t="s">
        <v>18</v>
      </c>
    </row>
    <row r="7" spans="1:11" x14ac:dyDescent="0.2">
      <c r="A7" t="s">
        <v>549</v>
      </c>
      <c r="B7" s="1">
        <f>B74</f>
        <v>7382</v>
      </c>
      <c r="E7" t="s">
        <v>542</v>
      </c>
      <c r="F7" s="1">
        <f>B75*B27</f>
        <v>1526.4</v>
      </c>
    </row>
    <row r="8" spans="1:11" x14ac:dyDescent="0.2">
      <c r="A8" t="s">
        <v>550</v>
      </c>
      <c r="B8" s="1">
        <f>B72/(1-B29)</f>
        <v>86001.111111111109</v>
      </c>
      <c r="E8" t="s">
        <v>543</v>
      </c>
      <c r="F8" s="1">
        <f>(B71+B73+B76)*B27/(1-B28)</f>
        <v>139605.75</v>
      </c>
      <c r="G8" s="1"/>
    </row>
    <row r="9" spans="1:11" x14ac:dyDescent="0.2">
      <c r="C9" t="s">
        <v>424</v>
      </c>
      <c r="G9" t="s">
        <v>424</v>
      </c>
    </row>
    <row r="10" spans="1:11" x14ac:dyDescent="0.2">
      <c r="A10" s="6" t="s">
        <v>551</v>
      </c>
      <c r="B10" s="1">
        <v>3</v>
      </c>
      <c r="C10" t="s">
        <v>12</v>
      </c>
      <c r="E10" s="6" t="s">
        <v>544</v>
      </c>
      <c r="F10" s="3">
        <f>B44</f>
        <v>3.3582879555233998</v>
      </c>
      <c r="G10" t="s">
        <v>12</v>
      </c>
      <c r="K10" t="s">
        <v>546</v>
      </c>
    </row>
    <row r="11" spans="1:11" x14ac:dyDescent="0.2">
      <c r="A11" t="s">
        <v>552</v>
      </c>
      <c r="B11" s="1">
        <v>3</v>
      </c>
      <c r="C11" t="s">
        <v>13</v>
      </c>
      <c r="E11" t="s">
        <v>545</v>
      </c>
      <c r="F11" s="3">
        <v>3</v>
      </c>
      <c r="G11" t="s">
        <v>13</v>
      </c>
    </row>
    <row r="12" spans="1:11" x14ac:dyDescent="0.2">
      <c r="B12" s="3"/>
      <c r="F12" s="3"/>
    </row>
    <row r="13" spans="1:11" x14ac:dyDescent="0.2">
      <c r="A13" s="6" t="s">
        <v>553</v>
      </c>
      <c r="B13" s="1">
        <f>B7/(B10/52)</f>
        <v>127954.66666666666</v>
      </c>
      <c r="E13" s="6" t="s">
        <v>547</v>
      </c>
      <c r="F13" s="1">
        <f>F7/(F10/52)</f>
        <v>23634.9</v>
      </c>
    </row>
    <row r="14" spans="1:11" x14ac:dyDescent="0.2">
      <c r="A14" t="s">
        <v>554</v>
      </c>
      <c r="B14" s="1">
        <f>B8/B11</f>
        <v>28667.037037037036</v>
      </c>
      <c r="E14" t="s">
        <v>548</v>
      </c>
      <c r="F14" s="1">
        <f>F8/F11</f>
        <v>46535.25</v>
      </c>
    </row>
    <row r="15" spans="1:11" x14ac:dyDescent="0.2">
      <c r="B15" s="2"/>
      <c r="C15" t="s">
        <v>19</v>
      </c>
      <c r="G15" t="s">
        <v>19</v>
      </c>
    </row>
    <row r="16" spans="1:11" x14ac:dyDescent="0.2">
      <c r="A16" t="s">
        <v>317</v>
      </c>
      <c r="B16" s="1">
        <f>B7+B8</f>
        <v>93383.111111111109</v>
      </c>
      <c r="C16" s="3">
        <f>B16*1000/$B$30</f>
        <v>3.5828388240911258</v>
      </c>
      <c r="E16" t="s">
        <v>317</v>
      </c>
      <c r="F16" s="1">
        <f>F7+F8</f>
        <v>141132.15</v>
      </c>
      <c r="G16" s="3">
        <f>F16*1000/$B$30</f>
        <v>5.4148308011049719</v>
      </c>
    </row>
    <row r="17" spans="1:11" x14ac:dyDescent="0.2">
      <c r="A17" t="s">
        <v>318</v>
      </c>
      <c r="B17" s="1">
        <f>B13+B14</f>
        <v>156621.70370370371</v>
      </c>
      <c r="C17" s="3">
        <f>B17*1000/$B$30</f>
        <v>6.0091200009094425</v>
      </c>
      <c r="E17" t="s">
        <v>318</v>
      </c>
      <c r="F17" s="1">
        <f>F13+F14</f>
        <v>70170.149999999994</v>
      </c>
      <c r="G17" s="3">
        <f>F17*1000/$B$30</f>
        <v>2.6922249079189688</v>
      </c>
    </row>
    <row r="18" spans="1:11" x14ac:dyDescent="0.2">
      <c r="E18" s="1"/>
    </row>
    <row r="19" spans="1:11" x14ac:dyDescent="0.2">
      <c r="A19" s="6" t="s">
        <v>477</v>
      </c>
      <c r="E19" s="1"/>
    </row>
    <row r="20" spans="1:11" x14ac:dyDescent="0.2">
      <c r="A20" t="s">
        <v>317</v>
      </c>
      <c r="B20" s="1">
        <f>B16+F16</f>
        <v>234515.26111111109</v>
      </c>
      <c r="C20" s="3">
        <f>C16+G16</f>
        <v>8.9976696251960977</v>
      </c>
      <c r="E20" s="1"/>
    </row>
    <row r="21" spans="1:11" x14ac:dyDescent="0.2">
      <c r="A21" t="s">
        <v>318</v>
      </c>
      <c r="B21" s="1">
        <f>B17+F17</f>
        <v>226791.8537037037</v>
      </c>
      <c r="C21" s="3">
        <f>C17+G17</f>
        <v>8.7013449088284105</v>
      </c>
      <c r="E21" s="1"/>
    </row>
    <row r="22" spans="1:11" x14ac:dyDescent="0.2">
      <c r="C22" s="3"/>
      <c r="E22" s="1"/>
    </row>
    <row r="23" spans="1:11" x14ac:dyDescent="0.2">
      <c r="A23" t="s">
        <v>555</v>
      </c>
      <c r="B23" s="1">
        <f>B21*'annual summary'!D26/'annual summary'!D22</f>
        <v>198227.63168247361</v>
      </c>
      <c r="C23" s="3"/>
      <c r="E23" s="1"/>
      <c r="K23" t="s">
        <v>556</v>
      </c>
    </row>
    <row r="24" spans="1:11" x14ac:dyDescent="0.2">
      <c r="E24" s="1"/>
    </row>
    <row r="25" spans="1:11" x14ac:dyDescent="0.2">
      <c r="E25" s="1"/>
    </row>
    <row r="26" spans="1:11" x14ac:dyDescent="0.2">
      <c r="A26" t="s">
        <v>319</v>
      </c>
    </row>
    <row r="27" spans="1:11" x14ac:dyDescent="0.2">
      <c r="A27" t="s">
        <v>523</v>
      </c>
      <c r="B27">
        <v>0.9</v>
      </c>
      <c r="C27" t="s">
        <v>524</v>
      </c>
    </row>
    <row r="28" spans="1:11" x14ac:dyDescent="0.2">
      <c r="A28" t="s">
        <v>519</v>
      </c>
      <c r="B28" s="7">
        <v>0.2</v>
      </c>
      <c r="K28" t="s">
        <v>520</v>
      </c>
    </row>
    <row r="29" spans="1:11" x14ac:dyDescent="0.2">
      <c r="A29" t="s">
        <v>521</v>
      </c>
      <c r="B29" s="7">
        <v>0.1</v>
      </c>
    </row>
    <row r="30" spans="1:11" x14ac:dyDescent="0.2">
      <c r="A30" t="s">
        <v>17</v>
      </c>
      <c r="B30" s="1">
        <v>26064000</v>
      </c>
    </row>
    <row r="32" spans="1:11" x14ac:dyDescent="0.2">
      <c r="A32" t="s">
        <v>560</v>
      </c>
    </row>
    <row r="33" spans="1:11" x14ac:dyDescent="0.2">
      <c r="A33" t="s">
        <v>557</v>
      </c>
      <c r="B33" s="7">
        <v>0.9</v>
      </c>
    </row>
    <row r="34" spans="1:11" x14ac:dyDescent="0.2">
      <c r="A34" t="s">
        <v>558</v>
      </c>
      <c r="B34" s="7">
        <f>'annual summary'!D26/'annual summary'!D22</f>
        <v>0.87405093456950911</v>
      </c>
    </row>
    <row r="35" spans="1:11" x14ac:dyDescent="0.2">
      <c r="A35" t="s">
        <v>559</v>
      </c>
      <c r="B35" s="1">
        <f>B34*B13/B33</f>
        <v>124265.4399805889</v>
      </c>
    </row>
    <row r="37" spans="1:11" x14ac:dyDescent="0.2">
      <c r="A37" t="s">
        <v>561</v>
      </c>
    </row>
    <row r="38" spans="1:11" x14ac:dyDescent="0.2">
      <c r="A38" t="s">
        <v>558</v>
      </c>
      <c r="B38" s="7">
        <f>'annual summary'!B26/'annual summary'!B22</f>
        <v>0.89221139353890544</v>
      </c>
    </row>
    <row r="39" spans="1:11" x14ac:dyDescent="0.2">
      <c r="A39" t="s">
        <v>562</v>
      </c>
      <c r="B39" s="1">
        <f>B38*F17</f>
        <v>62606.607316334019</v>
      </c>
    </row>
    <row r="41" spans="1:11" x14ac:dyDescent="0.2">
      <c r="A41" s="6" t="s">
        <v>443</v>
      </c>
    </row>
    <row r="42" spans="1:11" x14ac:dyDescent="0.2">
      <c r="A42" s="6" t="s">
        <v>448</v>
      </c>
    </row>
    <row r="43" spans="1:11" x14ac:dyDescent="0.2">
      <c r="A43" s="6" t="s">
        <v>446</v>
      </c>
      <c r="B43" s="1">
        <f>'t4 EPO count'!D61</f>
        <v>26261</v>
      </c>
      <c r="K43" s="6" t="s">
        <v>447</v>
      </c>
    </row>
    <row r="44" spans="1:11" x14ac:dyDescent="0.2">
      <c r="A44" s="6" t="s">
        <v>449</v>
      </c>
      <c r="B44" s="16">
        <f>52/(B43/B75)</f>
        <v>3.3582879555233998</v>
      </c>
      <c r="C44" s="6" t="s">
        <v>12</v>
      </c>
      <c r="K44" s="6"/>
    </row>
    <row r="45" spans="1:11" x14ac:dyDescent="0.2">
      <c r="A45" s="6" t="s">
        <v>450</v>
      </c>
      <c r="C45" s="6"/>
      <c r="K45" s="6"/>
    </row>
    <row r="46" spans="1:11" x14ac:dyDescent="0.2">
      <c r="A46" s="6" t="s">
        <v>451</v>
      </c>
      <c r="C46" s="6"/>
      <c r="K46" s="6" t="s">
        <v>484</v>
      </c>
    </row>
    <row r="47" spans="1:11" x14ac:dyDescent="0.2">
      <c r="A47" s="6"/>
      <c r="C47" s="6"/>
      <c r="K47" s="6"/>
    </row>
    <row r="48" spans="1:11" x14ac:dyDescent="0.2">
      <c r="A48" s="6"/>
      <c r="K48" s="6"/>
    </row>
    <row r="49" spans="1:11" x14ac:dyDescent="0.2">
      <c r="A49" t="s">
        <v>336</v>
      </c>
      <c r="B49" s="1">
        <v>48854</v>
      </c>
      <c r="K49" t="s">
        <v>337</v>
      </c>
    </row>
    <row r="50" spans="1:11" x14ac:dyDescent="0.2">
      <c r="A50" s="6" t="s">
        <v>452</v>
      </c>
    </row>
    <row r="52" spans="1:11" x14ac:dyDescent="0.2">
      <c r="A52" s="6" t="s">
        <v>461</v>
      </c>
    </row>
    <row r="53" spans="1:11" x14ac:dyDescent="0.2">
      <c r="A53" s="17" t="s">
        <v>462</v>
      </c>
      <c r="B53" s="1" t="s">
        <v>514</v>
      </c>
      <c r="C53" s="8" t="s">
        <v>453</v>
      </c>
      <c r="D53" s="6" t="s">
        <v>454</v>
      </c>
      <c r="E53" s="6" t="s">
        <v>458</v>
      </c>
    </row>
    <row r="54" spans="1:11" x14ac:dyDescent="0.2">
      <c r="A54" s="9">
        <v>37778</v>
      </c>
      <c r="B54" s="1">
        <f>C54+D54</f>
        <v>191336</v>
      </c>
      <c r="C54" s="14">
        <f>B71</f>
        <v>113935</v>
      </c>
      <c r="D54" s="14">
        <f>B72</f>
        <v>77401</v>
      </c>
      <c r="E54" t="s">
        <v>459</v>
      </c>
      <c r="K54" s="6" t="s">
        <v>460</v>
      </c>
    </row>
    <row r="55" spans="1:11" x14ac:dyDescent="0.2">
      <c r="A55" s="9">
        <v>37888</v>
      </c>
      <c r="B55" s="1">
        <f>C55+D55</f>
        <v>184973</v>
      </c>
      <c r="C55" s="14">
        <v>108554</v>
      </c>
      <c r="D55" s="14">
        <v>76419</v>
      </c>
      <c r="E55" t="s">
        <v>512</v>
      </c>
      <c r="K55" s="6" t="s">
        <v>456</v>
      </c>
    </row>
    <row r="56" spans="1:11" x14ac:dyDescent="0.2">
      <c r="A56" s="9">
        <v>38051</v>
      </c>
      <c r="B56" s="1">
        <f>C56+D56</f>
        <v>191199</v>
      </c>
      <c r="C56" s="14">
        <v>114688</v>
      </c>
      <c r="D56" s="14">
        <v>76511</v>
      </c>
      <c r="E56" t="s">
        <v>512</v>
      </c>
      <c r="K56" s="6" t="s">
        <v>522</v>
      </c>
    </row>
    <row r="57" spans="1:11" x14ac:dyDescent="0.2">
      <c r="A57" s="9">
        <v>38118</v>
      </c>
      <c r="B57" s="1">
        <f>C57+D57</f>
        <v>193944</v>
      </c>
      <c r="C57" s="14">
        <v>117157</v>
      </c>
      <c r="D57" s="14">
        <v>76787</v>
      </c>
      <c r="E57" t="s">
        <v>512</v>
      </c>
      <c r="K57" s="6" t="s">
        <v>457</v>
      </c>
    </row>
    <row r="58" spans="1:11" x14ac:dyDescent="0.2">
      <c r="A58" s="9">
        <v>38278</v>
      </c>
      <c r="B58" s="1">
        <f>C58+D58</f>
        <v>207097</v>
      </c>
      <c r="C58" s="14">
        <v>124782</v>
      </c>
      <c r="D58" s="14">
        <v>82315</v>
      </c>
      <c r="E58" t="s">
        <v>512</v>
      </c>
    </row>
    <row r="59" spans="1:11" x14ac:dyDescent="0.2">
      <c r="A59" s="9"/>
      <c r="B59" s="14"/>
      <c r="C59" s="14"/>
    </row>
    <row r="60" spans="1:11" x14ac:dyDescent="0.2">
      <c r="A60" t="s">
        <v>515</v>
      </c>
      <c r="B60" s="7">
        <f>B58/B55-1</f>
        <v>0.11960664529417797</v>
      </c>
      <c r="C60" s="7">
        <f>C58/C55-1</f>
        <v>0.14949241851981498</v>
      </c>
      <c r="D60" s="7">
        <f>D58/D55-1</f>
        <v>7.7153587458616224E-2</v>
      </c>
      <c r="E60" s="9" t="s">
        <v>513</v>
      </c>
    </row>
    <row r="62" spans="1:11" x14ac:dyDescent="0.2">
      <c r="B62" s="1" t="s">
        <v>314</v>
      </c>
    </row>
    <row r="63" spans="1:11" x14ac:dyDescent="0.2">
      <c r="A63" t="s">
        <v>335</v>
      </c>
      <c r="B63" s="1">
        <v>212188</v>
      </c>
      <c r="K63" t="s">
        <v>340</v>
      </c>
    </row>
    <row r="65" spans="1:11" x14ac:dyDescent="0.2">
      <c r="A65" t="s">
        <v>341</v>
      </c>
    </row>
    <row r="66" spans="1:11" x14ac:dyDescent="0.2">
      <c r="B66" s="1" t="s">
        <v>314</v>
      </c>
    </row>
    <row r="67" spans="1:11" x14ac:dyDescent="0.2">
      <c r="A67" t="s">
        <v>295</v>
      </c>
      <c r="B67" s="1">
        <v>229529</v>
      </c>
      <c r="K67" t="s">
        <v>339</v>
      </c>
    </row>
    <row r="68" spans="1:11" x14ac:dyDescent="0.2">
      <c r="A68" t="s">
        <v>296</v>
      </c>
      <c r="B68" s="1">
        <v>227941</v>
      </c>
      <c r="K68" t="s">
        <v>294</v>
      </c>
    </row>
    <row r="70" spans="1:11" x14ac:dyDescent="0.2">
      <c r="A70" t="s">
        <v>304</v>
      </c>
      <c r="B70" s="1" t="s">
        <v>314</v>
      </c>
      <c r="C70" t="s">
        <v>297</v>
      </c>
      <c r="K70" s="6" t="s">
        <v>455</v>
      </c>
    </row>
    <row r="71" spans="1:11" x14ac:dyDescent="0.2">
      <c r="A71" t="s">
        <v>3</v>
      </c>
      <c r="B71" s="1">
        <v>113935</v>
      </c>
      <c r="C71" s="11" t="s">
        <v>298</v>
      </c>
    </row>
    <row r="72" spans="1:11" x14ac:dyDescent="0.2">
      <c r="A72" t="s">
        <v>4</v>
      </c>
      <c r="B72" s="1">
        <v>77401</v>
      </c>
      <c r="C72">
        <v>100</v>
      </c>
    </row>
    <row r="73" spans="1:11" x14ac:dyDescent="0.2">
      <c r="A73" t="s">
        <v>5</v>
      </c>
      <c r="B73" s="1">
        <v>9648</v>
      </c>
      <c r="C73" s="11" t="s">
        <v>298</v>
      </c>
    </row>
    <row r="74" spans="1:11" x14ac:dyDescent="0.2">
      <c r="A74" t="s">
        <v>6</v>
      </c>
      <c r="B74" s="1">
        <v>7382</v>
      </c>
      <c r="C74">
        <v>100</v>
      </c>
    </row>
    <row r="75" spans="1:11" x14ac:dyDescent="0.2">
      <c r="A75" t="s">
        <v>7</v>
      </c>
      <c r="B75" s="1">
        <v>1696</v>
      </c>
      <c r="C75" s="11" t="s">
        <v>298</v>
      </c>
    </row>
    <row r="76" spans="1:11" x14ac:dyDescent="0.2">
      <c r="A76" t="s">
        <v>8</v>
      </c>
      <c r="B76" s="1">
        <v>511</v>
      </c>
      <c r="C76">
        <v>100</v>
      </c>
    </row>
    <row r="77" spans="1:11" x14ac:dyDescent="0.2">
      <c r="A77" t="s">
        <v>9</v>
      </c>
      <c r="B77" s="1">
        <v>55</v>
      </c>
      <c r="C77">
        <v>100</v>
      </c>
    </row>
    <row r="78" spans="1:11" x14ac:dyDescent="0.2">
      <c r="A78" t="s">
        <v>354</v>
      </c>
    </row>
    <row r="79" spans="1:11" x14ac:dyDescent="0.2">
      <c r="A79" t="s">
        <v>10</v>
      </c>
      <c r="B79" s="1">
        <v>13294</v>
      </c>
      <c r="C79">
        <v>0</v>
      </c>
    </row>
    <row r="80" spans="1:11" x14ac:dyDescent="0.2">
      <c r="A80" t="s">
        <v>299</v>
      </c>
      <c r="B80" s="1">
        <v>1407</v>
      </c>
      <c r="C80">
        <v>0</v>
      </c>
    </row>
    <row r="81" spans="1:11" x14ac:dyDescent="0.2">
      <c r="A81" t="s">
        <v>300</v>
      </c>
      <c r="B81" s="1">
        <v>1352</v>
      </c>
      <c r="C81">
        <v>0</v>
      </c>
    </row>
    <row r="82" spans="1:11" x14ac:dyDescent="0.2">
      <c r="A82" t="s">
        <v>301</v>
      </c>
      <c r="B82" s="1">
        <v>628</v>
      </c>
      <c r="C82">
        <v>0</v>
      </c>
    </row>
    <row r="83" spans="1:11" x14ac:dyDescent="0.2">
      <c r="A83" t="s">
        <v>302</v>
      </c>
      <c r="B83" s="1">
        <v>512</v>
      </c>
      <c r="C83">
        <v>0</v>
      </c>
    </row>
    <row r="84" spans="1:11" x14ac:dyDescent="0.2">
      <c r="A84" t="s">
        <v>303</v>
      </c>
      <c r="B84" s="1">
        <v>88</v>
      </c>
      <c r="C84">
        <v>0</v>
      </c>
    </row>
    <row r="86" spans="1:11" x14ac:dyDescent="0.2">
      <c r="A86" t="s">
        <v>2</v>
      </c>
      <c r="B86" s="1">
        <f>SUM(B71:B84)</f>
        <v>227909</v>
      </c>
    </row>
    <row r="89" spans="1:11" x14ac:dyDescent="0.2">
      <c r="A89" t="s">
        <v>315</v>
      </c>
      <c r="B89" s="1" t="s">
        <v>314</v>
      </c>
      <c r="C89" s="1" t="s">
        <v>305</v>
      </c>
      <c r="D89" t="s">
        <v>526</v>
      </c>
    </row>
    <row r="90" spans="1:11" x14ac:dyDescent="0.2">
      <c r="A90" t="s">
        <v>525</v>
      </c>
      <c r="B90" s="1">
        <f>C90*B68</f>
        <v>6154.4070000000002</v>
      </c>
      <c r="C90" s="12">
        <v>2.7E-2</v>
      </c>
      <c r="D90" s="15"/>
    </row>
    <row r="91" spans="1:11" x14ac:dyDescent="0.2">
      <c r="A91" t="s">
        <v>11</v>
      </c>
      <c r="B91" s="14">
        <f>C91*B68</f>
        <v>109639.621</v>
      </c>
      <c r="C91" s="12">
        <v>0.48099999999999998</v>
      </c>
      <c r="D91" s="15"/>
      <c r="K91" t="s">
        <v>313</v>
      </c>
    </row>
    <row r="92" spans="1:11" x14ac:dyDescent="0.2">
      <c r="A92" t="s">
        <v>310</v>
      </c>
      <c r="B92" s="14">
        <v>75441</v>
      </c>
      <c r="C92" s="12">
        <v>0.33100000000000002</v>
      </c>
      <c r="D92" s="15">
        <f>B92/C92</f>
        <v>227918.42900302113</v>
      </c>
    </row>
    <row r="93" spans="1:11" x14ac:dyDescent="0.2">
      <c r="A93" t="s">
        <v>309</v>
      </c>
      <c r="B93" s="14">
        <v>42112</v>
      </c>
      <c r="C93" s="12">
        <v>0.185</v>
      </c>
      <c r="D93" s="15">
        <f>B93/C93</f>
        <v>227632.43243243243</v>
      </c>
    </row>
    <row r="94" spans="1:11" x14ac:dyDescent="0.2">
      <c r="A94" t="s">
        <v>306</v>
      </c>
      <c r="B94" s="14">
        <v>24002</v>
      </c>
      <c r="C94" s="12">
        <v>0.105</v>
      </c>
      <c r="D94" s="15">
        <f>B94/C94</f>
        <v>228590.47619047621</v>
      </c>
    </row>
    <row r="95" spans="1:11" x14ac:dyDescent="0.2">
      <c r="A95" t="s">
        <v>307</v>
      </c>
      <c r="B95" s="14">
        <v>11535</v>
      </c>
      <c r="C95" s="12">
        <v>5.0999999999999997E-2</v>
      </c>
      <c r="D95" s="15">
        <f>B95/C95</f>
        <v>226176.4705882353</v>
      </c>
    </row>
    <row r="96" spans="1:11" x14ac:dyDescent="0.2">
      <c r="A96" t="s">
        <v>308</v>
      </c>
      <c r="B96" s="14">
        <v>3914</v>
      </c>
      <c r="C96" s="12">
        <v>1.7000000000000001E-2</v>
      </c>
      <c r="D96" s="15">
        <f>B96/C96</f>
        <v>230235.29411764705</v>
      </c>
    </row>
    <row r="97" spans="1:11" x14ac:dyDescent="0.2">
      <c r="C97" s="14"/>
      <c r="D97" s="14"/>
    </row>
    <row r="98" spans="1:11" x14ac:dyDescent="0.2">
      <c r="A98" t="s">
        <v>527</v>
      </c>
      <c r="B98" s="1">
        <f>SUM(B90:B96)</f>
        <v>272798.02799999999</v>
      </c>
      <c r="C98" s="14"/>
      <c r="D98" s="14"/>
    </row>
    <row r="99" spans="1:11" x14ac:dyDescent="0.2">
      <c r="C99" s="14"/>
      <c r="D99" s="14"/>
    </row>
    <row r="100" spans="1:11" x14ac:dyDescent="0.2">
      <c r="A100" t="s">
        <v>528</v>
      </c>
      <c r="C100" s="14"/>
      <c r="D100" s="14"/>
    </row>
    <row r="101" spans="1:11" x14ac:dyDescent="0.2">
      <c r="A101" t="s">
        <v>525</v>
      </c>
      <c r="B101" s="1">
        <f>B90</f>
        <v>6154.4070000000002</v>
      </c>
      <c r="C101" s="12">
        <f>B101/B$110</f>
        <v>2.7E-2</v>
      </c>
      <c r="D101" s="14"/>
      <c r="K101" t="s">
        <v>536</v>
      </c>
    </row>
    <row r="102" spans="1:11" x14ac:dyDescent="0.2">
      <c r="A102" t="s">
        <v>529</v>
      </c>
      <c r="B102" s="1">
        <f>B68-B90-B91</f>
        <v>112146.97199999999</v>
      </c>
      <c r="C102" s="12">
        <f t="shared" ref="C102:C108" si="0">B102/B$110</f>
        <v>0.49199999999999999</v>
      </c>
      <c r="D102" s="14"/>
    </row>
    <row r="103" spans="1:11" x14ac:dyDescent="0.2">
      <c r="A103" t="s">
        <v>532</v>
      </c>
      <c r="B103" s="1">
        <f>B91-B92</f>
        <v>34198.620999999999</v>
      </c>
      <c r="C103" s="12">
        <f t="shared" si="0"/>
        <v>0.15003277602537499</v>
      </c>
      <c r="D103" s="14"/>
    </row>
    <row r="104" spans="1:11" x14ac:dyDescent="0.2">
      <c r="A104" t="s">
        <v>531</v>
      </c>
      <c r="B104" s="1">
        <f>B92-B93</f>
        <v>33329</v>
      </c>
      <c r="C104" s="12">
        <f t="shared" si="0"/>
        <v>0.14621766158786703</v>
      </c>
      <c r="D104" s="14"/>
    </row>
    <row r="105" spans="1:11" x14ac:dyDescent="0.2">
      <c r="A105" t="s">
        <v>530</v>
      </c>
      <c r="B105" s="1">
        <f>B93-B94</f>
        <v>18110</v>
      </c>
      <c r="C105" s="12">
        <f t="shared" si="0"/>
        <v>7.9450384090619941E-2</v>
      </c>
      <c r="D105" s="14"/>
    </row>
    <row r="106" spans="1:11" x14ac:dyDescent="0.2">
      <c r="A106" t="s">
        <v>533</v>
      </c>
      <c r="B106" s="1">
        <f>B94-B95</f>
        <v>12467</v>
      </c>
      <c r="C106" s="12">
        <f t="shared" si="0"/>
        <v>5.469397782759574E-2</v>
      </c>
      <c r="D106" s="14"/>
    </row>
    <row r="107" spans="1:11" x14ac:dyDescent="0.2">
      <c r="A107" t="s">
        <v>534</v>
      </c>
      <c r="B107" s="1">
        <f>B95-B96</f>
        <v>7621</v>
      </c>
      <c r="C107" s="12">
        <f t="shared" si="0"/>
        <v>3.3434090400586119E-2</v>
      </c>
      <c r="D107" s="14"/>
    </row>
    <row r="108" spans="1:11" x14ac:dyDescent="0.2">
      <c r="A108" t="s">
        <v>535</v>
      </c>
      <c r="B108" s="1">
        <f>B96</f>
        <v>3914</v>
      </c>
      <c r="C108" s="12">
        <f t="shared" si="0"/>
        <v>1.7171110067956182E-2</v>
      </c>
      <c r="D108" s="14"/>
    </row>
    <row r="109" spans="1:11" x14ac:dyDescent="0.2">
      <c r="C109" s="14"/>
      <c r="D109" s="14"/>
    </row>
    <row r="110" spans="1:11" x14ac:dyDescent="0.2">
      <c r="A110" t="s">
        <v>537</v>
      </c>
      <c r="B110" s="1">
        <f>SUM(B101:B108)</f>
        <v>227941</v>
      </c>
      <c r="C110" s="14"/>
      <c r="D110" s="14"/>
    </row>
    <row r="111" spans="1:11" x14ac:dyDescent="0.2">
      <c r="C111" s="14"/>
      <c r="D111" s="14"/>
    </row>
    <row r="112" spans="1:11" x14ac:dyDescent="0.2">
      <c r="C112" s="14"/>
      <c r="D112" s="14"/>
    </row>
    <row r="113" spans="1:256" x14ac:dyDescent="0.2">
      <c r="A113" t="s">
        <v>312</v>
      </c>
      <c r="B113" s="15">
        <f>B68-B114</f>
        <v>133762</v>
      </c>
      <c r="C113" s="12">
        <f>1-C114</f>
        <v>0.58699999999999997</v>
      </c>
      <c r="F113" s="2"/>
      <c r="K113" t="s">
        <v>538</v>
      </c>
      <c r="IV113" s="15">
        <f>SUM(B113:IU113)</f>
        <v>133762.587</v>
      </c>
    </row>
    <row r="114" spans="1:256" x14ac:dyDescent="0.2">
      <c r="A114" t="s">
        <v>311</v>
      </c>
      <c r="B114" s="14">
        <v>94179</v>
      </c>
      <c r="C114" s="12">
        <v>0.41299999999999998</v>
      </c>
      <c r="F114" s="2"/>
      <c r="IV114" s="15">
        <f>SUM(B114:IU114)</f>
        <v>94179.413</v>
      </c>
    </row>
    <row r="115" spans="1:256" x14ac:dyDescent="0.2">
      <c r="F115" s="2"/>
    </row>
    <row r="116" spans="1:256" x14ac:dyDescent="0.2">
      <c r="A116" t="s">
        <v>321</v>
      </c>
      <c r="B116" s="1" t="s">
        <v>325</v>
      </c>
      <c r="F116" s="2"/>
    </row>
    <row r="117" spans="1:256" x14ac:dyDescent="0.2">
      <c r="A117" t="s">
        <v>320</v>
      </c>
      <c r="B117" s="12">
        <v>0.72199999999999998</v>
      </c>
      <c r="F117" s="2"/>
      <c r="K117" t="s">
        <v>326</v>
      </c>
    </row>
    <row r="118" spans="1:256" x14ac:dyDescent="0.2">
      <c r="A118" t="s">
        <v>322</v>
      </c>
      <c r="B118" s="12">
        <v>0.114</v>
      </c>
      <c r="F118" s="2"/>
    </row>
    <row r="119" spans="1:256" x14ac:dyDescent="0.2">
      <c r="A119" t="s">
        <v>323</v>
      </c>
      <c r="B119" s="12">
        <v>7.9000000000000001E-2</v>
      </c>
      <c r="F119" s="2"/>
    </row>
    <row r="120" spans="1:256" x14ac:dyDescent="0.2">
      <c r="A120" t="s">
        <v>324</v>
      </c>
      <c r="B120" s="12">
        <v>8.5000000000000006E-2</v>
      </c>
      <c r="F120" s="2"/>
    </row>
    <row r="121" spans="1:256" x14ac:dyDescent="0.2">
      <c r="B121" s="7"/>
    </row>
    <row r="122" spans="1:256" x14ac:dyDescent="0.2">
      <c r="A122" t="s">
        <v>327</v>
      </c>
      <c r="B122" s="7"/>
    </row>
    <row r="123" spans="1:256" x14ac:dyDescent="0.2">
      <c r="A123" t="s">
        <v>328</v>
      </c>
      <c r="B123" s="12">
        <v>0.73299999999999998</v>
      </c>
      <c r="K123" t="s">
        <v>331</v>
      </c>
    </row>
    <row r="124" spans="1:256" x14ac:dyDescent="0.2">
      <c r="A124" t="s">
        <v>329</v>
      </c>
      <c r="B124" s="12">
        <v>0.10100000000000001</v>
      </c>
    </row>
    <row r="125" spans="1:256" x14ac:dyDescent="0.2">
      <c r="A125" t="s">
        <v>330</v>
      </c>
      <c r="B125" s="12">
        <v>0.16700000000000001</v>
      </c>
    </row>
    <row r="126" spans="1:256" x14ac:dyDescent="0.2">
      <c r="B126" s="7"/>
    </row>
    <row r="127" spans="1:256" x14ac:dyDescent="0.2">
      <c r="A127" t="s">
        <v>332</v>
      </c>
      <c r="B127" s="13" t="s">
        <v>333</v>
      </c>
      <c r="K127" t="s">
        <v>334</v>
      </c>
    </row>
    <row r="128" spans="1:256" x14ac:dyDescent="0.2">
      <c r="B128" s="13"/>
    </row>
    <row r="129" spans="1:11" x14ac:dyDescent="0.2">
      <c r="B129" s="13"/>
    </row>
    <row r="130" spans="1:11" x14ac:dyDescent="0.2">
      <c r="B130" s="7"/>
    </row>
    <row r="132" spans="1:11" x14ac:dyDescent="0.2">
      <c r="A132" t="s">
        <v>342</v>
      </c>
    </row>
    <row r="134" spans="1:11" x14ac:dyDescent="0.2">
      <c r="A134" t="s">
        <v>343</v>
      </c>
    </row>
    <row r="135" spans="1:11" x14ac:dyDescent="0.2">
      <c r="A135" t="s">
        <v>221</v>
      </c>
      <c r="B135" t="s">
        <v>349</v>
      </c>
      <c r="C135" t="s">
        <v>350</v>
      </c>
      <c r="D135" s="1" t="s">
        <v>344</v>
      </c>
      <c r="E135" t="s">
        <v>345</v>
      </c>
      <c r="F135" t="s">
        <v>346</v>
      </c>
      <c r="G135" t="s">
        <v>4</v>
      </c>
      <c r="H135" t="s">
        <v>347</v>
      </c>
      <c r="I135" t="s">
        <v>353</v>
      </c>
    </row>
    <row r="136" spans="1:11" x14ac:dyDescent="0.2">
      <c r="A136" t="s">
        <v>203</v>
      </c>
      <c r="B136">
        <v>9787327</v>
      </c>
      <c r="C136" s="1">
        <f>SUM(D136:H136)</f>
        <v>71504</v>
      </c>
      <c r="D136" s="1">
        <v>41160</v>
      </c>
      <c r="E136">
        <v>36</v>
      </c>
      <c r="F136">
        <v>955</v>
      </c>
      <c r="G136">
        <v>17972</v>
      </c>
      <c r="H136">
        <v>11381</v>
      </c>
      <c r="I136" s="4">
        <f>C136*1000/B136</f>
        <v>7.3057740892891392</v>
      </c>
      <c r="K136" t="s">
        <v>338</v>
      </c>
    </row>
    <row r="137" spans="1:11" x14ac:dyDescent="0.2">
      <c r="A137" t="s">
        <v>181</v>
      </c>
      <c r="B137">
        <v>2955433</v>
      </c>
      <c r="C137" s="1">
        <f t="shared" ref="C137:C142" si="1">SUM(D137:H137)</f>
        <v>23841</v>
      </c>
      <c r="D137" s="1">
        <v>16448</v>
      </c>
      <c r="E137">
        <v>28</v>
      </c>
      <c r="F137">
        <v>363</v>
      </c>
      <c r="G137">
        <v>5018</v>
      </c>
      <c r="H137">
        <v>1984</v>
      </c>
      <c r="I137" s="4">
        <f t="shared" ref="I137:I143" si="2">C137*1000/B137</f>
        <v>8.0668382602481596</v>
      </c>
      <c r="K137" t="s">
        <v>352</v>
      </c>
    </row>
    <row r="138" spans="1:11" x14ac:dyDescent="0.2">
      <c r="A138" t="s">
        <v>184</v>
      </c>
      <c r="B138">
        <v>2017350</v>
      </c>
      <c r="C138" s="1">
        <f t="shared" si="1"/>
        <v>8815</v>
      </c>
      <c r="D138" s="1">
        <v>2108</v>
      </c>
      <c r="E138">
        <v>3</v>
      </c>
      <c r="F138">
        <v>420</v>
      </c>
      <c r="G138">
        <v>5256</v>
      </c>
      <c r="H138">
        <v>1028</v>
      </c>
      <c r="I138" s="4">
        <f t="shared" si="2"/>
        <v>4.3695937740104593</v>
      </c>
    </row>
    <row r="139" spans="1:11" x14ac:dyDescent="0.2">
      <c r="A139" t="s">
        <v>205</v>
      </c>
      <c r="B139">
        <v>1976767</v>
      </c>
      <c r="C139" s="1">
        <f t="shared" si="1"/>
        <v>9753</v>
      </c>
      <c r="D139" s="1">
        <v>3655</v>
      </c>
      <c r="E139">
        <v>1</v>
      </c>
      <c r="F139">
        <v>270</v>
      </c>
      <c r="G139">
        <v>4023</v>
      </c>
      <c r="H139">
        <v>1804</v>
      </c>
      <c r="I139" s="4">
        <f t="shared" si="2"/>
        <v>4.9338136462213305</v>
      </c>
    </row>
    <row r="140" spans="1:11" x14ac:dyDescent="0.2">
      <c r="A140" t="s">
        <v>206</v>
      </c>
      <c r="B140">
        <v>2982816</v>
      </c>
      <c r="C140" s="1">
        <f t="shared" si="1"/>
        <v>19140</v>
      </c>
      <c r="D140" s="1">
        <v>8162</v>
      </c>
      <c r="E140">
        <v>1</v>
      </c>
      <c r="F140">
        <v>414</v>
      </c>
      <c r="G140">
        <v>8134</v>
      </c>
      <c r="H140">
        <v>2429</v>
      </c>
      <c r="I140" s="4">
        <f t="shared" si="2"/>
        <v>6.4167551736345789</v>
      </c>
    </row>
    <row r="141" spans="1:11" x14ac:dyDescent="0.2">
      <c r="B141"/>
      <c r="C141" s="1"/>
      <c r="D141" s="1"/>
    </row>
    <row r="142" spans="1:11" x14ac:dyDescent="0.2">
      <c r="A142" t="s">
        <v>348</v>
      </c>
      <c r="B142" s="1">
        <f>SUM(B136:B140)</f>
        <v>19719693</v>
      </c>
      <c r="C142" s="1">
        <f t="shared" si="1"/>
        <v>133053</v>
      </c>
      <c r="D142" s="1">
        <f>SUM(D136:D140)</f>
        <v>71533</v>
      </c>
      <c r="E142" s="1">
        <f>SUM(E136:E140)</f>
        <v>69</v>
      </c>
      <c r="F142" s="1">
        <f>SUM(F136:F140)</f>
        <v>2422</v>
      </c>
      <c r="G142" s="1">
        <f>SUM(G136:G140)</f>
        <v>40403</v>
      </c>
      <c r="H142" s="1">
        <f>SUM(H136:H140)</f>
        <v>18626</v>
      </c>
      <c r="I142" s="4">
        <f t="shared" si="2"/>
        <v>6.7472145737765796</v>
      </c>
    </row>
    <row r="143" spans="1:11" x14ac:dyDescent="0.2">
      <c r="A143" t="s">
        <v>351</v>
      </c>
      <c r="B143">
        <v>36246822</v>
      </c>
      <c r="C143" s="1">
        <v>261329</v>
      </c>
      <c r="D143" s="1">
        <v>147000</v>
      </c>
      <c r="I143" s="4">
        <f t="shared" si="2"/>
        <v>7.2097079297048445</v>
      </c>
    </row>
    <row r="144" spans="1:11" x14ac:dyDescent="0.2">
      <c r="B144"/>
      <c r="C144" s="1"/>
      <c r="D144" s="1"/>
      <c r="I144" s="4"/>
    </row>
    <row r="145" spans="2:9" x14ac:dyDescent="0.2">
      <c r="B145"/>
      <c r="C145" s="1"/>
      <c r="D145" s="1"/>
      <c r="I145" s="4"/>
    </row>
    <row r="146" spans="2:9" x14ac:dyDescent="0.2">
      <c r="B146"/>
      <c r="C146" s="1"/>
      <c r="D146" s="1"/>
      <c r="I146" s="4"/>
    </row>
    <row r="147" spans="2:9" x14ac:dyDescent="0.2">
      <c r="B147"/>
      <c r="C147" s="1"/>
      <c r="D147" s="1"/>
      <c r="I147" s="4"/>
    </row>
  </sheetData>
  <mergeCells count="2">
    <mergeCell ref="A1:C1"/>
    <mergeCell ref="A2:B2"/>
  </mergeCell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workbookViewId="0">
      <selection activeCell="I7" sqref="I7:I9"/>
    </sheetView>
  </sheetViews>
  <sheetFormatPr defaultRowHeight="12.75" x14ac:dyDescent="0.2"/>
  <cols>
    <col min="1" max="2" width="4.5703125" customWidth="1"/>
    <col min="3" max="3" width="10.140625" bestFit="1" customWidth="1"/>
    <col min="4" max="4" width="23.42578125" customWidth="1"/>
    <col min="5" max="5" width="10.28515625" style="38" bestFit="1" customWidth="1"/>
    <col min="6" max="6" width="10.42578125" style="38" customWidth="1"/>
    <col min="7" max="7" width="11.42578125" style="39" customWidth="1"/>
    <col min="8" max="8" width="3.28515625" customWidth="1"/>
    <col min="9" max="9" width="65.28515625" customWidth="1"/>
  </cols>
  <sheetData>
    <row r="1" spans="1:9" ht="38.25" x14ac:dyDescent="0.2">
      <c r="A1" t="s">
        <v>222</v>
      </c>
      <c r="B1" t="s">
        <v>274</v>
      </c>
      <c r="C1" t="s">
        <v>275</v>
      </c>
      <c r="D1" t="s">
        <v>221</v>
      </c>
      <c r="E1" s="38" t="s">
        <v>288</v>
      </c>
      <c r="F1" s="38" t="s">
        <v>292</v>
      </c>
      <c r="G1" s="39" t="s">
        <v>293</v>
      </c>
    </row>
    <row r="2" spans="1:9" x14ac:dyDescent="0.2">
      <c r="A2">
        <v>33</v>
      </c>
      <c r="B2">
        <v>7</v>
      </c>
      <c r="C2" s="9">
        <v>38118</v>
      </c>
      <c r="D2" t="s">
        <v>211</v>
      </c>
      <c r="E2" s="38">
        <v>722</v>
      </c>
      <c r="F2" s="38">
        <v>103</v>
      </c>
      <c r="G2" s="39">
        <v>0.14299999999999999</v>
      </c>
      <c r="I2" s="6" t="s">
        <v>496</v>
      </c>
    </row>
    <row r="3" spans="1:9" x14ac:dyDescent="0.2">
      <c r="A3">
        <v>34</v>
      </c>
      <c r="B3">
        <v>7</v>
      </c>
      <c r="C3" s="9">
        <v>38118</v>
      </c>
      <c r="D3" t="s">
        <v>202</v>
      </c>
      <c r="E3" s="38">
        <v>385</v>
      </c>
      <c r="F3" s="38">
        <v>17</v>
      </c>
      <c r="G3" s="39">
        <v>4.3999999999999997E-2</v>
      </c>
    </row>
    <row r="4" spans="1:9" x14ac:dyDescent="0.2">
      <c r="A4">
        <v>32</v>
      </c>
      <c r="B4">
        <v>7</v>
      </c>
      <c r="C4" s="9">
        <v>38118</v>
      </c>
      <c r="D4" t="s">
        <v>200</v>
      </c>
      <c r="E4" s="38">
        <v>2750</v>
      </c>
      <c r="F4" s="38">
        <v>4</v>
      </c>
      <c r="G4" s="39">
        <v>1E-3</v>
      </c>
      <c r="I4" s="6" t="s">
        <v>495</v>
      </c>
    </row>
    <row r="5" spans="1:9" x14ac:dyDescent="0.2">
      <c r="A5">
        <v>25</v>
      </c>
      <c r="B5">
        <v>7</v>
      </c>
      <c r="C5" s="9">
        <v>38118</v>
      </c>
      <c r="D5" t="s">
        <v>206</v>
      </c>
      <c r="E5" s="38">
        <v>8387</v>
      </c>
      <c r="F5" s="38">
        <v>200</v>
      </c>
      <c r="G5" s="39">
        <v>2.4E-2</v>
      </c>
    </row>
    <row r="6" spans="1:9" x14ac:dyDescent="0.2">
      <c r="A6">
        <v>26</v>
      </c>
      <c r="B6">
        <v>7</v>
      </c>
      <c r="C6" s="9">
        <v>38118</v>
      </c>
      <c r="D6" t="s">
        <v>212</v>
      </c>
      <c r="E6" s="38">
        <v>569</v>
      </c>
      <c r="F6" s="38">
        <v>30</v>
      </c>
      <c r="G6" s="39">
        <v>5.2999999999999999E-2</v>
      </c>
    </row>
    <row r="7" spans="1:9" x14ac:dyDescent="0.2">
      <c r="A7">
        <v>19</v>
      </c>
      <c r="B7">
        <v>7</v>
      </c>
      <c r="C7" s="9">
        <v>38118</v>
      </c>
      <c r="D7" t="s">
        <v>208</v>
      </c>
      <c r="E7" s="38">
        <v>1343</v>
      </c>
      <c r="F7" s="38">
        <v>40</v>
      </c>
      <c r="G7" s="39">
        <v>0.03</v>
      </c>
      <c r="I7" t="s">
        <v>626</v>
      </c>
    </row>
    <row r="8" spans="1:9" x14ac:dyDescent="0.2">
      <c r="A8">
        <v>47</v>
      </c>
      <c r="B8">
        <v>7</v>
      </c>
      <c r="C8" s="9">
        <v>38118</v>
      </c>
      <c r="D8" t="s">
        <v>201</v>
      </c>
      <c r="E8" s="38">
        <v>92</v>
      </c>
      <c r="F8" s="38">
        <v>17</v>
      </c>
      <c r="G8" s="39">
        <v>0.185</v>
      </c>
      <c r="I8" t="s">
        <v>627</v>
      </c>
    </row>
    <row r="9" spans="1:9" x14ac:dyDescent="0.2">
      <c r="A9">
        <v>8</v>
      </c>
      <c r="B9">
        <v>7</v>
      </c>
      <c r="C9" s="9">
        <v>38118</v>
      </c>
      <c r="D9" t="s">
        <v>15</v>
      </c>
      <c r="E9" s="38">
        <v>2962</v>
      </c>
      <c r="F9" s="38">
        <v>63</v>
      </c>
      <c r="G9" s="39">
        <v>2.1000000000000001E-2</v>
      </c>
      <c r="I9" t="s">
        <v>628</v>
      </c>
    </row>
    <row r="10" spans="1:9" x14ac:dyDescent="0.2">
      <c r="A10">
        <v>7</v>
      </c>
      <c r="B10">
        <v>7</v>
      </c>
      <c r="C10" s="9">
        <v>38118</v>
      </c>
      <c r="D10" t="s">
        <v>205</v>
      </c>
      <c r="E10" s="38">
        <v>3919</v>
      </c>
      <c r="F10" s="38">
        <v>272</v>
      </c>
      <c r="G10" s="39">
        <v>6.9000000000000006E-2</v>
      </c>
    </row>
    <row r="11" spans="1:9" x14ac:dyDescent="0.2">
      <c r="A11">
        <v>4</v>
      </c>
      <c r="B11">
        <v>7</v>
      </c>
      <c r="C11" s="9">
        <v>38118</v>
      </c>
      <c r="D11" t="s">
        <v>209</v>
      </c>
      <c r="E11" s="38">
        <v>1111</v>
      </c>
      <c r="F11" s="38">
        <v>96</v>
      </c>
      <c r="G11" s="39">
        <v>8.5999999999999993E-2</v>
      </c>
    </row>
    <row r="12" spans="1:9" x14ac:dyDescent="0.2">
      <c r="A12">
        <v>3</v>
      </c>
      <c r="B12">
        <v>7</v>
      </c>
      <c r="C12" s="9">
        <v>38118</v>
      </c>
      <c r="D12" t="s">
        <v>203</v>
      </c>
      <c r="E12" s="38">
        <v>18600</v>
      </c>
      <c r="F12" s="38">
        <v>1331</v>
      </c>
      <c r="G12" s="39">
        <v>7.1999999999999995E-2</v>
      </c>
    </row>
    <row r="13" spans="1:9" x14ac:dyDescent="0.2">
      <c r="A13">
        <v>40</v>
      </c>
      <c r="B13">
        <v>7</v>
      </c>
      <c r="C13" s="9">
        <v>38118</v>
      </c>
      <c r="D13" t="s">
        <v>204</v>
      </c>
      <c r="E13" s="38">
        <v>89</v>
      </c>
      <c r="F13" s="38">
        <v>9</v>
      </c>
      <c r="G13" s="39">
        <v>0.10100000000000001</v>
      </c>
    </row>
    <row r="14" spans="1:9" x14ac:dyDescent="0.2">
      <c r="A14">
        <v>1</v>
      </c>
      <c r="B14">
        <v>7</v>
      </c>
      <c r="C14" s="9">
        <v>38118</v>
      </c>
      <c r="D14" t="s">
        <v>207</v>
      </c>
      <c r="E14" s="38">
        <v>1853</v>
      </c>
      <c r="F14" s="38">
        <v>305</v>
      </c>
      <c r="G14" s="39">
        <v>0.16500000000000001</v>
      </c>
    </row>
    <row r="15" spans="1:9" x14ac:dyDescent="0.2">
      <c r="A15">
        <v>21</v>
      </c>
      <c r="B15">
        <v>7</v>
      </c>
      <c r="C15" s="9">
        <v>38118</v>
      </c>
      <c r="D15" s="9" t="s">
        <v>210</v>
      </c>
      <c r="E15" s="38">
        <v>459</v>
      </c>
      <c r="F15" s="38">
        <v>26</v>
      </c>
      <c r="G15" s="39">
        <v>5.7000000000000002E-2</v>
      </c>
    </row>
    <row r="16" spans="1:9" x14ac:dyDescent="0.2">
      <c r="A16">
        <v>2</v>
      </c>
      <c r="B16">
        <v>7</v>
      </c>
      <c r="C16" s="9">
        <v>38118</v>
      </c>
      <c r="D16" t="s">
        <v>171</v>
      </c>
      <c r="E16" s="38">
        <v>230</v>
      </c>
      <c r="F16" s="38">
        <v>29</v>
      </c>
      <c r="G16" s="39">
        <v>0.126</v>
      </c>
    </row>
    <row r="17" spans="1:7" x14ac:dyDescent="0.2">
      <c r="A17">
        <v>5</v>
      </c>
      <c r="B17">
        <v>7</v>
      </c>
      <c r="C17" s="9">
        <v>38118</v>
      </c>
      <c r="D17" t="s">
        <v>197</v>
      </c>
      <c r="E17" s="38">
        <v>1245</v>
      </c>
      <c r="F17" s="38">
        <v>77</v>
      </c>
      <c r="G17" s="39">
        <v>6.2E-2</v>
      </c>
    </row>
    <row r="18" spans="1:7" x14ac:dyDescent="0.2">
      <c r="A18">
        <v>6</v>
      </c>
      <c r="B18">
        <v>7</v>
      </c>
      <c r="C18" s="9">
        <v>38118</v>
      </c>
      <c r="D18" t="s">
        <v>159</v>
      </c>
      <c r="E18" s="38">
        <v>621</v>
      </c>
      <c r="F18" s="38">
        <v>36</v>
      </c>
      <c r="G18" s="39">
        <v>5.8000000000000003E-2</v>
      </c>
    </row>
    <row r="19" spans="1:7" x14ac:dyDescent="0.2">
      <c r="A19">
        <v>9</v>
      </c>
      <c r="B19">
        <v>7</v>
      </c>
      <c r="C19" s="9">
        <v>38118</v>
      </c>
      <c r="D19" t="s">
        <v>164</v>
      </c>
      <c r="E19" s="38">
        <v>343</v>
      </c>
      <c r="F19" s="38">
        <v>41</v>
      </c>
      <c r="G19" s="39">
        <v>0.12</v>
      </c>
    </row>
    <row r="20" spans="1:7" x14ac:dyDescent="0.2">
      <c r="A20">
        <v>10</v>
      </c>
      <c r="B20">
        <v>7</v>
      </c>
      <c r="C20" s="9">
        <v>38118</v>
      </c>
      <c r="D20" t="s">
        <v>165</v>
      </c>
      <c r="E20" s="38">
        <v>334</v>
      </c>
      <c r="F20" s="38">
        <v>38</v>
      </c>
      <c r="G20" s="39">
        <v>0.114</v>
      </c>
    </row>
    <row r="21" spans="1:7" x14ac:dyDescent="0.2">
      <c r="A21">
        <v>11</v>
      </c>
      <c r="B21">
        <v>7</v>
      </c>
      <c r="C21" s="9">
        <v>38118</v>
      </c>
      <c r="D21" t="s">
        <v>198</v>
      </c>
      <c r="E21" s="38">
        <v>383</v>
      </c>
      <c r="F21" s="38">
        <v>18</v>
      </c>
      <c r="G21" s="39">
        <v>4.7E-2</v>
      </c>
    </row>
    <row r="22" spans="1:7" x14ac:dyDescent="0.2">
      <c r="A22">
        <v>12</v>
      </c>
      <c r="B22">
        <v>7</v>
      </c>
      <c r="C22" s="9">
        <v>38118</v>
      </c>
      <c r="D22" t="s">
        <v>181</v>
      </c>
      <c r="E22" s="38">
        <v>5217</v>
      </c>
      <c r="F22" s="38">
        <v>151</v>
      </c>
      <c r="G22" s="39">
        <v>2.9000000000000001E-2</v>
      </c>
    </row>
    <row r="23" spans="1:7" x14ac:dyDescent="0.2">
      <c r="A23">
        <v>13</v>
      </c>
      <c r="B23">
        <v>7</v>
      </c>
      <c r="C23" s="9">
        <v>38118</v>
      </c>
      <c r="D23" t="s">
        <v>156</v>
      </c>
      <c r="E23" s="38">
        <v>2377</v>
      </c>
      <c r="F23" s="38">
        <v>147</v>
      </c>
      <c r="G23" s="39">
        <v>6.2E-2</v>
      </c>
    </row>
    <row r="24" spans="1:7" x14ac:dyDescent="0.2">
      <c r="A24">
        <v>14</v>
      </c>
      <c r="B24">
        <v>7</v>
      </c>
      <c r="C24" s="9">
        <v>38118</v>
      </c>
      <c r="D24" t="s">
        <v>175</v>
      </c>
      <c r="E24" s="38">
        <v>853</v>
      </c>
      <c r="F24" s="38">
        <v>68</v>
      </c>
      <c r="G24" s="39">
        <v>0.08</v>
      </c>
    </row>
    <row r="25" spans="1:7" x14ac:dyDescent="0.2">
      <c r="A25">
        <v>15</v>
      </c>
      <c r="B25">
        <v>7</v>
      </c>
      <c r="C25" s="9">
        <v>38118</v>
      </c>
      <c r="D25" t="s">
        <v>186</v>
      </c>
      <c r="E25" s="38">
        <v>478</v>
      </c>
      <c r="F25" s="38">
        <v>13</v>
      </c>
      <c r="G25" s="39">
        <v>2.7E-2</v>
      </c>
    </row>
    <row r="26" spans="1:7" x14ac:dyDescent="0.2">
      <c r="A26">
        <v>16</v>
      </c>
      <c r="B26">
        <v>7</v>
      </c>
      <c r="C26" s="9">
        <v>38118</v>
      </c>
      <c r="D26" t="s">
        <v>184</v>
      </c>
      <c r="E26" s="38">
        <v>4981</v>
      </c>
      <c r="F26" s="38">
        <v>149</v>
      </c>
      <c r="G26" s="39">
        <v>0.03</v>
      </c>
    </row>
    <row r="27" spans="1:7" x14ac:dyDescent="0.2">
      <c r="A27">
        <v>17</v>
      </c>
      <c r="B27">
        <v>7</v>
      </c>
      <c r="C27" s="9">
        <v>38118</v>
      </c>
      <c r="D27" t="s">
        <v>167</v>
      </c>
      <c r="E27" s="38">
        <v>1386</v>
      </c>
      <c r="F27" s="38">
        <v>223</v>
      </c>
      <c r="G27" s="39">
        <v>0.161</v>
      </c>
    </row>
    <row r="28" spans="1:7" x14ac:dyDescent="0.2">
      <c r="A28">
        <v>18</v>
      </c>
      <c r="B28">
        <v>7</v>
      </c>
      <c r="C28" s="9">
        <v>38118</v>
      </c>
      <c r="D28" t="s">
        <v>185</v>
      </c>
      <c r="E28" s="38">
        <v>3233</v>
      </c>
      <c r="F28" s="38">
        <v>56</v>
      </c>
      <c r="G28" s="39">
        <v>1.7000000000000001E-2</v>
      </c>
    </row>
    <row r="29" spans="1:7" x14ac:dyDescent="0.2">
      <c r="A29">
        <v>20</v>
      </c>
      <c r="B29">
        <v>7</v>
      </c>
      <c r="C29" s="9">
        <v>38118</v>
      </c>
      <c r="D29" t="s">
        <v>178</v>
      </c>
      <c r="E29" s="38">
        <v>707</v>
      </c>
      <c r="F29" s="38">
        <v>16</v>
      </c>
      <c r="G29" s="39">
        <v>2.3E-2</v>
      </c>
    </row>
    <row r="30" spans="1:7" x14ac:dyDescent="0.2">
      <c r="A30">
        <v>22</v>
      </c>
      <c r="B30">
        <v>7</v>
      </c>
      <c r="C30" s="9">
        <v>38118</v>
      </c>
      <c r="D30" t="s">
        <v>179</v>
      </c>
      <c r="E30" s="38">
        <v>292</v>
      </c>
      <c r="F30" s="38">
        <v>13</v>
      </c>
      <c r="G30" s="39">
        <v>4.4999999999999998E-2</v>
      </c>
    </row>
    <row r="31" spans="1:7" x14ac:dyDescent="0.2">
      <c r="A31">
        <v>23</v>
      </c>
      <c r="B31">
        <v>7</v>
      </c>
      <c r="C31" s="9">
        <v>38118</v>
      </c>
      <c r="D31" t="s">
        <v>172</v>
      </c>
      <c r="E31" s="38">
        <v>357</v>
      </c>
      <c r="F31" s="38">
        <v>13</v>
      </c>
      <c r="G31" s="39">
        <v>3.5999999999999997E-2</v>
      </c>
    </row>
    <row r="32" spans="1:7" x14ac:dyDescent="0.2">
      <c r="A32">
        <v>24</v>
      </c>
      <c r="B32">
        <v>7</v>
      </c>
      <c r="C32" s="9">
        <v>38118</v>
      </c>
      <c r="D32" t="s">
        <v>162</v>
      </c>
      <c r="E32" s="38">
        <v>1827</v>
      </c>
      <c r="F32" s="38">
        <v>118</v>
      </c>
      <c r="G32" s="39">
        <v>6.5000000000000002E-2</v>
      </c>
    </row>
    <row r="33" spans="1:7" x14ac:dyDescent="0.2">
      <c r="A33">
        <v>27</v>
      </c>
      <c r="B33">
        <v>7</v>
      </c>
      <c r="C33" s="9">
        <v>38118</v>
      </c>
      <c r="D33" t="s">
        <v>195</v>
      </c>
      <c r="E33" s="38">
        <v>1012</v>
      </c>
      <c r="F33" s="38">
        <v>73</v>
      </c>
      <c r="G33" s="39">
        <v>7.1999999999999995E-2</v>
      </c>
    </row>
    <row r="34" spans="1:7" x14ac:dyDescent="0.2">
      <c r="A34">
        <v>28</v>
      </c>
      <c r="B34">
        <v>7</v>
      </c>
      <c r="C34" s="9">
        <v>38118</v>
      </c>
      <c r="D34" t="s">
        <v>189</v>
      </c>
      <c r="E34" s="38">
        <v>1057</v>
      </c>
      <c r="F34" s="38">
        <v>24</v>
      </c>
      <c r="G34" s="39">
        <v>2.3E-2</v>
      </c>
    </row>
    <row r="35" spans="1:7" x14ac:dyDescent="0.2">
      <c r="A35">
        <v>29</v>
      </c>
      <c r="B35">
        <v>7</v>
      </c>
      <c r="C35" s="9">
        <v>38118</v>
      </c>
      <c r="D35" t="s">
        <v>191</v>
      </c>
      <c r="E35" s="38">
        <v>1510</v>
      </c>
      <c r="F35" s="38">
        <v>25</v>
      </c>
      <c r="G35" s="39">
        <v>1.7000000000000001E-2</v>
      </c>
    </row>
    <row r="36" spans="1:7" x14ac:dyDescent="0.2">
      <c r="A36">
        <v>30</v>
      </c>
      <c r="B36">
        <v>7</v>
      </c>
      <c r="C36" s="9">
        <v>38118</v>
      </c>
      <c r="D36" t="s">
        <v>190</v>
      </c>
      <c r="E36" s="38">
        <v>1063</v>
      </c>
      <c r="F36" s="38">
        <v>3</v>
      </c>
      <c r="G36" s="39">
        <v>3.0000000000000001E-3</v>
      </c>
    </row>
    <row r="37" spans="1:7" x14ac:dyDescent="0.2">
      <c r="A37">
        <v>31</v>
      </c>
      <c r="B37">
        <v>7</v>
      </c>
      <c r="C37" s="9">
        <v>38118</v>
      </c>
      <c r="D37" t="s">
        <v>182</v>
      </c>
      <c r="E37" s="38">
        <v>1086</v>
      </c>
      <c r="F37" s="38">
        <v>57</v>
      </c>
      <c r="G37" s="39">
        <v>5.1999999999999998E-2</v>
      </c>
    </row>
    <row r="38" spans="1:7" x14ac:dyDescent="0.2">
      <c r="A38">
        <v>35</v>
      </c>
      <c r="B38">
        <v>7</v>
      </c>
      <c r="C38" s="9">
        <v>38118</v>
      </c>
      <c r="D38" t="s">
        <v>168</v>
      </c>
      <c r="E38" s="38">
        <v>229</v>
      </c>
      <c r="F38" s="38">
        <v>7</v>
      </c>
      <c r="G38" s="39">
        <v>3.1E-2</v>
      </c>
    </row>
    <row r="39" spans="1:7" x14ac:dyDescent="0.2">
      <c r="A39">
        <v>36</v>
      </c>
      <c r="B39">
        <v>7</v>
      </c>
      <c r="C39" s="9">
        <v>38118</v>
      </c>
      <c r="D39" t="s">
        <v>169</v>
      </c>
      <c r="E39" s="38">
        <v>364</v>
      </c>
      <c r="F39" s="38">
        <v>120</v>
      </c>
      <c r="G39" s="39">
        <v>0.33</v>
      </c>
    </row>
    <row r="40" spans="1:7" x14ac:dyDescent="0.2">
      <c r="A40">
        <v>37</v>
      </c>
      <c r="B40">
        <v>7</v>
      </c>
      <c r="C40" s="9">
        <v>38118</v>
      </c>
      <c r="D40" t="s">
        <v>176</v>
      </c>
      <c r="E40" s="38">
        <v>77</v>
      </c>
      <c r="F40" s="38">
        <v>16</v>
      </c>
      <c r="G40" s="39">
        <v>0.20799999999999999</v>
      </c>
    </row>
    <row r="41" spans="1:7" x14ac:dyDescent="0.2">
      <c r="A41">
        <v>38</v>
      </c>
      <c r="B41">
        <v>7</v>
      </c>
      <c r="C41" s="9">
        <v>38118</v>
      </c>
      <c r="D41" t="s">
        <v>161</v>
      </c>
      <c r="E41" s="38">
        <v>15</v>
      </c>
      <c r="F41" s="38">
        <v>4</v>
      </c>
      <c r="G41" s="39">
        <v>0.26700000000000002</v>
      </c>
    </row>
    <row r="42" spans="1:7" x14ac:dyDescent="0.2">
      <c r="A42">
        <v>39</v>
      </c>
      <c r="B42">
        <v>7</v>
      </c>
      <c r="C42" s="9">
        <v>38118</v>
      </c>
      <c r="D42" t="s">
        <v>183</v>
      </c>
      <c r="E42" s="38">
        <v>64</v>
      </c>
      <c r="F42" s="38">
        <v>9</v>
      </c>
      <c r="G42" s="39">
        <v>0.14099999999999999</v>
      </c>
    </row>
    <row r="43" spans="1:7" x14ac:dyDescent="0.2">
      <c r="A43">
        <v>41</v>
      </c>
      <c r="B43">
        <v>7</v>
      </c>
      <c r="C43" s="9">
        <v>38118</v>
      </c>
      <c r="D43" t="s">
        <v>177</v>
      </c>
      <c r="E43" s="38">
        <v>21</v>
      </c>
      <c r="F43" s="38">
        <v>11</v>
      </c>
      <c r="G43" s="39">
        <v>0.52400000000000002</v>
      </c>
    </row>
    <row r="44" spans="1:7" x14ac:dyDescent="0.2">
      <c r="A44">
        <v>42</v>
      </c>
      <c r="B44">
        <v>7</v>
      </c>
      <c r="C44" s="9">
        <v>38118</v>
      </c>
      <c r="D44" t="s">
        <v>173</v>
      </c>
      <c r="E44" s="38">
        <v>46</v>
      </c>
      <c r="F44" s="38">
        <v>3</v>
      </c>
      <c r="G44" s="39">
        <v>6.5000000000000002E-2</v>
      </c>
    </row>
    <row r="45" spans="1:7" x14ac:dyDescent="0.2">
      <c r="A45">
        <v>43</v>
      </c>
      <c r="B45">
        <v>7</v>
      </c>
      <c r="C45" s="9">
        <v>38118</v>
      </c>
      <c r="D45" t="s">
        <v>193</v>
      </c>
      <c r="E45" s="38">
        <v>128</v>
      </c>
      <c r="F45" s="38">
        <v>6</v>
      </c>
      <c r="G45" s="39">
        <v>4.7E-2</v>
      </c>
    </row>
    <row r="46" spans="1:7" x14ac:dyDescent="0.2">
      <c r="A46">
        <v>44</v>
      </c>
      <c r="B46">
        <v>7</v>
      </c>
      <c r="C46" s="9">
        <v>38118</v>
      </c>
      <c r="D46" t="s">
        <v>180</v>
      </c>
      <c r="E46" s="38">
        <v>263</v>
      </c>
      <c r="F46" s="38">
        <v>14</v>
      </c>
      <c r="G46" s="39">
        <v>5.2999999999999999E-2</v>
      </c>
    </row>
    <row r="47" spans="1:7" x14ac:dyDescent="0.2">
      <c r="A47">
        <v>45</v>
      </c>
      <c r="B47">
        <v>7</v>
      </c>
      <c r="C47" s="9">
        <v>38118</v>
      </c>
      <c r="D47" t="s">
        <v>170</v>
      </c>
      <c r="E47" s="38">
        <v>86</v>
      </c>
      <c r="F47" s="38">
        <v>19</v>
      </c>
      <c r="G47" s="39">
        <v>0.221</v>
      </c>
    </row>
    <row r="48" spans="1:7" x14ac:dyDescent="0.2">
      <c r="A48">
        <v>46</v>
      </c>
      <c r="B48">
        <v>7</v>
      </c>
      <c r="C48" s="9">
        <v>38118</v>
      </c>
      <c r="D48" t="s">
        <v>188</v>
      </c>
      <c r="E48" s="38">
        <v>273</v>
      </c>
      <c r="F48" s="38">
        <v>29</v>
      </c>
      <c r="G48" s="39">
        <v>0.106</v>
      </c>
    </row>
    <row r="49" spans="1:7" x14ac:dyDescent="0.2">
      <c r="A49">
        <v>48</v>
      </c>
      <c r="B49">
        <v>7</v>
      </c>
      <c r="C49" s="9">
        <v>38118</v>
      </c>
      <c r="D49" t="s">
        <v>160</v>
      </c>
      <c r="E49" s="38">
        <v>122</v>
      </c>
      <c r="F49" s="38">
        <v>7</v>
      </c>
      <c r="G49" s="39">
        <v>5.7000000000000002E-2</v>
      </c>
    </row>
    <row r="50" spans="1:7" x14ac:dyDescent="0.2">
      <c r="A50">
        <v>49</v>
      </c>
      <c r="B50">
        <v>7</v>
      </c>
      <c r="C50" s="9">
        <v>38118</v>
      </c>
      <c r="D50" t="s">
        <v>174</v>
      </c>
      <c r="E50" s="38">
        <v>400</v>
      </c>
      <c r="F50" s="38">
        <v>13</v>
      </c>
      <c r="G50" s="39">
        <v>3.3000000000000002E-2</v>
      </c>
    </row>
    <row r="51" spans="1:7" x14ac:dyDescent="0.2">
      <c r="A51">
        <v>50</v>
      </c>
      <c r="B51">
        <v>7</v>
      </c>
      <c r="C51" s="9">
        <v>38118</v>
      </c>
      <c r="D51" t="s">
        <v>157</v>
      </c>
      <c r="E51" s="38">
        <v>4</v>
      </c>
      <c r="F51" s="38">
        <v>0</v>
      </c>
      <c r="G51" s="39">
        <v>0</v>
      </c>
    </row>
    <row r="52" spans="1:7" x14ac:dyDescent="0.2">
      <c r="A52">
        <v>51</v>
      </c>
      <c r="B52">
        <v>7</v>
      </c>
      <c r="C52" s="9">
        <v>38118</v>
      </c>
      <c r="D52" t="s">
        <v>158</v>
      </c>
      <c r="E52" s="38">
        <v>59</v>
      </c>
      <c r="F52" s="38">
        <v>0</v>
      </c>
      <c r="G52" s="39">
        <v>0</v>
      </c>
    </row>
    <row r="53" spans="1:7" x14ac:dyDescent="0.2">
      <c r="A53">
        <v>52</v>
      </c>
      <c r="B53">
        <v>7</v>
      </c>
      <c r="C53" s="9">
        <v>38118</v>
      </c>
      <c r="D53" t="s">
        <v>163</v>
      </c>
      <c r="E53" s="38">
        <v>97</v>
      </c>
      <c r="F53" s="38">
        <v>10</v>
      </c>
      <c r="G53" s="39">
        <v>0.10299999999999999</v>
      </c>
    </row>
    <row r="54" spans="1:7" x14ac:dyDescent="0.2">
      <c r="A54">
        <v>53</v>
      </c>
      <c r="B54">
        <v>7</v>
      </c>
      <c r="C54" s="9">
        <v>38118</v>
      </c>
      <c r="D54" t="s">
        <v>166</v>
      </c>
      <c r="E54" s="38">
        <v>81</v>
      </c>
      <c r="F54" s="38">
        <v>1</v>
      </c>
      <c r="G54" s="39">
        <v>1.2E-2</v>
      </c>
    </row>
    <row r="55" spans="1:7" x14ac:dyDescent="0.2">
      <c r="A55">
        <v>54</v>
      </c>
      <c r="B55">
        <v>7</v>
      </c>
      <c r="C55" s="9">
        <v>38118</v>
      </c>
      <c r="D55" t="s">
        <v>187</v>
      </c>
      <c r="E55" s="38">
        <v>14</v>
      </c>
      <c r="F55" s="38">
        <v>1</v>
      </c>
      <c r="G55" s="39">
        <v>7.0999999999999994E-2</v>
      </c>
    </row>
    <row r="56" spans="1:7" x14ac:dyDescent="0.2">
      <c r="A56">
        <v>55</v>
      </c>
      <c r="B56">
        <v>7</v>
      </c>
      <c r="C56" s="9">
        <v>38118</v>
      </c>
      <c r="D56" t="s">
        <v>192</v>
      </c>
      <c r="E56" s="38">
        <v>310</v>
      </c>
      <c r="F56" s="38">
        <v>5</v>
      </c>
      <c r="G56" s="39">
        <v>1.6E-2</v>
      </c>
    </row>
    <row r="57" spans="1:7" x14ac:dyDescent="0.2">
      <c r="A57">
        <v>56</v>
      </c>
      <c r="B57">
        <v>7</v>
      </c>
      <c r="C57" s="9">
        <v>38118</v>
      </c>
      <c r="D57" t="s">
        <v>194</v>
      </c>
      <c r="E57" s="38">
        <v>73</v>
      </c>
      <c r="F57" s="38">
        <v>5</v>
      </c>
      <c r="G57" s="39">
        <v>6.8000000000000005E-2</v>
      </c>
    </row>
    <row r="58" spans="1:7" x14ac:dyDescent="0.2">
      <c r="A58">
        <v>57</v>
      </c>
      <c r="B58">
        <v>7</v>
      </c>
      <c r="C58" s="9">
        <v>38118</v>
      </c>
      <c r="D58" t="s">
        <v>196</v>
      </c>
      <c r="E58" s="38">
        <v>62</v>
      </c>
      <c r="F58" s="38">
        <v>2</v>
      </c>
      <c r="G58" s="39">
        <v>3.2000000000000001E-2</v>
      </c>
    </row>
    <row r="59" spans="1:7" x14ac:dyDescent="0.2">
      <c r="A59">
        <v>58</v>
      </c>
      <c r="B59">
        <v>7</v>
      </c>
      <c r="C59" s="9">
        <v>38118</v>
      </c>
      <c r="D59" t="s">
        <v>199</v>
      </c>
      <c r="E59" s="38">
        <v>166</v>
      </c>
      <c r="F59" s="38">
        <v>32</v>
      </c>
      <c r="G59" s="39">
        <v>0.193</v>
      </c>
    </row>
    <row r="60" spans="1:7" x14ac:dyDescent="0.2">
      <c r="A60">
        <v>33</v>
      </c>
      <c r="B60">
        <v>7</v>
      </c>
      <c r="C60" s="9">
        <v>38278</v>
      </c>
      <c r="D60" t="s">
        <v>211</v>
      </c>
      <c r="E60" s="38">
        <v>6992</v>
      </c>
      <c r="F60" s="38">
        <v>2</v>
      </c>
      <c r="G60" s="39">
        <v>0</v>
      </c>
    </row>
    <row r="61" spans="1:7" x14ac:dyDescent="0.2">
      <c r="A61">
        <v>34</v>
      </c>
      <c r="B61">
        <v>7</v>
      </c>
      <c r="C61" s="9">
        <v>38278</v>
      </c>
      <c r="D61" t="s">
        <v>202</v>
      </c>
      <c r="E61" s="38">
        <v>384</v>
      </c>
      <c r="F61" s="38">
        <v>0</v>
      </c>
      <c r="G61" s="39">
        <v>0</v>
      </c>
    </row>
    <row r="62" spans="1:7" x14ac:dyDescent="0.2">
      <c r="A62">
        <v>32</v>
      </c>
      <c r="B62">
        <v>7</v>
      </c>
      <c r="C62" s="9">
        <v>38278</v>
      </c>
      <c r="D62" t="s">
        <v>200</v>
      </c>
      <c r="E62" s="38">
        <v>2825</v>
      </c>
      <c r="F62" s="38">
        <v>4</v>
      </c>
      <c r="G62" s="39">
        <v>1E-3</v>
      </c>
    </row>
    <row r="63" spans="1:7" x14ac:dyDescent="0.2">
      <c r="A63">
        <v>25</v>
      </c>
      <c r="B63">
        <v>7</v>
      </c>
      <c r="C63" s="9">
        <v>38278</v>
      </c>
      <c r="D63" t="s">
        <v>206</v>
      </c>
      <c r="E63" s="38">
        <v>8161</v>
      </c>
      <c r="F63" s="38">
        <v>57</v>
      </c>
      <c r="G63" s="39">
        <v>7.0000000000000001E-3</v>
      </c>
    </row>
    <row r="64" spans="1:7" x14ac:dyDescent="0.2">
      <c r="A64">
        <v>26</v>
      </c>
      <c r="B64">
        <v>7</v>
      </c>
      <c r="C64" s="9">
        <v>38278</v>
      </c>
      <c r="D64" t="s">
        <v>212</v>
      </c>
      <c r="E64" s="38">
        <v>582</v>
      </c>
      <c r="F64" s="38">
        <v>4</v>
      </c>
      <c r="G64" s="39">
        <v>7.0000000000000001E-3</v>
      </c>
    </row>
    <row r="65" spans="1:8" x14ac:dyDescent="0.2">
      <c r="A65">
        <v>19</v>
      </c>
      <c r="B65">
        <v>7</v>
      </c>
      <c r="C65" s="9">
        <v>38278</v>
      </c>
      <c r="D65" t="s">
        <v>208</v>
      </c>
      <c r="E65" s="38">
        <v>1291</v>
      </c>
      <c r="F65" s="38">
        <v>15</v>
      </c>
      <c r="G65" s="39">
        <v>1.2E-2</v>
      </c>
      <c r="H65" s="10"/>
    </row>
    <row r="66" spans="1:8" x14ac:dyDescent="0.2">
      <c r="A66">
        <v>47</v>
      </c>
      <c r="B66">
        <v>7</v>
      </c>
      <c r="C66" s="9">
        <v>38278</v>
      </c>
      <c r="D66" t="s">
        <v>201</v>
      </c>
      <c r="E66" s="38">
        <v>84</v>
      </c>
      <c r="F66" s="38">
        <v>1</v>
      </c>
      <c r="G66" s="39">
        <v>1.2E-2</v>
      </c>
    </row>
    <row r="67" spans="1:8" x14ac:dyDescent="0.2">
      <c r="A67">
        <v>8</v>
      </c>
      <c r="B67">
        <v>7</v>
      </c>
      <c r="C67" s="9">
        <v>38278</v>
      </c>
      <c r="D67" t="s">
        <v>15</v>
      </c>
      <c r="E67" s="38">
        <v>2924</v>
      </c>
      <c r="F67" s="38">
        <v>100</v>
      </c>
      <c r="G67" s="39">
        <v>3.4000000000000002E-2</v>
      </c>
    </row>
    <row r="68" spans="1:8" x14ac:dyDescent="0.2">
      <c r="A68">
        <v>7</v>
      </c>
      <c r="B68">
        <v>7</v>
      </c>
      <c r="C68" s="9">
        <v>38278</v>
      </c>
      <c r="D68" t="s">
        <v>205</v>
      </c>
      <c r="E68" s="38">
        <v>3995</v>
      </c>
      <c r="F68" s="38">
        <v>139</v>
      </c>
      <c r="G68" s="39">
        <v>3.5000000000000003E-2</v>
      </c>
    </row>
    <row r="69" spans="1:8" x14ac:dyDescent="0.2">
      <c r="A69">
        <v>4</v>
      </c>
      <c r="B69">
        <v>7</v>
      </c>
      <c r="C69" s="9">
        <v>38278</v>
      </c>
      <c r="D69" t="s">
        <v>209</v>
      </c>
      <c r="E69" s="38">
        <v>1056</v>
      </c>
      <c r="F69" s="38">
        <v>44</v>
      </c>
      <c r="G69" s="39">
        <v>4.2000000000000003E-2</v>
      </c>
    </row>
    <row r="70" spans="1:8" x14ac:dyDescent="0.2">
      <c r="A70">
        <v>3</v>
      </c>
      <c r="B70">
        <v>7</v>
      </c>
      <c r="C70" s="9">
        <v>38278</v>
      </c>
      <c r="D70" t="s">
        <v>203</v>
      </c>
      <c r="E70" s="38">
        <v>18284</v>
      </c>
      <c r="F70" s="38">
        <v>878</v>
      </c>
      <c r="G70" s="39">
        <v>4.8000000000000001E-2</v>
      </c>
    </row>
    <row r="71" spans="1:8" x14ac:dyDescent="0.2">
      <c r="A71">
        <v>40</v>
      </c>
      <c r="B71">
        <v>7</v>
      </c>
      <c r="C71" s="9">
        <v>38278</v>
      </c>
      <c r="D71" t="s">
        <v>204</v>
      </c>
      <c r="E71" s="38">
        <v>87</v>
      </c>
      <c r="F71" s="38">
        <v>8</v>
      </c>
      <c r="G71" s="39">
        <v>9.1999999999999998E-2</v>
      </c>
    </row>
    <row r="72" spans="1:8" x14ac:dyDescent="0.2">
      <c r="A72">
        <v>1</v>
      </c>
      <c r="B72">
        <v>7</v>
      </c>
      <c r="C72" s="9">
        <v>38278</v>
      </c>
      <c r="D72" t="s">
        <v>207</v>
      </c>
      <c r="E72" s="38">
        <v>1729</v>
      </c>
      <c r="F72" s="38">
        <v>335</v>
      </c>
      <c r="G72" s="39">
        <v>0.19400000000000001</v>
      </c>
      <c r="H72" s="10"/>
    </row>
    <row r="73" spans="1:8" x14ac:dyDescent="0.2">
      <c r="A73">
        <v>21</v>
      </c>
      <c r="B73">
        <v>7</v>
      </c>
      <c r="C73" s="9">
        <v>38278</v>
      </c>
      <c r="D73" s="9" t="s">
        <v>210</v>
      </c>
      <c r="E73" s="38">
        <v>525</v>
      </c>
      <c r="F73" s="38">
        <v>5</v>
      </c>
      <c r="G73" s="39">
        <v>0.01</v>
      </c>
    </row>
    <row r="74" spans="1:8" x14ac:dyDescent="0.2">
      <c r="A74">
        <v>2</v>
      </c>
      <c r="B74">
        <v>7</v>
      </c>
      <c r="C74" s="9">
        <v>38278</v>
      </c>
      <c r="D74" t="s">
        <v>171</v>
      </c>
      <c r="E74" s="38">
        <v>236</v>
      </c>
      <c r="F74" s="38">
        <v>20</v>
      </c>
      <c r="G74" s="39">
        <v>8.5000000000000006E-2</v>
      </c>
    </row>
    <row r="75" spans="1:8" x14ac:dyDescent="0.2">
      <c r="A75">
        <v>5</v>
      </c>
      <c r="B75">
        <v>7</v>
      </c>
      <c r="C75" s="9">
        <v>38278</v>
      </c>
      <c r="D75" t="s">
        <v>197</v>
      </c>
      <c r="E75" s="38">
        <v>1172</v>
      </c>
      <c r="F75" s="38">
        <v>48</v>
      </c>
      <c r="G75" s="39">
        <v>4.1000000000000002E-2</v>
      </c>
    </row>
    <row r="76" spans="1:8" x14ac:dyDescent="0.2">
      <c r="A76">
        <v>6</v>
      </c>
      <c r="B76">
        <v>7</v>
      </c>
      <c r="C76" s="9">
        <v>38278</v>
      </c>
      <c r="D76" t="s">
        <v>159</v>
      </c>
      <c r="E76" s="38">
        <v>608</v>
      </c>
      <c r="F76" s="38">
        <v>24</v>
      </c>
      <c r="G76" s="39">
        <v>3.9E-2</v>
      </c>
    </row>
    <row r="77" spans="1:8" x14ac:dyDescent="0.2">
      <c r="A77">
        <v>9</v>
      </c>
      <c r="B77">
        <v>7</v>
      </c>
      <c r="C77" s="9">
        <v>38278</v>
      </c>
      <c r="D77" t="s">
        <v>164</v>
      </c>
      <c r="E77" s="38">
        <v>304</v>
      </c>
      <c r="F77" s="38">
        <v>10</v>
      </c>
      <c r="G77" s="39">
        <v>3.3000000000000002E-2</v>
      </c>
    </row>
    <row r="78" spans="1:8" x14ac:dyDescent="0.2">
      <c r="A78">
        <v>10</v>
      </c>
      <c r="B78">
        <v>7</v>
      </c>
      <c r="C78" s="9">
        <v>38278</v>
      </c>
      <c r="D78" t="s">
        <v>165</v>
      </c>
      <c r="E78" s="38">
        <v>332</v>
      </c>
      <c r="F78" s="38">
        <v>8</v>
      </c>
      <c r="G78" s="39">
        <v>2.4E-2</v>
      </c>
    </row>
    <row r="79" spans="1:8" x14ac:dyDescent="0.2">
      <c r="A79">
        <v>11</v>
      </c>
      <c r="B79">
        <v>7</v>
      </c>
      <c r="C79" s="9">
        <v>38278</v>
      </c>
      <c r="D79" t="s">
        <v>198</v>
      </c>
      <c r="E79" s="38">
        <v>373</v>
      </c>
      <c r="F79" s="38">
        <v>8</v>
      </c>
      <c r="G79" s="39">
        <v>2.1000000000000001E-2</v>
      </c>
    </row>
    <row r="80" spans="1:8" x14ac:dyDescent="0.2">
      <c r="A80">
        <v>12</v>
      </c>
      <c r="B80">
        <v>7</v>
      </c>
      <c r="C80" s="9">
        <v>38278</v>
      </c>
      <c r="D80" t="s">
        <v>181</v>
      </c>
      <c r="E80" s="38">
        <v>5126</v>
      </c>
      <c r="F80" s="38">
        <v>105</v>
      </c>
      <c r="G80" s="39">
        <v>0.02</v>
      </c>
    </row>
    <row r="81" spans="1:7" x14ac:dyDescent="0.2">
      <c r="A81">
        <v>13</v>
      </c>
      <c r="B81">
        <v>7</v>
      </c>
      <c r="C81" s="9">
        <v>38278</v>
      </c>
      <c r="D81" t="s">
        <v>156</v>
      </c>
      <c r="E81" s="38">
        <v>2459</v>
      </c>
      <c r="F81" s="38">
        <v>45</v>
      </c>
      <c r="G81" s="39">
        <v>1.7999999999999999E-2</v>
      </c>
    </row>
    <row r="82" spans="1:7" x14ac:dyDescent="0.2">
      <c r="A82">
        <v>14</v>
      </c>
      <c r="B82">
        <v>7</v>
      </c>
      <c r="C82" s="9">
        <v>38278</v>
      </c>
      <c r="D82" t="s">
        <v>175</v>
      </c>
      <c r="E82" s="38">
        <v>875</v>
      </c>
      <c r="F82" s="38">
        <v>15</v>
      </c>
      <c r="G82" s="39">
        <v>1.7000000000000001E-2</v>
      </c>
    </row>
    <row r="83" spans="1:7" x14ac:dyDescent="0.2">
      <c r="A83">
        <v>15</v>
      </c>
      <c r="B83">
        <v>7</v>
      </c>
      <c r="C83" s="9">
        <v>38278</v>
      </c>
      <c r="D83" t="s">
        <v>186</v>
      </c>
      <c r="E83" s="38">
        <v>500</v>
      </c>
      <c r="F83" s="38">
        <v>8</v>
      </c>
      <c r="G83" s="39">
        <v>1.6E-2</v>
      </c>
    </row>
    <row r="84" spans="1:7" x14ac:dyDescent="0.2">
      <c r="A84">
        <v>16</v>
      </c>
      <c r="B84">
        <v>7</v>
      </c>
      <c r="C84" s="9">
        <v>38278</v>
      </c>
      <c r="D84" t="s">
        <v>184</v>
      </c>
      <c r="E84" s="38">
        <v>5060</v>
      </c>
      <c r="F84" s="38">
        <v>74</v>
      </c>
      <c r="G84" s="39">
        <v>1.4999999999999999E-2</v>
      </c>
    </row>
    <row r="85" spans="1:7" x14ac:dyDescent="0.2">
      <c r="A85">
        <v>17</v>
      </c>
      <c r="B85">
        <v>7</v>
      </c>
      <c r="C85" s="9">
        <v>38278</v>
      </c>
      <c r="D85" t="s">
        <v>167</v>
      </c>
      <c r="E85" s="38">
        <v>1361</v>
      </c>
      <c r="F85" s="38">
        <v>19</v>
      </c>
      <c r="G85" s="39">
        <v>1.4E-2</v>
      </c>
    </row>
    <row r="86" spans="1:7" x14ac:dyDescent="0.2">
      <c r="A86">
        <v>18</v>
      </c>
      <c r="B86">
        <v>7</v>
      </c>
      <c r="C86" s="9">
        <v>38278</v>
      </c>
      <c r="D86" t="s">
        <v>185</v>
      </c>
      <c r="E86" s="38">
        <v>3178</v>
      </c>
      <c r="F86" s="38">
        <v>43</v>
      </c>
      <c r="G86" s="39">
        <v>1.4E-2</v>
      </c>
    </row>
    <row r="87" spans="1:7" x14ac:dyDescent="0.2">
      <c r="A87">
        <v>20</v>
      </c>
      <c r="B87">
        <v>7</v>
      </c>
      <c r="C87" s="9">
        <v>38278</v>
      </c>
      <c r="D87" t="s">
        <v>178</v>
      </c>
      <c r="E87" s="38">
        <v>705</v>
      </c>
      <c r="F87" s="38">
        <v>8</v>
      </c>
      <c r="G87" s="39">
        <v>1.0999999999999999E-2</v>
      </c>
    </row>
    <row r="88" spans="1:7" x14ac:dyDescent="0.2">
      <c r="A88">
        <v>22</v>
      </c>
      <c r="B88">
        <v>7</v>
      </c>
      <c r="C88" s="9">
        <v>38278</v>
      </c>
      <c r="D88" t="s">
        <v>179</v>
      </c>
      <c r="E88" s="38">
        <v>323</v>
      </c>
      <c r="F88" s="38">
        <v>3</v>
      </c>
      <c r="G88" s="39">
        <v>8.9999999999999993E-3</v>
      </c>
    </row>
    <row r="89" spans="1:7" x14ac:dyDescent="0.2">
      <c r="A89">
        <v>23</v>
      </c>
      <c r="B89">
        <v>7</v>
      </c>
      <c r="C89" s="9">
        <v>38278</v>
      </c>
      <c r="D89" t="s">
        <v>172</v>
      </c>
      <c r="E89" s="38">
        <v>355</v>
      </c>
      <c r="F89" s="38">
        <v>3</v>
      </c>
      <c r="G89" s="39">
        <v>8.0000000000000002E-3</v>
      </c>
    </row>
    <row r="90" spans="1:7" x14ac:dyDescent="0.2">
      <c r="A90">
        <v>24</v>
      </c>
      <c r="B90">
        <v>7</v>
      </c>
      <c r="C90" s="9">
        <v>38278</v>
      </c>
      <c r="D90" t="s">
        <v>162</v>
      </c>
      <c r="E90" s="38">
        <v>1923</v>
      </c>
      <c r="F90" s="38">
        <v>15</v>
      </c>
      <c r="G90" s="39">
        <v>8.0000000000000002E-3</v>
      </c>
    </row>
    <row r="91" spans="1:7" x14ac:dyDescent="0.2">
      <c r="A91">
        <v>27</v>
      </c>
      <c r="B91">
        <v>7</v>
      </c>
      <c r="C91" s="9">
        <v>38278</v>
      </c>
      <c r="D91" t="s">
        <v>195</v>
      </c>
      <c r="E91" s="38">
        <v>1006</v>
      </c>
      <c r="F91" s="38">
        <v>6</v>
      </c>
      <c r="G91" s="39">
        <v>6.0000000000000001E-3</v>
      </c>
    </row>
    <row r="92" spans="1:7" x14ac:dyDescent="0.2">
      <c r="A92">
        <v>28</v>
      </c>
      <c r="B92">
        <v>7</v>
      </c>
      <c r="C92" s="9">
        <v>38278</v>
      </c>
      <c r="D92" t="s">
        <v>189</v>
      </c>
      <c r="E92" s="38">
        <v>1030</v>
      </c>
      <c r="F92" s="38">
        <v>4</v>
      </c>
      <c r="G92" s="39">
        <v>4.0000000000000001E-3</v>
      </c>
    </row>
    <row r="93" spans="1:7" x14ac:dyDescent="0.2">
      <c r="A93">
        <v>29</v>
      </c>
      <c r="B93">
        <v>7</v>
      </c>
      <c r="C93" s="9">
        <v>38278</v>
      </c>
      <c r="D93" t="s">
        <v>191</v>
      </c>
      <c r="E93" s="38">
        <v>1490</v>
      </c>
      <c r="F93" s="38">
        <v>3</v>
      </c>
      <c r="G93" s="39">
        <v>2E-3</v>
      </c>
    </row>
    <row r="94" spans="1:7" x14ac:dyDescent="0.2">
      <c r="A94">
        <v>30</v>
      </c>
      <c r="B94">
        <v>7</v>
      </c>
      <c r="C94" s="9">
        <v>38278</v>
      </c>
      <c r="D94" t="s">
        <v>190</v>
      </c>
      <c r="E94" s="38">
        <v>1024</v>
      </c>
      <c r="F94" s="38">
        <v>2</v>
      </c>
      <c r="G94" s="39">
        <v>2E-3</v>
      </c>
    </row>
    <row r="95" spans="1:7" x14ac:dyDescent="0.2">
      <c r="A95">
        <v>31</v>
      </c>
      <c r="B95">
        <v>7</v>
      </c>
      <c r="C95" s="9">
        <v>38278</v>
      </c>
      <c r="D95" t="s">
        <v>182</v>
      </c>
      <c r="E95" s="38">
        <v>1052</v>
      </c>
      <c r="F95" s="38">
        <v>2</v>
      </c>
      <c r="G95" s="39">
        <v>2E-3</v>
      </c>
    </row>
    <row r="96" spans="1:7" x14ac:dyDescent="0.2">
      <c r="A96">
        <v>35</v>
      </c>
      <c r="B96">
        <v>7</v>
      </c>
      <c r="C96" s="9">
        <v>38278</v>
      </c>
      <c r="D96" t="s">
        <v>168</v>
      </c>
      <c r="E96" s="38">
        <v>158</v>
      </c>
      <c r="F96" s="38">
        <v>0</v>
      </c>
      <c r="G96" s="39">
        <v>0</v>
      </c>
    </row>
    <row r="97" spans="1:7" x14ac:dyDescent="0.2">
      <c r="A97">
        <v>36</v>
      </c>
      <c r="B97">
        <v>7</v>
      </c>
      <c r="C97" s="9">
        <v>38278</v>
      </c>
      <c r="D97" t="s">
        <v>169</v>
      </c>
      <c r="E97" s="38">
        <v>339</v>
      </c>
      <c r="F97" s="38">
        <v>68</v>
      </c>
      <c r="G97" s="39">
        <v>0.20100000000000001</v>
      </c>
    </row>
    <row r="98" spans="1:7" x14ac:dyDescent="0.2">
      <c r="A98">
        <v>37</v>
      </c>
      <c r="B98">
        <v>7</v>
      </c>
      <c r="C98" s="9">
        <v>38278</v>
      </c>
      <c r="D98" t="s">
        <v>176</v>
      </c>
      <c r="E98" s="38">
        <v>74</v>
      </c>
      <c r="F98" s="38">
        <v>13</v>
      </c>
      <c r="G98" s="39">
        <v>0.17599999999999999</v>
      </c>
    </row>
    <row r="99" spans="1:7" x14ac:dyDescent="0.2">
      <c r="A99">
        <v>38</v>
      </c>
      <c r="B99">
        <v>7</v>
      </c>
      <c r="C99" s="9">
        <v>38278</v>
      </c>
      <c r="D99" t="s">
        <v>161</v>
      </c>
      <c r="E99" s="38">
        <v>16</v>
      </c>
      <c r="F99" s="38">
        <v>2</v>
      </c>
      <c r="G99" s="39">
        <v>0.125</v>
      </c>
    </row>
    <row r="100" spans="1:7" x14ac:dyDescent="0.2">
      <c r="A100">
        <v>39</v>
      </c>
      <c r="B100">
        <v>7</v>
      </c>
      <c r="C100" s="9">
        <v>38278</v>
      </c>
      <c r="D100" t="s">
        <v>183</v>
      </c>
      <c r="E100" s="38">
        <v>80</v>
      </c>
      <c r="F100" s="38">
        <v>8</v>
      </c>
      <c r="G100" s="39">
        <v>0.1</v>
      </c>
    </row>
    <row r="101" spans="1:7" x14ac:dyDescent="0.2">
      <c r="A101">
        <v>41</v>
      </c>
      <c r="B101">
        <v>7</v>
      </c>
      <c r="C101" s="9">
        <v>38278</v>
      </c>
      <c r="D101" t="s">
        <v>177</v>
      </c>
      <c r="E101" s="38">
        <v>22</v>
      </c>
      <c r="F101" s="38">
        <v>2</v>
      </c>
      <c r="G101" s="39">
        <v>9.0999999999999998E-2</v>
      </c>
    </row>
    <row r="102" spans="1:7" x14ac:dyDescent="0.2">
      <c r="A102">
        <v>42</v>
      </c>
      <c r="B102">
        <v>7</v>
      </c>
      <c r="C102" s="9">
        <v>38278</v>
      </c>
      <c r="D102" t="s">
        <v>173</v>
      </c>
      <c r="E102" s="38">
        <v>52</v>
      </c>
      <c r="F102" s="38">
        <v>3</v>
      </c>
      <c r="G102" s="39">
        <v>5.8000000000000003E-2</v>
      </c>
    </row>
    <row r="103" spans="1:7" x14ac:dyDescent="0.2">
      <c r="A103">
        <v>43</v>
      </c>
      <c r="B103">
        <v>7</v>
      </c>
      <c r="C103" s="9">
        <v>38278</v>
      </c>
      <c r="D103" t="s">
        <v>193</v>
      </c>
      <c r="E103" s="38">
        <v>131</v>
      </c>
      <c r="F103" s="38">
        <v>7</v>
      </c>
      <c r="G103" s="39">
        <v>5.2999999999999999E-2</v>
      </c>
    </row>
    <row r="104" spans="1:7" x14ac:dyDescent="0.2">
      <c r="A104">
        <v>44</v>
      </c>
      <c r="B104">
        <v>7</v>
      </c>
      <c r="C104" s="9">
        <v>38278</v>
      </c>
      <c r="D104" t="s">
        <v>180</v>
      </c>
      <c r="E104" s="38">
        <v>255</v>
      </c>
      <c r="F104" s="38">
        <v>10</v>
      </c>
      <c r="G104" s="39">
        <v>3.9E-2</v>
      </c>
    </row>
    <row r="105" spans="1:7" x14ac:dyDescent="0.2">
      <c r="A105">
        <v>45</v>
      </c>
      <c r="B105">
        <v>7</v>
      </c>
      <c r="C105" s="9">
        <v>38278</v>
      </c>
      <c r="D105" t="s">
        <v>170</v>
      </c>
      <c r="E105" s="38">
        <v>81</v>
      </c>
      <c r="F105" s="38">
        <v>2</v>
      </c>
      <c r="G105" s="39">
        <v>2.5000000000000001E-2</v>
      </c>
    </row>
    <row r="106" spans="1:7" x14ac:dyDescent="0.2">
      <c r="A106">
        <v>46</v>
      </c>
      <c r="B106">
        <v>7</v>
      </c>
      <c r="C106" s="9">
        <v>38278</v>
      </c>
      <c r="D106" t="s">
        <v>188</v>
      </c>
      <c r="E106" s="38">
        <v>280</v>
      </c>
      <c r="F106" s="38">
        <v>5</v>
      </c>
      <c r="G106" s="39">
        <v>1.7999999999999999E-2</v>
      </c>
    </row>
    <row r="107" spans="1:7" x14ac:dyDescent="0.2">
      <c r="A107">
        <v>48</v>
      </c>
      <c r="B107">
        <v>7</v>
      </c>
      <c r="C107" s="9">
        <v>38278</v>
      </c>
      <c r="D107" t="s">
        <v>160</v>
      </c>
      <c r="E107" s="38">
        <v>111</v>
      </c>
      <c r="F107" s="38">
        <v>1</v>
      </c>
      <c r="G107" s="39">
        <v>8.9999999999999993E-3</v>
      </c>
    </row>
    <row r="108" spans="1:7" x14ac:dyDescent="0.2">
      <c r="A108">
        <v>49</v>
      </c>
      <c r="B108">
        <v>7</v>
      </c>
      <c r="C108" s="9">
        <v>38278</v>
      </c>
      <c r="D108" t="s">
        <v>174</v>
      </c>
      <c r="E108" s="38">
        <v>435</v>
      </c>
      <c r="F108" s="38">
        <v>1</v>
      </c>
      <c r="G108" s="39">
        <v>2E-3</v>
      </c>
    </row>
    <row r="109" spans="1:7" x14ac:dyDescent="0.2">
      <c r="A109">
        <v>50</v>
      </c>
      <c r="B109">
        <v>7</v>
      </c>
      <c r="C109" s="9">
        <v>38278</v>
      </c>
      <c r="D109" t="s">
        <v>157</v>
      </c>
      <c r="E109" s="38">
        <v>2</v>
      </c>
      <c r="F109" s="38">
        <v>0</v>
      </c>
      <c r="G109" s="39">
        <v>0</v>
      </c>
    </row>
    <row r="110" spans="1:7" x14ac:dyDescent="0.2">
      <c r="A110">
        <v>51</v>
      </c>
      <c r="B110">
        <v>7</v>
      </c>
      <c r="C110" s="9">
        <v>38278</v>
      </c>
      <c r="D110" t="s">
        <v>158</v>
      </c>
      <c r="E110" s="38">
        <v>60</v>
      </c>
      <c r="F110" s="38">
        <v>0</v>
      </c>
      <c r="G110" s="39">
        <v>0</v>
      </c>
    </row>
    <row r="111" spans="1:7" x14ac:dyDescent="0.2">
      <c r="A111">
        <v>52</v>
      </c>
      <c r="B111">
        <v>7</v>
      </c>
      <c r="C111" s="9">
        <v>38278</v>
      </c>
      <c r="D111" t="s">
        <v>163</v>
      </c>
      <c r="E111" s="38">
        <v>93</v>
      </c>
      <c r="F111" s="38">
        <v>0</v>
      </c>
      <c r="G111" s="39">
        <v>0</v>
      </c>
    </row>
    <row r="112" spans="1:7" x14ac:dyDescent="0.2">
      <c r="A112">
        <v>53</v>
      </c>
      <c r="B112">
        <v>7</v>
      </c>
      <c r="C112" s="9">
        <v>38278</v>
      </c>
      <c r="D112" t="s">
        <v>166</v>
      </c>
      <c r="E112" s="38">
        <v>68</v>
      </c>
      <c r="F112" s="38">
        <v>0</v>
      </c>
      <c r="G112" s="39">
        <v>0</v>
      </c>
    </row>
    <row r="113" spans="1:8" x14ac:dyDescent="0.2">
      <c r="A113">
        <v>54</v>
      </c>
      <c r="B113">
        <v>7</v>
      </c>
      <c r="C113" s="9">
        <v>38278</v>
      </c>
      <c r="D113" t="s">
        <v>187</v>
      </c>
      <c r="E113" s="38">
        <v>13</v>
      </c>
      <c r="F113" s="38">
        <v>0</v>
      </c>
      <c r="G113" s="39">
        <v>0</v>
      </c>
    </row>
    <row r="114" spans="1:8" x14ac:dyDescent="0.2">
      <c r="A114">
        <v>55</v>
      </c>
      <c r="B114">
        <v>7</v>
      </c>
      <c r="C114" s="9">
        <v>38278</v>
      </c>
      <c r="D114" t="s">
        <v>192</v>
      </c>
      <c r="E114" s="38">
        <v>322</v>
      </c>
      <c r="F114" s="38">
        <v>0</v>
      </c>
      <c r="G114" s="39">
        <v>0</v>
      </c>
    </row>
    <row r="115" spans="1:8" x14ac:dyDescent="0.2">
      <c r="A115">
        <v>56</v>
      </c>
      <c r="B115">
        <v>7</v>
      </c>
      <c r="C115" s="9">
        <v>38278</v>
      </c>
      <c r="D115" t="s">
        <v>194</v>
      </c>
      <c r="E115" s="38">
        <v>81</v>
      </c>
      <c r="F115" s="38">
        <v>0</v>
      </c>
      <c r="G115" s="39">
        <v>0</v>
      </c>
    </row>
    <row r="116" spans="1:8" x14ac:dyDescent="0.2">
      <c r="A116">
        <v>57</v>
      </c>
      <c r="B116">
        <v>7</v>
      </c>
      <c r="C116" s="9">
        <v>38278</v>
      </c>
      <c r="D116" t="s">
        <v>196</v>
      </c>
      <c r="E116" s="38">
        <v>67</v>
      </c>
      <c r="F116" s="38">
        <v>0</v>
      </c>
      <c r="G116" s="39">
        <v>0</v>
      </c>
    </row>
    <row r="117" spans="1:8" x14ac:dyDescent="0.2">
      <c r="A117">
        <v>58</v>
      </c>
      <c r="B117">
        <v>7</v>
      </c>
      <c r="C117" s="9">
        <v>38278</v>
      </c>
      <c r="D117" t="s">
        <v>199</v>
      </c>
      <c r="E117" s="38">
        <v>164</v>
      </c>
      <c r="F117" s="38">
        <v>0</v>
      </c>
      <c r="G117" s="39">
        <v>0</v>
      </c>
    </row>
    <row r="119" spans="1:8" x14ac:dyDescent="0.2">
      <c r="A119">
        <v>100</v>
      </c>
      <c r="B119">
        <v>7</v>
      </c>
      <c r="C119" s="9">
        <v>38118</v>
      </c>
      <c r="D119" s="6" t="s">
        <v>2</v>
      </c>
      <c r="E119" s="38">
        <f>SUM(E2:E59)</f>
        <v>76787</v>
      </c>
      <c r="F119" s="38">
        <f>SUM(F2:F59)</f>
        <v>4215</v>
      </c>
      <c r="G119" s="40">
        <f>F119/E119</f>
        <v>5.4892104132209879E-2</v>
      </c>
    </row>
    <row r="120" spans="1:8" x14ac:dyDescent="0.2">
      <c r="A120">
        <v>101</v>
      </c>
      <c r="B120">
        <v>7</v>
      </c>
      <c r="C120" s="9">
        <v>38278</v>
      </c>
      <c r="D120" s="6" t="s">
        <v>2</v>
      </c>
      <c r="E120" s="38">
        <f>SUM(E60:E117)</f>
        <v>82315</v>
      </c>
      <c r="F120" s="38">
        <f>SUM(F60:F117)</f>
        <v>2187</v>
      </c>
      <c r="G120" s="40">
        <f>F120/E120</f>
        <v>2.6568669136852335E-2</v>
      </c>
    </row>
    <row r="122" spans="1:8" x14ac:dyDescent="0.2">
      <c r="E122" s="41">
        <v>38118</v>
      </c>
      <c r="F122" s="21" t="s">
        <v>517</v>
      </c>
      <c r="G122" s="40">
        <f>QUARTILE(G2:G59,1)</f>
        <v>0.03</v>
      </c>
      <c r="H122" s="12"/>
    </row>
    <row r="123" spans="1:8" x14ac:dyDescent="0.2">
      <c r="E123" s="21"/>
      <c r="F123" s="21" t="s">
        <v>516</v>
      </c>
      <c r="G123" s="40">
        <f>MEDIAN(G2:G59)</f>
        <v>5.7500000000000002E-2</v>
      </c>
      <c r="H123" s="12"/>
    </row>
    <row r="124" spans="1:8" x14ac:dyDescent="0.2">
      <c r="E124" s="21"/>
      <c r="F124" s="21" t="s">
        <v>518</v>
      </c>
      <c r="G124" s="40">
        <f>QUARTILE(G2:G59,3)</f>
        <v>0.10525</v>
      </c>
      <c r="H124" s="12"/>
    </row>
    <row r="125" spans="1:8" x14ac:dyDescent="0.2">
      <c r="E125" s="21"/>
      <c r="F125" s="21"/>
      <c r="G125" s="21"/>
    </row>
    <row r="126" spans="1:8" x14ac:dyDescent="0.2">
      <c r="E126" s="41">
        <v>38278</v>
      </c>
      <c r="F126" s="21" t="s">
        <v>517</v>
      </c>
      <c r="G126" s="40">
        <f>QUARTILE(G60:G117,1)</f>
        <v>2E-3</v>
      </c>
      <c r="H126" s="12"/>
    </row>
    <row r="127" spans="1:8" x14ac:dyDescent="0.2">
      <c r="E127" s="21"/>
      <c r="F127" s="21" t="s">
        <v>516</v>
      </c>
      <c r="G127" s="40">
        <f>MEDIAN(G60:G117)</f>
        <v>1.3000000000000001E-2</v>
      </c>
      <c r="H127" s="12"/>
    </row>
    <row r="128" spans="1:8" x14ac:dyDescent="0.2">
      <c r="E128" s="21"/>
      <c r="F128" s="21" t="s">
        <v>518</v>
      </c>
      <c r="G128" s="40">
        <f>QUARTILE(G60:G117,3)</f>
        <v>3.7999999999999999E-2</v>
      </c>
      <c r="H12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4" workbookViewId="0">
      <selection activeCell="G6" sqref="G6"/>
    </sheetView>
  </sheetViews>
  <sheetFormatPr defaultRowHeight="12.75" x14ac:dyDescent="0.2"/>
  <cols>
    <col min="2" max="2" width="11.28515625" bestFit="1" customWidth="1"/>
    <col min="3" max="3" width="11.85546875" customWidth="1"/>
    <col min="4" max="4" width="11.28515625" customWidth="1"/>
    <col min="5" max="5" width="12.7109375" customWidth="1"/>
    <col min="6" max="6" width="12.28515625" customWidth="1"/>
    <col min="7" max="7" width="10.28515625" customWidth="1"/>
    <col min="8" max="8" width="3" customWidth="1"/>
    <col min="9" max="9" width="125.28515625" customWidth="1"/>
  </cols>
  <sheetData>
    <row r="1" spans="1:9" x14ac:dyDescent="0.2">
      <c r="A1" s="43" t="s">
        <v>480</v>
      </c>
      <c r="B1" s="43"/>
      <c r="C1" s="43"/>
      <c r="D1" s="43"/>
      <c r="E1" s="43"/>
      <c r="I1" t="s">
        <v>626</v>
      </c>
    </row>
    <row r="2" spans="1:9" x14ac:dyDescent="0.2">
      <c r="I2" t="s">
        <v>627</v>
      </c>
    </row>
    <row r="3" spans="1:9" x14ac:dyDescent="0.2">
      <c r="I3" t="s">
        <v>628</v>
      </c>
    </row>
    <row r="4" spans="1:9" x14ac:dyDescent="0.2">
      <c r="A4" s="19"/>
      <c r="B4" s="19"/>
      <c r="C4" s="44" t="s">
        <v>432</v>
      </c>
      <c r="D4" s="44"/>
      <c r="E4" s="44" t="s">
        <v>427</v>
      </c>
      <c r="F4" s="44"/>
      <c r="G4" s="18" t="s">
        <v>431</v>
      </c>
    </row>
    <row r="5" spans="1:9" ht="51" x14ac:dyDescent="0.2">
      <c r="A5" s="19" t="s">
        <v>420</v>
      </c>
      <c r="B5" s="18" t="s">
        <v>430</v>
      </c>
      <c r="C5" s="26" t="s">
        <v>434</v>
      </c>
      <c r="D5" s="26" t="s">
        <v>433</v>
      </c>
      <c r="E5" s="26" t="s">
        <v>435</v>
      </c>
      <c r="F5" s="26" t="s">
        <v>436</v>
      </c>
      <c r="G5" s="26" t="s">
        <v>437</v>
      </c>
      <c r="I5" t="s">
        <v>147</v>
      </c>
    </row>
    <row r="6" spans="1:9" x14ac:dyDescent="0.2">
      <c r="A6" s="19">
        <v>2011</v>
      </c>
      <c r="B6" s="20"/>
      <c r="C6" s="27"/>
      <c r="D6" s="27"/>
      <c r="E6" s="20">
        <v>67772</v>
      </c>
      <c r="F6" s="20">
        <v>98660</v>
      </c>
      <c r="G6" s="20">
        <f>F6+E6</f>
        <v>166432</v>
      </c>
      <c r="H6" s="5"/>
      <c r="I6" s="6" t="s">
        <v>570</v>
      </c>
    </row>
    <row r="7" spans="1:9" x14ac:dyDescent="0.2">
      <c r="A7" s="19">
        <v>2010</v>
      </c>
      <c r="B7" s="20"/>
      <c r="C7" s="27"/>
      <c r="D7" s="27"/>
      <c r="E7" s="20">
        <v>70612</v>
      </c>
      <c r="F7" s="20">
        <v>102937</v>
      </c>
      <c r="G7" s="20">
        <f t="shared" ref="G7:G26" si="0">F7+E7</f>
        <v>173549</v>
      </c>
      <c r="H7" s="5"/>
    </row>
    <row r="8" spans="1:9" x14ac:dyDescent="0.2">
      <c r="A8" s="19">
        <v>2009</v>
      </c>
      <c r="B8" s="20"/>
      <c r="C8" s="27"/>
      <c r="D8" s="27"/>
      <c r="E8" s="20">
        <v>72736</v>
      </c>
      <c r="F8" s="20">
        <v>108375</v>
      </c>
      <c r="G8" s="20">
        <f t="shared" si="0"/>
        <v>181111</v>
      </c>
      <c r="H8" s="5"/>
      <c r="I8" s="6" t="s">
        <v>567</v>
      </c>
    </row>
    <row r="9" spans="1:9" x14ac:dyDescent="0.2">
      <c r="A9" s="19">
        <v>2008</v>
      </c>
      <c r="B9" s="20"/>
      <c r="C9" s="27"/>
      <c r="D9" s="27"/>
      <c r="E9" s="20">
        <v>72259</v>
      </c>
      <c r="F9" s="20">
        <v>110458</v>
      </c>
      <c r="G9" s="20">
        <f t="shared" si="0"/>
        <v>182717</v>
      </c>
      <c r="H9" s="5"/>
      <c r="I9" s="6" t="s">
        <v>571</v>
      </c>
    </row>
    <row r="10" spans="1:9" x14ac:dyDescent="0.2">
      <c r="A10" s="19">
        <v>2007</v>
      </c>
      <c r="B10" s="20"/>
      <c r="C10" s="27"/>
      <c r="D10" s="27"/>
      <c r="E10" s="20">
        <v>68813</v>
      </c>
      <c r="F10" s="20">
        <v>111383</v>
      </c>
      <c r="G10" s="20">
        <f t="shared" si="0"/>
        <v>180196</v>
      </c>
      <c r="H10" s="5"/>
      <c r="I10" t="s">
        <v>572</v>
      </c>
    </row>
    <row r="11" spans="1:9" x14ac:dyDescent="0.2">
      <c r="A11" s="19">
        <v>2006</v>
      </c>
      <c r="B11" s="20"/>
      <c r="C11" s="27"/>
      <c r="D11" s="27"/>
      <c r="E11" s="20">
        <v>66442</v>
      </c>
      <c r="F11" s="20">
        <v>109263</v>
      </c>
      <c r="G11" s="20">
        <f t="shared" si="0"/>
        <v>175705</v>
      </c>
      <c r="H11" s="5"/>
      <c r="I11" s="6" t="s">
        <v>438</v>
      </c>
    </row>
    <row r="12" spans="1:9" x14ac:dyDescent="0.2">
      <c r="A12" s="19">
        <v>2005</v>
      </c>
      <c r="B12" s="20"/>
      <c r="C12" s="27"/>
      <c r="D12" s="27"/>
      <c r="E12" s="20">
        <v>65049</v>
      </c>
      <c r="F12" s="20">
        <v>110052</v>
      </c>
      <c r="G12" s="20">
        <f t="shared" si="0"/>
        <v>175101</v>
      </c>
      <c r="H12" s="5"/>
    </row>
    <row r="13" spans="1:9" x14ac:dyDescent="0.2">
      <c r="A13" s="19">
        <v>2004</v>
      </c>
      <c r="B13" s="20">
        <v>46353</v>
      </c>
      <c r="C13" s="28">
        <f>B13/E13</f>
        <v>0.72469591319846161</v>
      </c>
      <c r="D13" s="28">
        <f>B13/G13</f>
        <v>0.26411514333088321</v>
      </c>
      <c r="E13" s="20">
        <v>63962</v>
      </c>
      <c r="F13" s="20">
        <v>111541</v>
      </c>
      <c r="G13" s="20">
        <f t="shared" si="0"/>
        <v>175503</v>
      </c>
      <c r="H13" s="5"/>
      <c r="I13" t="s">
        <v>568</v>
      </c>
    </row>
    <row r="14" spans="1:9" x14ac:dyDescent="0.2">
      <c r="A14" s="19">
        <v>2003</v>
      </c>
      <c r="B14" s="20">
        <v>48854</v>
      </c>
      <c r="C14" s="28">
        <f t="shared" ref="C14:C26" si="1">B14/E14</f>
        <v>0.76314104066107435</v>
      </c>
      <c r="D14" s="28">
        <f t="shared" ref="D14:D26" si="2">B14/G14</f>
        <v>0.27227786230611895</v>
      </c>
      <c r="E14" s="20">
        <v>64017</v>
      </c>
      <c r="F14" s="20">
        <v>115410</v>
      </c>
      <c r="G14" s="20">
        <f t="shared" si="0"/>
        <v>179427</v>
      </c>
      <c r="H14" s="5"/>
      <c r="I14" t="s">
        <v>70</v>
      </c>
    </row>
    <row r="15" spans="1:9" x14ac:dyDescent="0.2">
      <c r="A15" s="19">
        <v>2002</v>
      </c>
      <c r="B15" s="20">
        <v>50479</v>
      </c>
      <c r="C15" s="28">
        <f t="shared" si="1"/>
        <v>0.80868617933067399</v>
      </c>
      <c r="D15" s="28">
        <f t="shared" si="2"/>
        <v>0.2826134423200739</v>
      </c>
      <c r="E15" s="20">
        <v>62421</v>
      </c>
      <c r="F15" s="20">
        <v>116194</v>
      </c>
      <c r="G15" s="20">
        <f t="shared" si="0"/>
        <v>178615</v>
      </c>
      <c r="H15" s="5"/>
      <c r="I15" t="s">
        <v>66</v>
      </c>
    </row>
    <row r="16" spans="1:9" x14ac:dyDescent="0.2">
      <c r="A16" s="19">
        <v>2001</v>
      </c>
      <c r="B16" s="20">
        <v>52392</v>
      </c>
      <c r="C16" s="28">
        <f t="shared" si="1"/>
        <v>0.84883833965198796</v>
      </c>
      <c r="D16" s="28">
        <f t="shared" si="2"/>
        <v>0.29077911842733295</v>
      </c>
      <c r="E16" s="20">
        <v>61722</v>
      </c>
      <c r="F16" s="20">
        <v>118456</v>
      </c>
      <c r="G16" s="20">
        <f t="shared" si="0"/>
        <v>180178</v>
      </c>
      <c r="H16" s="5"/>
      <c r="I16" t="s">
        <v>67</v>
      </c>
    </row>
    <row r="17" spans="1:8" x14ac:dyDescent="0.2">
      <c r="A17" s="19">
        <v>2000</v>
      </c>
      <c r="B17" s="20">
        <v>51225</v>
      </c>
      <c r="C17" s="28">
        <f t="shared" si="1"/>
        <v>0.87875045031135812</v>
      </c>
      <c r="D17" s="28">
        <f t="shared" si="2"/>
        <v>0.2953283636300742</v>
      </c>
      <c r="E17" s="20">
        <v>58293</v>
      </c>
      <c r="F17" s="20">
        <v>115158</v>
      </c>
      <c r="G17" s="20">
        <f t="shared" si="0"/>
        <v>173451</v>
      </c>
      <c r="H17" s="5"/>
    </row>
    <row r="18" spans="1:8" x14ac:dyDescent="0.2">
      <c r="A18" s="19">
        <v>1999</v>
      </c>
      <c r="B18" s="20">
        <v>52128</v>
      </c>
      <c r="C18" s="28">
        <f t="shared" si="1"/>
        <v>0.92324040947894159</v>
      </c>
      <c r="D18" s="28">
        <f t="shared" si="2"/>
        <v>0.30065924939006455</v>
      </c>
      <c r="E18" s="20">
        <v>56462</v>
      </c>
      <c r="F18" s="20">
        <v>116917</v>
      </c>
      <c r="G18" s="20">
        <f t="shared" si="0"/>
        <v>173379</v>
      </c>
      <c r="H18" s="5"/>
    </row>
    <row r="19" spans="1:8" x14ac:dyDescent="0.2">
      <c r="A19" s="19">
        <v>1998</v>
      </c>
      <c r="B19" s="20">
        <v>56892</v>
      </c>
      <c r="C19" s="28">
        <f t="shared" si="1"/>
        <v>0.97561477518263195</v>
      </c>
      <c r="D19" s="28">
        <f t="shared" si="2"/>
        <v>0.31130031298562016</v>
      </c>
      <c r="E19" s="20">
        <v>58314</v>
      </c>
      <c r="F19" s="20">
        <v>124442</v>
      </c>
      <c r="G19" s="20">
        <f t="shared" si="0"/>
        <v>182756</v>
      </c>
      <c r="H19" s="5"/>
    </row>
    <row r="20" spans="1:8" x14ac:dyDescent="0.2">
      <c r="A20" s="19">
        <v>1997</v>
      </c>
      <c r="B20" s="20">
        <v>63636</v>
      </c>
      <c r="C20" s="28">
        <f t="shared" si="1"/>
        <v>1.0902549342105263</v>
      </c>
      <c r="D20" s="28">
        <f t="shared" si="2"/>
        <v>0.33101855464178148</v>
      </c>
      <c r="E20" s="20">
        <v>58368</v>
      </c>
      <c r="F20" s="20">
        <v>133875</v>
      </c>
      <c r="G20" s="20">
        <f t="shared" si="0"/>
        <v>192243</v>
      </c>
      <c r="H20" s="5"/>
    </row>
    <row r="21" spans="1:8" x14ac:dyDescent="0.2">
      <c r="A21" s="19">
        <v>1996</v>
      </c>
      <c r="B21" s="20">
        <v>59828</v>
      </c>
      <c r="C21" s="28">
        <f t="shared" si="1"/>
        <v>1.0815872728916207</v>
      </c>
      <c r="D21" s="28">
        <f t="shared" si="2"/>
        <v>0.32369204133528107</v>
      </c>
      <c r="E21" s="20">
        <v>55315</v>
      </c>
      <c r="F21" s="20">
        <v>129515</v>
      </c>
      <c r="G21" s="20">
        <f t="shared" si="0"/>
        <v>184830</v>
      </c>
      <c r="H21" s="5"/>
    </row>
    <row r="22" spans="1:8" x14ac:dyDescent="0.2">
      <c r="A22" s="19">
        <v>1995</v>
      </c>
      <c r="B22" s="20">
        <v>60279</v>
      </c>
      <c r="C22" s="28">
        <f t="shared" si="1"/>
        <v>1.0386126331024501</v>
      </c>
      <c r="D22" s="28">
        <f t="shared" si="2"/>
        <v>0.31297507788161993</v>
      </c>
      <c r="E22" s="20">
        <v>58038</v>
      </c>
      <c r="F22" s="20">
        <v>134562</v>
      </c>
      <c r="G22" s="20">
        <f t="shared" si="0"/>
        <v>192600</v>
      </c>
      <c r="H22" s="5"/>
    </row>
    <row r="23" spans="1:8" x14ac:dyDescent="0.2">
      <c r="A23" s="19">
        <v>1994</v>
      </c>
      <c r="B23" s="20">
        <v>56919</v>
      </c>
      <c r="C23" s="28">
        <f t="shared" si="1"/>
        <v>0.99716192778682922</v>
      </c>
      <c r="D23" s="28">
        <f t="shared" si="2"/>
        <v>0.30176865410512255</v>
      </c>
      <c r="E23" s="20">
        <v>57081</v>
      </c>
      <c r="F23" s="20">
        <v>131537</v>
      </c>
      <c r="G23" s="20">
        <f t="shared" si="0"/>
        <v>188618</v>
      </c>
      <c r="H23" s="5"/>
    </row>
    <row r="24" spans="1:8" x14ac:dyDescent="0.2">
      <c r="A24" s="19">
        <v>1993</v>
      </c>
      <c r="B24" s="20">
        <v>50982</v>
      </c>
      <c r="C24" s="28">
        <f t="shared" si="1"/>
        <v>0.9090617310366963</v>
      </c>
      <c r="D24" s="28">
        <f t="shared" si="2"/>
        <v>0.27643457845109448</v>
      </c>
      <c r="E24" s="20">
        <v>56082</v>
      </c>
      <c r="F24" s="20">
        <v>128345</v>
      </c>
      <c r="G24" s="20">
        <f t="shared" si="0"/>
        <v>184427</v>
      </c>
      <c r="H24" s="5"/>
    </row>
    <row r="25" spans="1:8" x14ac:dyDescent="0.2">
      <c r="A25" s="19">
        <v>1992</v>
      </c>
      <c r="B25" s="20">
        <v>49547</v>
      </c>
      <c r="C25" s="28">
        <f t="shared" si="1"/>
        <v>0.87801031348017933</v>
      </c>
      <c r="D25" s="28">
        <f t="shared" si="2"/>
        <v>0.26676178426252456</v>
      </c>
      <c r="E25" s="20">
        <v>56431</v>
      </c>
      <c r="F25" s="20">
        <v>129304</v>
      </c>
      <c r="G25" s="20">
        <f t="shared" si="0"/>
        <v>185735</v>
      </c>
      <c r="H25" s="5"/>
    </row>
    <row r="26" spans="1:8" x14ac:dyDescent="0.2">
      <c r="A26" s="19">
        <v>1991</v>
      </c>
      <c r="B26" s="20">
        <v>45677</v>
      </c>
      <c r="C26" s="28">
        <f t="shared" si="1"/>
        <v>0.79655755715606091</v>
      </c>
      <c r="D26" s="28">
        <f t="shared" si="2"/>
        <v>0.25032333727914419</v>
      </c>
      <c r="E26" s="20">
        <v>57343</v>
      </c>
      <c r="F26" s="20">
        <v>125129</v>
      </c>
      <c r="G26" s="20">
        <f t="shared" si="0"/>
        <v>182472</v>
      </c>
      <c r="H26" s="5"/>
    </row>
    <row r="27" spans="1:8" x14ac:dyDescent="0.2">
      <c r="A27" s="19">
        <v>1990</v>
      </c>
      <c r="B27" s="20">
        <v>43760</v>
      </c>
      <c r="C27" s="28"/>
      <c r="D27" s="27"/>
      <c r="E27" s="27"/>
      <c r="F27" s="27"/>
      <c r="G27" s="20"/>
      <c r="H27" s="5"/>
    </row>
    <row r="28" spans="1:8" x14ac:dyDescent="0.2">
      <c r="A28" s="19">
        <v>1989</v>
      </c>
      <c r="B28" s="20">
        <v>38200</v>
      </c>
      <c r="C28" s="28"/>
      <c r="D28" s="27"/>
      <c r="E28" s="27"/>
      <c r="F28" s="27"/>
      <c r="G28" s="20"/>
      <c r="H28" s="5"/>
    </row>
    <row r="29" spans="1:8" x14ac:dyDescent="0.2">
      <c r="A29" s="19">
        <v>1988</v>
      </c>
      <c r="B29" s="20">
        <v>31886</v>
      </c>
      <c r="C29" s="28"/>
      <c r="D29" s="27"/>
      <c r="E29" s="27"/>
      <c r="F29" s="27"/>
      <c r="G29" s="20"/>
      <c r="H29" s="5"/>
    </row>
    <row r="30" spans="1:8" x14ac:dyDescent="0.2">
      <c r="A30" s="19">
        <v>1987</v>
      </c>
      <c r="B30" s="20">
        <v>26056</v>
      </c>
      <c r="C30" s="28"/>
      <c r="D30" s="27"/>
      <c r="E30" s="27"/>
      <c r="F30" s="27"/>
      <c r="G30" s="20"/>
      <c r="H30" s="5"/>
    </row>
    <row r="31" spans="1:8" x14ac:dyDescent="0.2">
      <c r="A31" s="19"/>
      <c r="B31" s="19"/>
      <c r="C31" s="19"/>
      <c r="D31" s="19"/>
      <c r="E31" s="19"/>
      <c r="F31" s="19"/>
      <c r="G31" s="19"/>
    </row>
    <row r="32" spans="1:8" x14ac:dyDescent="0.2">
      <c r="A32" s="19"/>
      <c r="B32" s="19"/>
      <c r="C32" s="19"/>
      <c r="D32" s="19"/>
      <c r="E32" s="19"/>
      <c r="F32" s="19"/>
      <c r="G32" s="19"/>
    </row>
    <row r="33" spans="1:9" x14ac:dyDescent="0.2">
      <c r="A33" s="19"/>
      <c r="B33" s="19"/>
      <c r="C33" s="19"/>
      <c r="D33" s="19"/>
      <c r="E33" s="19"/>
      <c r="F33" s="19"/>
      <c r="G33" s="19"/>
    </row>
    <row r="34" spans="1:9" x14ac:dyDescent="0.2">
      <c r="A34" s="19"/>
      <c r="B34" s="19"/>
      <c r="C34" s="19"/>
      <c r="D34" s="19"/>
      <c r="E34" s="19"/>
      <c r="F34" s="19"/>
      <c r="G34" s="19"/>
    </row>
    <row r="35" spans="1:9" ht="25.5" x14ac:dyDescent="0.2">
      <c r="A35" s="19" t="s">
        <v>563</v>
      </c>
      <c r="B35" s="30" t="s">
        <v>564</v>
      </c>
      <c r="C35" s="30" t="s">
        <v>565</v>
      </c>
      <c r="D35" s="30" t="s">
        <v>566</v>
      </c>
      <c r="E35" s="30" t="s">
        <v>575</v>
      </c>
      <c r="F35" s="19"/>
      <c r="G35" s="19"/>
    </row>
    <row r="36" spans="1:9" x14ac:dyDescent="0.2">
      <c r="A36" s="19">
        <v>2004</v>
      </c>
      <c r="B36" s="25">
        <v>46353</v>
      </c>
      <c r="C36" s="25">
        <v>37235</v>
      </c>
      <c r="D36" s="25">
        <v>9118</v>
      </c>
      <c r="E36" s="28">
        <f>C36/B36</f>
        <v>0.80329212780186832</v>
      </c>
      <c r="F36" s="19"/>
      <c r="G36" s="19"/>
    </row>
    <row r="37" spans="1:9" x14ac:dyDescent="0.2">
      <c r="A37" s="19">
        <v>2003</v>
      </c>
      <c r="B37" s="25">
        <v>48854</v>
      </c>
      <c r="C37" s="25">
        <v>39325</v>
      </c>
      <c r="D37" s="25">
        <v>9529</v>
      </c>
      <c r="E37" s="28">
        <f t="shared" ref="E37:E60" si="3">C37/B37</f>
        <v>0.80494944119212342</v>
      </c>
      <c r="F37" s="19"/>
      <c r="G37" s="19"/>
      <c r="I37" s="6" t="s">
        <v>569</v>
      </c>
    </row>
    <row r="38" spans="1:9" x14ac:dyDescent="0.2">
      <c r="A38" s="19">
        <v>2002</v>
      </c>
      <c r="B38" s="25">
        <v>50479</v>
      </c>
      <c r="C38" s="25">
        <v>40885</v>
      </c>
      <c r="D38" s="25">
        <v>9594</v>
      </c>
      <c r="E38" s="28">
        <f t="shared" si="3"/>
        <v>0.8099407674478496</v>
      </c>
      <c r="F38" s="19"/>
      <c r="G38" s="19"/>
      <c r="I38" t="s">
        <v>573</v>
      </c>
    </row>
    <row r="39" spans="1:9" x14ac:dyDescent="0.2">
      <c r="A39" s="19">
        <v>2001</v>
      </c>
      <c r="B39" s="25">
        <v>52392</v>
      </c>
      <c r="C39" s="25">
        <v>42662</v>
      </c>
      <c r="D39" s="25">
        <v>9730</v>
      </c>
      <c r="E39" s="28">
        <f t="shared" si="3"/>
        <v>0.81428462360665754</v>
      </c>
      <c r="F39" s="19"/>
      <c r="G39" s="19"/>
      <c r="I39" t="s">
        <v>574</v>
      </c>
    </row>
    <row r="40" spans="1:9" x14ac:dyDescent="0.2">
      <c r="A40" s="19">
        <v>2000</v>
      </c>
      <c r="B40" s="25">
        <v>51225</v>
      </c>
      <c r="C40" s="25">
        <v>41885</v>
      </c>
      <c r="D40" s="25">
        <v>9340</v>
      </c>
      <c r="E40" s="28">
        <f t="shared" si="3"/>
        <v>0.81766715470961449</v>
      </c>
      <c r="F40" s="19"/>
      <c r="G40" s="19"/>
    </row>
    <row r="41" spans="1:9" x14ac:dyDescent="0.2">
      <c r="A41" s="19">
        <v>1999</v>
      </c>
      <c r="B41" s="25">
        <v>52128</v>
      </c>
      <c r="C41" s="25">
        <v>43104</v>
      </c>
      <c r="D41" s="25">
        <v>9024</v>
      </c>
      <c r="E41" s="28">
        <f t="shared" si="3"/>
        <v>0.82688766114180479</v>
      </c>
      <c r="F41" s="19"/>
      <c r="G41" s="19"/>
    </row>
    <row r="42" spans="1:9" x14ac:dyDescent="0.2">
      <c r="A42" s="19">
        <v>1998</v>
      </c>
      <c r="B42" s="25">
        <v>56892</v>
      </c>
      <c r="C42" s="25">
        <v>47519</v>
      </c>
      <c r="D42" s="25">
        <v>9373</v>
      </c>
      <c r="E42" s="28">
        <f t="shared" si="3"/>
        <v>0.83524924418195878</v>
      </c>
      <c r="F42" s="19"/>
      <c r="G42" s="19"/>
    </row>
    <row r="43" spans="1:9" x14ac:dyDescent="0.2">
      <c r="A43" s="19">
        <v>1997</v>
      </c>
      <c r="B43" s="25">
        <v>63636</v>
      </c>
      <c r="C43" s="25">
        <v>53778</v>
      </c>
      <c r="D43" s="25">
        <v>9858</v>
      </c>
      <c r="E43" s="28">
        <f t="shared" si="3"/>
        <v>0.8450876862153498</v>
      </c>
      <c r="F43" s="19"/>
      <c r="G43" s="19"/>
    </row>
    <row r="44" spans="1:9" x14ac:dyDescent="0.2">
      <c r="A44" s="19">
        <v>1996</v>
      </c>
      <c r="B44" s="25">
        <v>59828</v>
      </c>
      <c r="C44" s="25">
        <v>51219</v>
      </c>
      <c r="D44" s="25">
        <v>8609</v>
      </c>
      <c r="E44" s="28">
        <f t="shared" si="3"/>
        <v>0.85610416527378486</v>
      </c>
      <c r="F44" s="19"/>
      <c r="G44" s="19"/>
    </row>
    <row r="45" spans="1:9" x14ac:dyDescent="0.2">
      <c r="A45" s="19">
        <v>1995</v>
      </c>
      <c r="B45" s="25">
        <v>60279</v>
      </c>
      <c r="C45" s="25">
        <v>52394</v>
      </c>
      <c r="D45" s="25">
        <v>7885</v>
      </c>
      <c r="E45" s="28">
        <f t="shared" si="3"/>
        <v>0.8691915924285406</v>
      </c>
      <c r="F45" s="19"/>
      <c r="G45" s="19"/>
    </row>
    <row r="46" spans="1:9" x14ac:dyDescent="0.2">
      <c r="A46" s="19">
        <v>1994</v>
      </c>
      <c r="B46" s="25">
        <v>56919</v>
      </c>
      <c r="C46" s="25">
        <v>50473</v>
      </c>
      <c r="D46" s="25">
        <v>6446</v>
      </c>
      <c r="E46" s="28">
        <f t="shared" si="3"/>
        <v>0.8867513484073859</v>
      </c>
      <c r="F46" s="19"/>
      <c r="G46" s="19"/>
    </row>
    <row r="47" spans="1:9" x14ac:dyDescent="0.2">
      <c r="A47" s="19">
        <v>1993</v>
      </c>
      <c r="B47" s="25">
        <v>50982</v>
      </c>
      <c r="C47" s="25">
        <v>46063</v>
      </c>
      <c r="D47" s="25">
        <v>4919</v>
      </c>
      <c r="E47" s="28">
        <f t="shared" si="3"/>
        <v>0.90351496606645487</v>
      </c>
      <c r="F47" s="19"/>
      <c r="G47" s="19"/>
    </row>
    <row r="48" spans="1:9" x14ac:dyDescent="0.2">
      <c r="A48" s="19">
        <v>1992</v>
      </c>
      <c r="B48" s="25">
        <v>49547</v>
      </c>
      <c r="C48" s="25">
        <v>45349</v>
      </c>
      <c r="D48" s="25">
        <v>4198</v>
      </c>
      <c r="E48" s="28">
        <f t="shared" si="3"/>
        <v>0.91527236765091735</v>
      </c>
      <c r="F48" s="19"/>
      <c r="G48" s="19"/>
    </row>
    <row r="49" spans="1:7" x14ac:dyDescent="0.2">
      <c r="A49" s="19">
        <v>1991</v>
      </c>
      <c r="B49" s="25">
        <v>45677</v>
      </c>
      <c r="C49" s="25">
        <v>42318</v>
      </c>
      <c r="D49" s="25">
        <v>3359</v>
      </c>
      <c r="E49" s="28">
        <f t="shared" si="3"/>
        <v>0.92646189548350377</v>
      </c>
      <c r="F49" s="19"/>
      <c r="G49" s="19"/>
    </row>
    <row r="50" spans="1:7" x14ac:dyDescent="0.2">
      <c r="A50" s="19">
        <v>1990</v>
      </c>
      <c r="B50" s="25">
        <v>43760</v>
      </c>
      <c r="C50" s="25">
        <v>40905</v>
      </c>
      <c r="D50" s="25">
        <v>2855</v>
      </c>
      <c r="E50" s="28">
        <f t="shared" si="3"/>
        <v>0.93475776965265078</v>
      </c>
      <c r="F50" s="19"/>
      <c r="G50" s="19"/>
    </row>
    <row r="51" spans="1:7" x14ac:dyDescent="0.2">
      <c r="A51" s="19">
        <v>1989</v>
      </c>
      <c r="B51" s="25">
        <v>38200</v>
      </c>
      <c r="C51" s="25">
        <v>35786</v>
      </c>
      <c r="D51" s="25">
        <v>2414</v>
      </c>
      <c r="E51" s="28">
        <f t="shared" si="3"/>
        <v>0.9368062827225131</v>
      </c>
      <c r="F51" s="19"/>
      <c r="G51" s="19"/>
    </row>
    <row r="52" spans="1:7" x14ac:dyDescent="0.2">
      <c r="A52" s="19">
        <v>1988</v>
      </c>
      <c r="B52" s="25">
        <v>31886</v>
      </c>
      <c r="C52" s="25">
        <v>29982</v>
      </c>
      <c r="D52" s="25">
        <v>1904</v>
      </c>
      <c r="E52" s="28">
        <f t="shared" si="3"/>
        <v>0.94028727341152862</v>
      </c>
      <c r="F52" s="19"/>
      <c r="G52" s="19"/>
    </row>
    <row r="53" spans="1:7" x14ac:dyDescent="0.2">
      <c r="A53" s="19">
        <v>1987</v>
      </c>
      <c r="B53" s="25">
        <v>26056</v>
      </c>
      <c r="C53" s="25">
        <v>24646</v>
      </c>
      <c r="D53" s="25">
        <v>1410</v>
      </c>
      <c r="E53" s="28">
        <f t="shared" si="3"/>
        <v>0.94588578446423088</v>
      </c>
      <c r="F53" s="19"/>
      <c r="G53" s="19"/>
    </row>
    <row r="54" spans="1:7" x14ac:dyDescent="0.2">
      <c r="A54" s="19">
        <v>1986</v>
      </c>
      <c r="B54" s="25">
        <v>17619</v>
      </c>
      <c r="C54" s="25">
        <v>16529</v>
      </c>
      <c r="D54" s="25">
        <v>1090</v>
      </c>
      <c r="E54" s="28">
        <f t="shared" si="3"/>
        <v>0.93813496793234574</v>
      </c>
      <c r="F54" s="19"/>
      <c r="G54" s="19"/>
    </row>
    <row r="55" spans="1:7" x14ac:dyDescent="0.2">
      <c r="A55" s="19">
        <v>1985</v>
      </c>
      <c r="B55" s="25">
        <v>2361</v>
      </c>
      <c r="C55" s="25">
        <v>2339</v>
      </c>
      <c r="D55" s="19">
        <v>22</v>
      </c>
      <c r="E55" s="28">
        <f t="shared" si="3"/>
        <v>0.99068191444303266</v>
      </c>
      <c r="F55" s="19"/>
      <c r="G55" s="19"/>
    </row>
    <row r="56" spans="1:7" x14ac:dyDescent="0.2">
      <c r="A56" s="19">
        <v>1984</v>
      </c>
      <c r="B56" s="25">
        <v>1462</v>
      </c>
      <c r="C56" s="25">
        <v>1386</v>
      </c>
      <c r="D56" s="19">
        <v>16</v>
      </c>
      <c r="E56" s="28">
        <f t="shared" si="3"/>
        <v>0.94801641586867302</v>
      </c>
      <c r="F56" s="19"/>
      <c r="G56" s="19"/>
    </row>
    <row r="57" spans="1:7" x14ac:dyDescent="0.2">
      <c r="A57" s="19">
        <v>1983</v>
      </c>
      <c r="B57" s="25">
        <v>1112</v>
      </c>
      <c r="C57" s="25">
        <v>1097</v>
      </c>
      <c r="D57" s="19">
        <v>15</v>
      </c>
      <c r="E57" s="28">
        <f t="shared" si="3"/>
        <v>0.98651079136690645</v>
      </c>
      <c r="F57" s="19"/>
      <c r="G57" s="19"/>
    </row>
    <row r="58" spans="1:7" x14ac:dyDescent="0.2">
      <c r="A58" s="19">
        <v>1982</v>
      </c>
      <c r="B58" s="25">
        <v>1040</v>
      </c>
      <c r="C58" s="25">
        <v>1020</v>
      </c>
      <c r="D58" s="19">
        <v>20</v>
      </c>
      <c r="E58" s="28">
        <f t="shared" si="3"/>
        <v>0.98076923076923073</v>
      </c>
      <c r="F58" s="19"/>
      <c r="G58" s="19"/>
    </row>
    <row r="59" spans="1:7" x14ac:dyDescent="0.2">
      <c r="A59" s="19">
        <v>1981</v>
      </c>
      <c r="B59" s="19">
        <v>757</v>
      </c>
      <c r="C59" s="19">
        <v>746</v>
      </c>
      <c r="D59" s="19">
        <v>11</v>
      </c>
      <c r="E59" s="28">
        <f t="shared" si="3"/>
        <v>0.98546895640686927</v>
      </c>
      <c r="F59" s="19"/>
      <c r="G59" s="19"/>
    </row>
    <row r="60" spans="1:7" x14ac:dyDescent="0.2">
      <c r="A60" s="19">
        <v>1980</v>
      </c>
      <c r="B60" s="19">
        <v>316</v>
      </c>
      <c r="C60" s="19">
        <v>310</v>
      </c>
      <c r="D60" s="19">
        <v>6</v>
      </c>
      <c r="E60" s="28">
        <f t="shared" si="3"/>
        <v>0.98101265822784811</v>
      </c>
      <c r="F60" s="19"/>
      <c r="G60" s="19"/>
    </row>
    <row r="61" spans="1:7" x14ac:dyDescent="0.2">
      <c r="A61" s="19"/>
      <c r="B61" s="19"/>
      <c r="C61" s="19"/>
      <c r="D61" s="19"/>
      <c r="E61" s="19"/>
      <c r="F61" s="19"/>
      <c r="G61" s="19"/>
    </row>
    <row r="62" spans="1:7" x14ac:dyDescent="0.2">
      <c r="A62" s="19"/>
      <c r="B62" s="19"/>
      <c r="C62" s="19"/>
      <c r="D62" s="19"/>
      <c r="E62" s="19"/>
      <c r="F62" s="19"/>
      <c r="G62" s="19"/>
    </row>
    <row r="63" spans="1:7" x14ac:dyDescent="0.2">
      <c r="A63" s="19"/>
      <c r="B63" s="19"/>
      <c r="C63" s="19"/>
      <c r="D63" s="19" t="s">
        <v>576</v>
      </c>
      <c r="E63" s="28">
        <f>SUM(C36:C45)/SUM(B36:B45)</f>
        <v>0.83016828209111071</v>
      </c>
      <c r="F63" s="19"/>
      <c r="G63" s="19"/>
    </row>
    <row r="64" spans="1:7" x14ac:dyDescent="0.2">
      <c r="A64" s="19"/>
      <c r="B64" s="19"/>
      <c r="C64" s="19"/>
      <c r="D64" s="19" t="s">
        <v>577</v>
      </c>
      <c r="E64" s="29">
        <f>SUM(C36:C45)/SUM(D36:D45)</f>
        <v>4.8881816206821638</v>
      </c>
      <c r="F64" s="19"/>
      <c r="G64" s="19"/>
    </row>
  </sheetData>
  <mergeCells count="3">
    <mergeCell ref="A1:E1"/>
    <mergeCell ref="E4:F4"/>
    <mergeCell ref="C4:D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workbookViewId="0">
      <selection activeCell="A2" sqref="A2:E2"/>
    </sheetView>
  </sheetViews>
  <sheetFormatPr defaultRowHeight="12.75" x14ac:dyDescent="0.2"/>
  <cols>
    <col min="2" max="4" width="11.28515625" bestFit="1" customWidth="1"/>
    <col min="5" max="5" width="9" customWidth="1"/>
    <col min="6" max="7" width="9.28515625" bestFit="1" customWidth="1"/>
    <col min="8" max="8" width="10.28515625" bestFit="1" customWidth="1"/>
    <col min="9" max="9" width="9.28515625" bestFit="1" customWidth="1"/>
    <col min="10" max="11" width="10.28515625" customWidth="1"/>
    <col min="12" max="12" width="3" customWidth="1"/>
    <col min="13" max="13" width="49.7109375" customWidth="1"/>
  </cols>
  <sheetData>
    <row r="1" spans="1:13" x14ac:dyDescent="0.2">
      <c r="A1" s="42" t="s">
        <v>481</v>
      </c>
      <c r="B1" s="43"/>
      <c r="C1" s="43"/>
      <c r="D1" s="43"/>
      <c r="E1" s="43"/>
      <c r="F1" s="43"/>
      <c r="G1" s="43"/>
      <c r="H1" s="43"/>
      <c r="M1" t="s">
        <v>626</v>
      </c>
    </row>
    <row r="2" spans="1:13" x14ac:dyDescent="0.2">
      <c r="A2" s="42" t="s">
        <v>482</v>
      </c>
      <c r="B2" s="43"/>
      <c r="C2" s="43"/>
      <c r="D2" s="43"/>
      <c r="E2" s="43"/>
      <c r="M2" t="s">
        <v>627</v>
      </c>
    </row>
    <row r="3" spans="1:13" x14ac:dyDescent="0.2">
      <c r="M3" t="s">
        <v>628</v>
      </c>
    </row>
    <row r="5" spans="1:13" x14ac:dyDescent="0.2">
      <c r="B5" s="6"/>
      <c r="G5" s="45" t="s">
        <v>64</v>
      </c>
      <c r="H5" s="45"/>
      <c r="I5" s="45"/>
      <c r="J5" s="45"/>
      <c r="K5" s="45"/>
    </row>
    <row r="6" spans="1:13" s="21" customFormat="1" ht="63.75" x14ac:dyDescent="0.2">
      <c r="A6" s="31" t="s">
        <v>420</v>
      </c>
      <c r="B6" s="30" t="s">
        <v>2</v>
      </c>
      <c r="C6" s="30" t="s">
        <v>58</v>
      </c>
      <c r="D6" s="30" t="s">
        <v>59</v>
      </c>
      <c r="E6" s="26" t="s">
        <v>82</v>
      </c>
      <c r="F6" s="26" t="s">
        <v>85</v>
      </c>
      <c r="G6" s="30" t="s">
        <v>56</v>
      </c>
      <c r="H6" s="30" t="s">
        <v>61</v>
      </c>
      <c r="I6" s="30" t="s">
        <v>60</v>
      </c>
      <c r="J6" s="30" t="s">
        <v>62</v>
      </c>
      <c r="K6" s="30" t="s">
        <v>68</v>
      </c>
      <c r="M6" s="21" t="s">
        <v>147</v>
      </c>
    </row>
    <row r="7" spans="1:13" x14ac:dyDescent="0.2">
      <c r="A7" s="19">
        <v>2011</v>
      </c>
      <c r="B7" s="20">
        <v>158547</v>
      </c>
      <c r="C7" s="20">
        <v>96614</v>
      </c>
      <c r="D7" s="20">
        <v>61933</v>
      </c>
      <c r="E7" s="28">
        <f>C7/B7</f>
        <v>0.60937135360492467</v>
      </c>
      <c r="F7" s="28">
        <f>SUM(H7:J7)/(B7-K7)</f>
        <v>8.2312054143040062E-2</v>
      </c>
      <c r="G7" s="20">
        <v>48879</v>
      </c>
      <c r="H7" s="20">
        <v>3061</v>
      </c>
      <c r="I7" s="20">
        <v>975</v>
      </c>
      <c r="J7" s="20">
        <v>9014</v>
      </c>
      <c r="K7" s="20">
        <v>4</v>
      </c>
      <c r="L7" s="5"/>
    </row>
    <row r="8" spans="1:13" x14ac:dyDescent="0.2">
      <c r="A8" s="19">
        <v>2010</v>
      </c>
      <c r="B8" s="20">
        <v>166361</v>
      </c>
      <c r="C8" s="20">
        <v>100496</v>
      </c>
      <c r="D8" s="20">
        <v>65865</v>
      </c>
      <c r="E8" s="28">
        <f t="shared" ref="E8:E31" si="0">C8/B8</f>
        <v>0.6040838898539922</v>
      </c>
      <c r="F8" s="28">
        <f t="shared" ref="F8:F31" si="1">SUM(H8:J8)/(B8-K8)</f>
        <v>8.2669616075883176E-2</v>
      </c>
      <c r="G8" s="20">
        <v>52112</v>
      </c>
      <c r="H8" s="20">
        <v>2991</v>
      </c>
      <c r="I8" s="20">
        <v>867</v>
      </c>
      <c r="J8" s="20">
        <v>9895</v>
      </c>
      <c r="K8" s="20">
        <v>0</v>
      </c>
      <c r="L8" s="5"/>
      <c r="M8" t="s">
        <v>57</v>
      </c>
    </row>
    <row r="9" spans="1:13" x14ac:dyDescent="0.2">
      <c r="A9" s="19">
        <v>2009</v>
      </c>
      <c r="B9" s="20">
        <v>167087</v>
      </c>
      <c r="C9" s="20">
        <v>99385</v>
      </c>
      <c r="D9" s="20">
        <v>67702</v>
      </c>
      <c r="E9" s="28">
        <f t="shared" si="0"/>
        <v>0.59480988945878499</v>
      </c>
      <c r="F9" s="28">
        <f t="shared" si="1"/>
        <v>8.5045515210638772E-2</v>
      </c>
      <c r="G9" s="20">
        <v>53492</v>
      </c>
      <c r="H9" s="20">
        <v>3219</v>
      </c>
      <c r="I9" s="20">
        <v>819</v>
      </c>
      <c r="J9" s="20">
        <v>10172</v>
      </c>
      <c r="K9" s="20">
        <v>0</v>
      </c>
      <c r="L9" s="5"/>
      <c r="M9" t="s">
        <v>63</v>
      </c>
    </row>
    <row r="10" spans="1:13" x14ac:dyDescent="0.2">
      <c r="A10" s="19">
        <v>2008</v>
      </c>
      <c r="B10" s="20">
        <v>166343</v>
      </c>
      <c r="C10" s="20">
        <v>101124</v>
      </c>
      <c r="D10" s="20">
        <v>65219</v>
      </c>
      <c r="E10" s="28">
        <f t="shared" si="0"/>
        <v>0.60792458955291173</v>
      </c>
      <c r="F10" s="28">
        <f t="shared" si="1"/>
        <v>8.5389827044119682E-2</v>
      </c>
      <c r="G10" s="20">
        <v>51015</v>
      </c>
      <c r="H10" s="20">
        <v>3258</v>
      </c>
      <c r="I10" s="20">
        <v>940</v>
      </c>
      <c r="J10" s="20">
        <v>10006</v>
      </c>
      <c r="K10" s="20">
        <v>0</v>
      </c>
      <c r="L10" s="5"/>
    </row>
    <row r="11" spans="1:13" x14ac:dyDescent="0.2">
      <c r="A11" s="19">
        <v>2007</v>
      </c>
      <c r="B11" s="20">
        <v>174649</v>
      </c>
      <c r="C11" s="20">
        <v>105227</v>
      </c>
      <c r="D11" s="20">
        <v>69422</v>
      </c>
      <c r="E11" s="28">
        <f t="shared" si="0"/>
        <v>0.60250559694014849</v>
      </c>
      <c r="F11" s="28">
        <f t="shared" si="1"/>
        <v>8.8228389512679722E-2</v>
      </c>
      <c r="G11" s="20">
        <v>54013</v>
      </c>
      <c r="H11" s="20">
        <v>3442</v>
      </c>
      <c r="I11" s="20">
        <v>1027</v>
      </c>
      <c r="J11" s="20">
        <v>10940</v>
      </c>
      <c r="K11" s="20">
        <v>0</v>
      </c>
      <c r="L11" s="5"/>
    </row>
    <row r="12" spans="1:13" x14ac:dyDescent="0.2">
      <c r="A12" s="19">
        <v>2006</v>
      </c>
      <c r="B12" s="20">
        <v>176299</v>
      </c>
      <c r="C12" s="20">
        <v>95353</v>
      </c>
      <c r="D12" s="20">
        <v>80946</v>
      </c>
      <c r="E12" s="28">
        <f t="shared" si="0"/>
        <v>0.5408595624478868</v>
      </c>
      <c r="F12" s="28">
        <f t="shared" si="1"/>
        <v>9.5814496962546583E-2</v>
      </c>
      <c r="G12" s="20">
        <v>64054</v>
      </c>
      <c r="H12" s="20">
        <v>3662</v>
      </c>
      <c r="I12" s="20">
        <v>1277</v>
      </c>
      <c r="J12" s="20">
        <v>11953</v>
      </c>
      <c r="K12" s="20">
        <v>0</v>
      </c>
      <c r="L12" s="5"/>
    </row>
    <row r="13" spans="1:13" x14ac:dyDescent="0.2">
      <c r="A13" s="19">
        <v>2005</v>
      </c>
      <c r="B13" s="20">
        <v>181362</v>
      </c>
      <c r="C13" s="20">
        <v>88335</v>
      </c>
      <c r="D13" s="20">
        <v>93027</v>
      </c>
      <c r="E13" s="28">
        <f t="shared" si="0"/>
        <v>0.48706454494326262</v>
      </c>
      <c r="F13" s="28">
        <f t="shared" si="1"/>
        <v>9.8146248938586908E-2</v>
      </c>
      <c r="G13" s="20">
        <v>75227</v>
      </c>
      <c r="H13" s="20">
        <v>3700</v>
      </c>
      <c r="I13" s="20">
        <v>1233</v>
      </c>
      <c r="J13" s="20">
        <v>12867</v>
      </c>
      <c r="K13" s="20">
        <v>0</v>
      </c>
      <c r="L13" s="5"/>
    </row>
    <row r="14" spans="1:13" x14ac:dyDescent="0.2">
      <c r="A14" s="19">
        <v>2004</v>
      </c>
      <c r="B14" s="20">
        <v>186439</v>
      </c>
      <c r="C14" s="20">
        <v>88703</v>
      </c>
      <c r="D14" s="20">
        <v>97736</v>
      </c>
      <c r="E14" s="28">
        <f t="shared" si="0"/>
        <v>0.47577491833790142</v>
      </c>
      <c r="F14" s="28">
        <f t="shared" si="1"/>
        <v>9.8021336737485185E-2</v>
      </c>
      <c r="G14" s="20">
        <v>79461</v>
      </c>
      <c r="H14" s="20">
        <v>4028</v>
      </c>
      <c r="I14" s="20">
        <v>1193</v>
      </c>
      <c r="J14" s="20">
        <v>13054</v>
      </c>
      <c r="K14" s="20">
        <v>0</v>
      </c>
      <c r="L14" s="5"/>
    </row>
    <row r="15" spans="1:13" x14ac:dyDescent="0.2">
      <c r="A15" s="19">
        <v>2003</v>
      </c>
      <c r="B15" s="20">
        <v>194288</v>
      </c>
      <c r="C15" s="20">
        <v>87557</v>
      </c>
      <c r="D15" s="20">
        <v>106731</v>
      </c>
      <c r="E15" s="28">
        <f t="shared" si="0"/>
        <v>0.45065572757967554</v>
      </c>
      <c r="F15" s="28">
        <f t="shared" si="1"/>
        <v>0.1008863131021988</v>
      </c>
      <c r="G15" s="20">
        <v>87130</v>
      </c>
      <c r="H15" s="20">
        <v>4027</v>
      </c>
      <c r="I15" s="20">
        <v>1380</v>
      </c>
      <c r="J15" s="20">
        <v>14194</v>
      </c>
      <c r="K15" s="20">
        <v>0</v>
      </c>
      <c r="L15" s="5"/>
    </row>
    <row r="16" spans="1:13" x14ac:dyDescent="0.2">
      <c r="A16" s="19">
        <v>2002</v>
      </c>
      <c r="B16" s="20">
        <v>196569</v>
      </c>
      <c r="C16" s="20">
        <v>76710</v>
      </c>
      <c r="D16" s="20">
        <v>119859</v>
      </c>
      <c r="E16" s="28">
        <f t="shared" si="0"/>
        <v>0.39024464691787619</v>
      </c>
      <c r="F16" s="28">
        <f t="shared" si="1"/>
        <v>0.10639520982453998</v>
      </c>
      <c r="G16" s="20">
        <v>98945</v>
      </c>
      <c r="H16" s="20">
        <v>4091</v>
      </c>
      <c r="I16" s="20">
        <v>1528</v>
      </c>
      <c r="J16" s="20">
        <v>15295</v>
      </c>
      <c r="K16" s="20">
        <v>0</v>
      </c>
      <c r="L16" s="5"/>
    </row>
    <row r="17" spans="1:13" x14ac:dyDescent="0.2">
      <c r="A17" s="19">
        <v>2001</v>
      </c>
      <c r="B17" s="20">
        <v>198031</v>
      </c>
      <c r="C17" s="20">
        <v>61665</v>
      </c>
      <c r="D17" s="20">
        <v>136366</v>
      </c>
      <c r="E17" s="28">
        <f t="shared" si="0"/>
        <v>0.31139064085925938</v>
      </c>
      <c r="F17" s="28">
        <f t="shared" si="1"/>
        <v>0.10652372608328999</v>
      </c>
      <c r="G17" s="20">
        <v>115271</v>
      </c>
      <c r="H17" s="20">
        <v>4213</v>
      </c>
      <c r="I17" s="20">
        <v>1325</v>
      </c>
      <c r="J17" s="20">
        <v>15557</v>
      </c>
      <c r="K17" s="20">
        <v>0</v>
      </c>
      <c r="L17" s="5"/>
      <c r="M17" s="6"/>
    </row>
    <row r="18" spans="1:13" x14ac:dyDescent="0.2">
      <c r="A18" s="19">
        <v>2000</v>
      </c>
      <c r="B18" s="20">
        <v>196880</v>
      </c>
      <c r="C18" s="20">
        <v>61724</v>
      </c>
      <c r="D18" s="20">
        <v>135156</v>
      </c>
      <c r="E18" s="28">
        <f t="shared" si="0"/>
        <v>0.31351076798049571</v>
      </c>
      <c r="F18" s="28">
        <f t="shared" si="1"/>
        <v>0.1059122308004876</v>
      </c>
      <c r="G18" s="20">
        <v>114304</v>
      </c>
      <c r="H18" s="20">
        <v>4363</v>
      </c>
      <c r="I18" s="20">
        <v>1441</v>
      </c>
      <c r="J18" s="20">
        <v>15048</v>
      </c>
      <c r="K18" s="20">
        <v>0</v>
      </c>
      <c r="L18" s="5"/>
      <c r="M18" s="6"/>
    </row>
    <row r="19" spans="1:13" x14ac:dyDescent="0.2">
      <c r="A19" s="19">
        <v>1999</v>
      </c>
      <c r="B19" s="20">
        <v>186406</v>
      </c>
      <c r="C19" s="20">
        <v>58611</v>
      </c>
      <c r="D19" s="20">
        <v>127795</v>
      </c>
      <c r="E19" s="28">
        <f t="shared" si="0"/>
        <v>0.31442657425190174</v>
      </c>
      <c r="F19" s="28">
        <f t="shared" si="1"/>
        <v>0.10560818857762089</v>
      </c>
      <c r="G19" s="20">
        <v>108109</v>
      </c>
      <c r="H19" s="20">
        <v>4237</v>
      </c>
      <c r="I19" s="20">
        <v>1520</v>
      </c>
      <c r="J19" s="20">
        <v>13929</v>
      </c>
      <c r="K19" s="20">
        <v>0</v>
      </c>
      <c r="L19" s="5"/>
    </row>
    <row r="20" spans="1:13" x14ac:dyDescent="0.2">
      <c r="A20" s="19">
        <v>1998</v>
      </c>
      <c r="B20" s="20">
        <v>196832</v>
      </c>
      <c r="C20" s="20">
        <v>60174</v>
      </c>
      <c r="D20" s="20">
        <v>136658</v>
      </c>
      <c r="E20" s="28">
        <f t="shared" si="0"/>
        <v>0.30571248577467081</v>
      </c>
      <c r="F20" s="28">
        <f t="shared" si="1"/>
        <v>0.11115062591448545</v>
      </c>
      <c r="G20" s="20">
        <v>114780</v>
      </c>
      <c r="H20" s="20">
        <v>4422</v>
      </c>
      <c r="I20" s="20">
        <v>1921</v>
      </c>
      <c r="J20" s="20">
        <v>15535</v>
      </c>
      <c r="K20" s="20">
        <v>0</v>
      </c>
      <c r="L20" s="5"/>
    </row>
    <row r="21" spans="1:13" x14ac:dyDescent="0.2">
      <c r="A21" s="19">
        <v>1997</v>
      </c>
      <c r="B21" s="20">
        <v>220156</v>
      </c>
      <c r="C21" s="20">
        <v>64506</v>
      </c>
      <c r="D21" s="20">
        <v>155650</v>
      </c>
      <c r="E21" s="28">
        <f t="shared" si="0"/>
        <v>0.29300132633223713</v>
      </c>
      <c r="F21" s="28">
        <f t="shared" si="1"/>
        <v>0.11372390486745762</v>
      </c>
      <c r="G21" s="20">
        <v>130613</v>
      </c>
      <c r="H21" s="20">
        <v>5462</v>
      </c>
      <c r="I21" s="20">
        <v>2073</v>
      </c>
      <c r="J21" s="20">
        <v>17502</v>
      </c>
      <c r="K21" s="20">
        <v>0</v>
      </c>
      <c r="L21" s="5"/>
    </row>
    <row r="22" spans="1:13" x14ac:dyDescent="0.2">
      <c r="A22" s="19">
        <v>1996</v>
      </c>
      <c r="B22" s="20">
        <v>227899</v>
      </c>
      <c r="C22" s="20">
        <v>68824</v>
      </c>
      <c r="D22" s="20">
        <v>159075</v>
      </c>
      <c r="E22" s="28">
        <f t="shared" si="0"/>
        <v>0.30199342691279907</v>
      </c>
      <c r="F22" s="28">
        <f t="shared" si="1"/>
        <v>0.10824531919841685</v>
      </c>
      <c r="G22" s="20">
        <v>134406</v>
      </c>
      <c r="H22" s="20">
        <v>5868</v>
      </c>
      <c r="I22" s="20">
        <v>2327</v>
      </c>
      <c r="J22" s="20">
        <v>16474</v>
      </c>
      <c r="K22" s="20">
        <v>0</v>
      </c>
      <c r="L22" s="5"/>
    </row>
    <row r="23" spans="1:13" x14ac:dyDescent="0.2">
      <c r="A23" s="19">
        <v>1995</v>
      </c>
      <c r="B23" s="20">
        <v>246315</v>
      </c>
      <c r="C23" s="20">
        <v>72016</v>
      </c>
      <c r="D23" s="20">
        <v>174299</v>
      </c>
      <c r="E23" s="28">
        <f t="shared" si="0"/>
        <v>0.29237358666747865</v>
      </c>
      <c r="F23" s="28">
        <f t="shared" si="1"/>
        <v>0.10390353815236587</v>
      </c>
      <c r="G23" s="20">
        <v>148706</v>
      </c>
      <c r="H23" s="20">
        <v>6370</v>
      </c>
      <c r="I23" s="20">
        <v>2838</v>
      </c>
      <c r="J23" s="20">
        <v>16385</v>
      </c>
      <c r="K23" s="20">
        <v>0</v>
      </c>
      <c r="L23" s="5"/>
    </row>
    <row r="24" spans="1:13" x14ac:dyDescent="0.2">
      <c r="A24" s="19">
        <v>1994</v>
      </c>
      <c r="B24" s="20">
        <v>250439</v>
      </c>
      <c r="C24" s="20">
        <v>68199</v>
      </c>
      <c r="D24" s="20">
        <v>182240</v>
      </c>
      <c r="E24" s="28">
        <f t="shared" si="0"/>
        <v>0.27231780992577037</v>
      </c>
      <c r="F24" s="28">
        <f t="shared" si="1"/>
        <v>0.10499962066611031</v>
      </c>
      <c r="G24" s="20">
        <v>155944</v>
      </c>
      <c r="H24" s="20">
        <v>6491</v>
      </c>
      <c r="I24" s="20">
        <v>3089</v>
      </c>
      <c r="J24" s="20">
        <v>16716</v>
      </c>
      <c r="K24" s="20">
        <v>0</v>
      </c>
      <c r="L24" s="5"/>
    </row>
    <row r="25" spans="1:13" x14ac:dyDescent="0.2">
      <c r="A25" s="19">
        <v>1993</v>
      </c>
      <c r="B25" s="20">
        <v>238895</v>
      </c>
      <c r="C25" s="20">
        <v>65635</v>
      </c>
      <c r="D25" s="20">
        <v>173260</v>
      </c>
      <c r="E25" s="28">
        <f t="shared" si="0"/>
        <v>0.2747441344523745</v>
      </c>
      <c r="F25" s="28">
        <f t="shared" si="1"/>
        <v>0.10293225057033424</v>
      </c>
      <c r="G25" s="20">
        <v>148670</v>
      </c>
      <c r="H25" s="20">
        <v>6273</v>
      </c>
      <c r="I25" s="20">
        <v>2951</v>
      </c>
      <c r="J25" s="20">
        <v>15366</v>
      </c>
      <c r="K25" s="20">
        <v>0</v>
      </c>
      <c r="L25" s="5"/>
    </row>
    <row r="26" spans="1:13" x14ac:dyDescent="0.2">
      <c r="A26" s="19">
        <v>1992</v>
      </c>
      <c r="B26" s="20">
        <v>240826</v>
      </c>
      <c r="C26" s="20">
        <v>65473</v>
      </c>
      <c r="D26" s="20">
        <v>175353</v>
      </c>
      <c r="E26" s="28">
        <f t="shared" si="0"/>
        <v>0.2718684859608182</v>
      </c>
      <c r="F26" s="28">
        <f t="shared" si="1"/>
        <v>9.9980899072359297E-2</v>
      </c>
      <c r="G26" s="20">
        <v>151275</v>
      </c>
      <c r="H26" s="20">
        <v>6507</v>
      </c>
      <c r="I26" s="20">
        <v>3053</v>
      </c>
      <c r="J26" s="20">
        <v>14518</v>
      </c>
      <c r="K26" s="20">
        <v>0</v>
      </c>
      <c r="L26" s="5"/>
    </row>
    <row r="27" spans="1:13" x14ac:dyDescent="0.2">
      <c r="A27" s="19">
        <v>1991</v>
      </c>
      <c r="B27" s="20">
        <v>203638</v>
      </c>
      <c r="C27" s="20">
        <v>55083</v>
      </c>
      <c r="D27" s="20">
        <v>148555</v>
      </c>
      <c r="E27" s="28">
        <f t="shared" si="0"/>
        <v>0.27049470138186388</v>
      </c>
      <c r="F27" s="28">
        <f t="shared" si="1"/>
        <v>0.10098182228967441</v>
      </c>
      <c r="G27" s="20">
        <v>127958</v>
      </c>
      <c r="H27" s="20">
        <v>5423</v>
      </c>
      <c r="I27" s="20">
        <v>3129</v>
      </c>
      <c r="J27" s="20">
        <v>12008</v>
      </c>
      <c r="K27" s="20">
        <v>37</v>
      </c>
      <c r="L27" s="5"/>
    </row>
    <row r="28" spans="1:13" x14ac:dyDescent="0.2">
      <c r="A28" s="19">
        <v>1990</v>
      </c>
      <c r="B28" s="20">
        <v>195019</v>
      </c>
      <c r="C28" s="20">
        <v>54079</v>
      </c>
      <c r="D28" s="20">
        <v>140940</v>
      </c>
      <c r="E28" s="28">
        <f t="shared" si="0"/>
        <v>0.27730118603828346</v>
      </c>
      <c r="F28" s="28">
        <f t="shared" si="1"/>
        <v>9.9151449039742393E-2</v>
      </c>
      <c r="G28" s="20">
        <v>117693</v>
      </c>
      <c r="H28" s="20">
        <v>5417</v>
      </c>
      <c r="I28" s="20">
        <v>2610</v>
      </c>
      <c r="J28" s="20">
        <v>10879</v>
      </c>
      <c r="K28" s="20">
        <v>4341</v>
      </c>
      <c r="L28" s="5"/>
    </row>
    <row r="29" spans="1:13" x14ac:dyDescent="0.2">
      <c r="A29" s="19">
        <v>1989</v>
      </c>
      <c r="B29" s="20">
        <v>188581</v>
      </c>
      <c r="C29" s="20">
        <v>52512</v>
      </c>
      <c r="D29" s="20">
        <v>136069</v>
      </c>
      <c r="E29" s="28">
        <f t="shared" si="0"/>
        <v>0.27845859338957796</v>
      </c>
      <c r="F29" s="28">
        <f t="shared" si="1"/>
        <v>9.7315035799522678E-2</v>
      </c>
      <c r="G29" s="20">
        <v>113907</v>
      </c>
      <c r="H29" s="20">
        <v>5276</v>
      </c>
      <c r="I29" s="20">
        <v>2730</v>
      </c>
      <c r="J29" s="20">
        <v>9935</v>
      </c>
      <c r="K29" s="20">
        <v>4221</v>
      </c>
      <c r="L29" s="5"/>
    </row>
    <row r="30" spans="1:13" x14ac:dyDescent="0.2">
      <c r="A30" s="19">
        <v>1988</v>
      </c>
      <c r="B30" s="20">
        <v>182540</v>
      </c>
      <c r="C30" s="20">
        <v>54345</v>
      </c>
      <c r="D30" s="20">
        <v>128195</v>
      </c>
      <c r="E30" s="28">
        <f t="shared" si="0"/>
        <v>0.29771556919031444</v>
      </c>
      <c r="F30" s="28">
        <f t="shared" si="1"/>
        <v>9.4776657655524787E-2</v>
      </c>
      <c r="G30" s="20">
        <v>110068</v>
      </c>
      <c r="H30" s="20">
        <v>5048</v>
      </c>
      <c r="I30" s="20">
        <v>2532</v>
      </c>
      <c r="J30" s="20">
        <v>9634</v>
      </c>
      <c r="K30" s="20">
        <v>913</v>
      </c>
      <c r="L30" s="5"/>
    </row>
    <row r="31" spans="1:13" x14ac:dyDescent="0.2">
      <c r="A31" s="19">
        <v>1987</v>
      </c>
      <c r="B31" s="20">
        <v>181112</v>
      </c>
      <c r="C31" s="20">
        <v>57232</v>
      </c>
      <c r="D31" s="20">
        <v>123880</v>
      </c>
      <c r="E31" s="28">
        <f t="shared" si="0"/>
        <v>0.31600335703873844</v>
      </c>
      <c r="F31" s="28">
        <f t="shared" si="1"/>
        <v>8.7720175029430705E-2</v>
      </c>
      <c r="G31" s="20">
        <v>107055</v>
      </c>
      <c r="H31" s="20">
        <v>4865</v>
      </c>
      <c r="I31" s="20">
        <v>2704</v>
      </c>
      <c r="J31" s="20">
        <v>8228</v>
      </c>
      <c r="K31" s="20">
        <v>1028</v>
      </c>
      <c r="L31" s="5"/>
    </row>
    <row r="32" spans="1:13" x14ac:dyDescent="0.2">
      <c r="B32" s="1"/>
    </row>
    <row r="33" spans="2:8" x14ac:dyDescent="0.2">
      <c r="B33" s="1"/>
      <c r="C33" s="1"/>
      <c r="D33" s="1"/>
      <c r="E33" s="1"/>
      <c r="F33" s="1"/>
      <c r="G33" s="1"/>
      <c r="H33" s="1"/>
    </row>
  </sheetData>
  <mergeCells count="3">
    <mergeCell ref="A1:H1"/>
    <mergeCell ref="A2:E2"/>
    <mergeCell ref="G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5"/>
  <sheetViews>
    <sheetView topLeftCell="A61" workbookViewId="0">
      <selection activeCell="B6" sqref="B6"/>
    </sheetView>
  </sheetViews>
  <sheetFormatPr defaultRowHeight="12.75" x14ac:dyDescent="0.2"/>
  <cols>
    <col min="2" max="2" width="11.28515625" bestFit="1" customWidth="1"/>
    <col min="3" max="3" width="10.28515625" bestFit="1" customWidth="1"/>
    <col min="4" max="6" width="11.28515625" bestFit="1" customWidth="1"/>
    <col min="7" max="7" width="9" customWidth="1"/>
    <col min="8" max="9" width="9.28515625" bestFit="1" customWidth="1"/>
    <col min="10" max="10" width="10.28515625" bestFit="1" customWidth="1"/>
    <col min="11" max="11" width="3" customWidth="1"/>
    <col min="12" max="12" width="77.28515625" customWidth="1"/>
  </cols>
  <sheetData>
    <row r="1" spans="1:12" ht="13.5" customHeight="1" x14ac:dyDescent="0.2">
      <c r="A1" s="46" t="s">
        <v>630</v>
      </c>
      <c r="B1" s="46"/>
      <c r="C1" s="46"/>
      <c r="D1" s="46"/>
      <c r="E1" s="46"/>
      <c r="F1" s="46"/>
      <c r="G1" s="46"/>
      <c r="H1" s="46"/>
      <c r="I1" s="46"/>
      <c r="J1" s="46"/>
      <c r="L1" t="s">
        <v>626</v>
      </c>
    </row>
    <row r="2" spans="1:12" x14ac:dyDescent="0.2">
      <c r="L2" t="s">
        <v>627</v>
      </c>
    </row>
    <row r="3" spans="1:12" x14ac:dyDescent="0.2">
      <c r="L3" t="s">
        <v>628</v>
      </c>
    </row>
    <row r="5" spans="1:12" ht="25.5" x14ac:dyDescent="0.2">
      <c r="A5" s="18" t="s">
        <v>420</v>
      </c>
      <c r="B5" s="30" t="s">
        <v>14</v>
      </c>
      <c r="G5" s="6"/>
      <c r="H5" s="6"/>
      <c r="L5" s="6" t="s">
        <v>429</v>
      </c>
    </row>
    <row r="6" spans="1:12" x14ac:dyDescent="0.2">
      <c r="A6" s="19">
        <v>2011</v>
      </c>
      <c r="B6" s="20">
        <f>D36</f>
        <v>292648</v>
      </c>
      <c r="C6" s="5"/>
      <c r="D6" s="5"/>
      <c r="E6" s="5"/>
      <c r="F6" s="5"/>
      <c r="G6" s="7"/>
      <c r="H6" s="7"/>
      <c r="I6" s="5"/>
      <c r="J6" s="5"/>
      <c r="K6" s="5"/>
      <c r="L6" s="6" t="s">
        <v>428</v>
      </c>
    </row>
    <row r="7" spans="1:12" x14ac:dyDescent="0.2">
      <c r="A7" s="19">
        <v>2010</v>
      </c>
      <c r="B7" s="20">
        <f t="shared" ref="B7:B15" si="0">D37</f>
        <v>298398</v>
      </c>
      <c r="C7" s="5"/>
      <c r="D7" s="5"/>
      <c r="E7" s="5"/>
      <c r="F7" s="5"/>
      <c r="G7" s="7"/>
      <c r="H7" s="7"/>
      <c r="I7" s="5"/>
      <c r="J7" s="5"/>
      <c r="K7" s="5"/>
    </row>
    <row r="8" spans="1:12" x14ac:dyDescent="0.2">
      <c r="A8" s="19">
        <v>2009</v>
      </c>
      <c r="B8" s="20">
        <f t="shared" si="0"/>
        <v>304784</v>
      </c>
      <c r="C8" s="5"/>
      <c r="D8" s="5"/>
      <c r="E8" s="5"/>
      <c r="F8" s="5"/>
      <c r="G8" s="7"/>
      <c r="H8" s="7"/>
      <c r="I8" s="5"/>
      <c r="J8" s="5"/>
      <c r="K8" s="5"/>
      <c r="L8" s="6" t="s">
        <v>473</v>
      </c>
    </row>
    <row r="9" spans="1:12" x14ac:dyDescent="0.2">
      <c r="A9" s="19">
        <v>2008</v>
      </c>
      <c r="B9" s="20">
        <f t="shared" si="0"/>
        <v>287915</v>
      </c>
      <c r="C9" s="5"/>
      <c r="D9" s="5"/>
      <c r="E9" s="5"/>
      <c r="F9" s="5"/>
      <c r="G9" s="7"/>
      <c r="H9" s="7"/>
      <c r="I9" s="5"/>
      <c r="J9" s="5"/>
      <c r="K9" s="5"/>
      <c r="L9" t="s">
        <v>467</v>
      </c>
    </row>
    <row r="10" spans="1:12" x14ac:dyDescent="0.2">
      <c r="A10" s="19">
        <v>2007</v>
      </c>
      <c r="B10" s="20">
        <f t="shared" si="0"/>
        <v>305739</v>
      </c>
      <c r="C10" s="5"/>
      <c r="D10" s="5"/>
      <c r="E10" s="5"/>
      <c r="F10" s="5"/>
      <c r="G10" s="7"/>
      <c r="H10" s="7"/>
      <c r="I10" s="5"/>
      <c r="J10" s="5"/>
      <c r="K10" s="5"/>
      <c r="L10" t="s">
        <v>468</v>
      </c>
    </row>
    <row r="11" spans="1:12" x14ac:dyDescent="0.2">
      <c r="A11" s="19">
        <v>2006</v>
      </c>
      <c r="B11" s="20">
        <f t="shared" si="0"/>
        <v>298182</v>
      </c>
      <c r="C11" s="5"/>
      <c r="D11" s="5"/>
      <c r="E11" s="5"/>
      <c r="F11" s="5"/>
      <c r="G11" s="7"/>
      <c r="H11" s="7"/>
      <c r="I11" s="5"/>
      <c r="J11" s="5"/>
      <c r="K11" s="5"/>
      <c r="L11" t="s">
        <v>469</v>
      </c>
    </row>
    <row r="12" spans="1:12" x14ac:dyDescent="0.2">
      <c r="A12" s="19">
        <v>2005</v>
      </c>
      <c r="B12" s="20">
        <f t="shared" si="0"/>
        <v>320376</v>
      </c>
      <c r="C12" s="5"/>
      <c r="D12" s="5"/>
      <c r="E12" s="5"/>
      <c r="F12" s="5"/>
      <c r="G12" s="7"/>
      <c r="H12" s="7"/>
      <c r="I12" s="5"/>
      <c r="J12" s="5"/>
      <c r="K12" s="5"/>
      <c r="L12" t="s">
        <v>470</v>
      </c>
    </row>
    <row r="13" spans="1:12" x14ac:dyDescent="0.2">
      <c r="A13" s="19">
        <v>2004</v>
      </c>
      <c r="B13" s="20">
        <f t="shared" si="0"/>
        <v>329403</v>
      </c>
      <c r="C13" s="5"/>
      <c r="D13" s="5"/>
      <c r="E13" s="5"/>
      <c r="F13" s="5"/>
      <c r="G13" s="7"/>
      <c r="H13" s="7"/>
      <c r="I13" s="5"/>
      <c r="J13" s="5"/>
      <c r="K13" s="5"/>
      <c r="L13" t="s">
        <v>471</v>
      </c>
    </row>
    <row r="14" spans="1:12" x14ac:dyDescent="0.2">
      <c r="A14" s="19">
        <v>2003</v>
      </c>
      <c r="B14" s="20">
        <f t="shared" si="0"/>
        <v>319390</v>
      </c>
      <c r="C14" s="5"/>
      <c r="D14" s="5"/>
      <c r="E14" s="5"/>
      <c r="F14" s="5"/>
      <c r="G14" s="7"/>
      <c r="H14" s="7"/>
      <c r="I14" s="5"/>
      <c r="J14" s="5"/>
      <c r="K14" s="5"/>
    </row>
    <row r="15" spans="1:12" x14ac:dyDescent="0.2">
      <c r="A15" s="19">
        <v>2002</v>
      </c>
      <c r="B15" s="20">
        <f t="shared" si="0"/>
        <v>329817</v>
      </c>
      <c r="C15" s="5"/>
      <c r="D15" s="5"/>
      <c r="E15" s="5"/>
      <c r="F15" s="5"/>
      <c r="G15" s="7"/>
      <c r="H15" s="7"/>
      <c r="I15" s="5"/>
      <c r="J15" s="5"/>
      <c r="K15" s="5"/>
    </row>
    <row r="16" spans="1:12" x14ac:dyDescent="0.2">
      <c r="A16" s="19">
        <v>2001</v>
      </c>
      <c r="B16" s="20">
        <f t="shared" ref="B16:B23" si="1">D53</f>
        <v>301859</v>
      </c>
      <c r="C16" s="5"/>
      <c r="D16" s="5"/>
      <c r="E16" s="5"/>
      <c r="F16" s="5"/>
      <c r="G16" s="7"/>
      <c r="H16" s="7"/>
      <c r="I16" s="5"/>
      <c r="J16" s="5"/>
      <c r="K16" s="5"/>
      <c r="L16" s="6"/>
    </row>
    <row r="17" spans="1:12" x14ac:dyDescent="0.2">
      <c r="A17" s="19">
        <v>2000</v>
      </c>
      <c r="B17" s="20">
        <f t="shared" si="1"/>
        <v>316096</v>
      </c>
      <c r="C17" s="5"/>
      <c r="D17" s="5"/>
      <c r="E17" s="5"/>
      <c r="F17" s="5"/>
      <c r="G17" s="7"/>
      <c r="H17" s="7"/>
      <c r="I17" s="5"/>
      <c r="J17" s="5"/>
      <c r="K17" s="5"/>
      <c r="L17" s="6"/>
    </row>
    <row r="18" spans="1:12" x14ac:dyDescent="0.2">
      <c r="A18" s="19">
        <v>1999</v>
      </c>
      <c r="B18" s="20">
        <f t="shared" si="1"/>
        <v>348724</v>
      </c>
      <c r="C18" s="5"/>
      <c r="D18" s="5"/>
      <c r="E18" s="5"/>
      <c r="F18" s="5"/>
      <c r="G18" s="7"/>
      <c r="H18" s="7"/>
      <c r="I18" s="5"/>
      <c r="J18" s="5"/>
      <c r="K18" s="5"/>
    </row>
    <row r="19" spans="1:12" x14ac:dyDescent="0.2">
      <c r="A19" s="19">
        <v>1998</v>
      </c>
      <c r="B19" s="20">
        <f t="shared" si="1"/>
        <v>360948</v>
      </c>
      <c r="C19" s="5"/>
      <c r="D19" s="5"/>
      <c r="E19" s="5"/>
      <c r="F19" s="5"/>
      <c r="G19" s="7"/>
      <c r="H19" s="7"/>
      <c r="I19" s="5"/>
      <c r="J19" s="5"/>
      <c r="K19" s="5"/>
    </row>
    <row r="20" spans="1:12" x14ac:dyDescent="0.2">
      <c r="A20" s="19">
        <v>1997</v>
      </c>
      <c r="B20" s="20">
        <f t="shared" si="1"/>
        <v>405373</v>
      </c>
      <c r="C20" s="5"/>
      <c r="D20" s="5"/>
      <c r="E20" s="5"/>
      <c r="F20" s="5"/>
      <c r="G20" s="7"/>
      <c r="H20" s="7"/>
      <c r="I20" s="5"/>
      <c r="J20" s="5"/>
      <c r="K20" s="5"/>
    </row>
    <row r="21" spans="1:12" x14ac:dyDescent="0.2">
      <c r="A21" s="19">
        <v>1996</v>
      </c>
      <c r="B21" s="20">
        <f t="shared" si="1"/>
        <v>433416</v>
      </c>
      <c r="C21" s="5"/>
      <c r="D21" s="5"/>
      <c r="E21" s="5"/>
      <c r="F21" s="5"/>
      <c r="G21" s="7"/>
      <c r="H21" s="7"/>
      <c r="I21" s="5"/>
      <c r="J21" s="5"/>
      <c r="K21" s="5"/>
    </row>
    <row r="22" spans="1:12" x14ac:dyDescent="0.2">
      <c r="A22" s="19">
        <v>1995</v>
      </c>
      <c r="B22" s="20">
        <f t="shared" si="1"/>
        <v>364611</v>
      </c>
      <c r="C22" s="5"/>
      <c r="D22" s="5"/>
      <c r="E22" s="5"/>
      <c r="F22" s="5"/>
      <c r="G22" s="7"/>
      <c r="H22" s="7"/>
      <c r="I22" s="5"/>
      <c r="J22" s="5"/>
      <c r="K22" s="5"/>
    </row>
    <row r="23" spans="1:12" x14ac:dyDescent="0.2">
      <c r="A23" s="19">
        <v>1994</v>
      </c>
      <c r="B23" s="20">
        <f t="shared" si="1"/>
        <v>292816</v>
      </c>
      <c r="C23" s="5"/>
      <c r="D23" s="5"/>
      <c r="E23" s="5"/>
      <c r="F23" s="5"/>
      <c r="G23" s="7"/>
      <c r="H23" s="7"/>
      <c r="I23" s="5"/>
      <c r="J23" s="5"/>
      <c r="K23" s="5"/>
    </row>
    <row r="24" spans="1:12" x14ac:dyDescent="0.2">
      <c r="A24" s="19">
        <v>1993</v>
      </c>
      <c r="B24" s="20">
        <f t="shared" ref="B24:B29" si="2">D70</f>
        <v>274624</v>
      </c>
      <c r="C24" s="5"/>
      <c r="D24" s="5"/>
      <c r="E24" s="5"/>
      <c r="F24" s="5"/>
      <c r="G24" s="7"/>
      <c r="H24" s="7"/>
      <c r="I24" s="5"/>
      <c r="J24" s="5"/>
      <c r="K24" s="5"/>
    </row>
    <row r="25" spans="1:12" x14ac:dyDescent="0.2">
      <c r="A25" s="19">
        <v>1992</v>
      </c>
      <c r="B25" s="20">
        <f t="shared" si="2"/>
        <v>249095</v>
      </c>
      <c r="C25" s="5"/>
      <c r="D25" s="5"/>
      <c r="E25" s="5"/>
      <c r="F25" s="5"/>
      <c r="G25" s="7"/>
      <c r="H25" s="7"/>
      <c r="I25" s="5"/>
      <c r="J25" s="5"/>
      <c r="K25" s="5"/>
    </row>
    <row r="26" spans="1:12" x14ac:dyDescent="0.2">
      <c r="A26" s="19">
        <v>1991</v>
      </c>
      <c r="B26" s="20">
        <f t="shared" si="2"/>
        <v>215154</v>
      </c>
      <c r="C26" s="5"/>
      <c r="D26" s="5"/>
      <c r="E26" s="5"/>
      <c r="F26" s="5"/>
      <c r="G26" s="7"/>
      <c r="H26" s="7"/>
      <c r="I26" s="5"/>
      <c r="J26" s="5"/>
      <c r="K26" s="5"/>
    </row>
    <row r="27" spans="1:12" x14ac:dyDescent="0.2">
      <c r="A27" s="19">
        <v>1990</v>
      </c>
      <c r="B27" s="20">
        <f t="shared" si="2"/>
        <v>188319</v>
      </c>
      <c r="C27" s="5"/>
      <c r="D27" s="5"/>
      <c r="E27" s="5"/>
      <c r="F27" s="5"/>
      <c r="G27" s="7"/>
      <c r="H27" s="7"/>
      <c r="I27" s="5"/>
      <c r="J27" s="5"/>
      <c r="K27" s="5"/>
    </row>
    <row r="28" spans="1:12" x14ac:dyDescent="0.2">
      <c r="A28" s="19">
        <v>1989</v>
      </c>
      <c r="B28" s="20">
        <f t="shared" si="2"/>
        <v>163255</v>
      </c>
      <c r="C28" s="5"/>
      <c r="D28" s="5"/>
      <c r="E28" s="5"/>
      <c r="F28" s="5"/>
      <c r="G28" s="7"/>
      <c r="H28" s="7"/>
      <c r="I28" s="5"/>
      <c r="J28" s="5"/>
      <c r="K28" s="5"/>
    </row>
    <row r="29" spans="1:12" x14ac:dyDescent="0.2">
      <c r="A29" s="19">
        <v>1988</v>
      </c>
      <c r="B29" s="20">
        <f t="shared" si="2"/>
        <v>156111</v>
      </c>
      <c r="C29" s="5"/>
      <c r="D29" s="5"/>
      <c r="E29" s="5"/>
      <c r="F29" s="5"/>
      <c r="G29" s="7"/>
      <c r="H29" s="7"/>
      <c r="I29" s="5"/>
      <c r="J29" s="5"/>
      <c r="K29" s="5"/>
    </row>
    <row r="33" spans="1:12" x14ac:dyDescent="0.2">
      <c r="A33" t="s">
        <v>30</v>
      </c>
    </row>
    <row r="34" spans="1:12" x14ac:dyDescent="0.2">
      <c r="B34" t="s">
        <v>36</v>
      </c>
      <c r="E34" t="s">
        <v>37</v>
      </c>
      <c r="H34" t="s">
        <v>38</v>
      </c>
    </row>
    <row r="35" spans="1:12" x14ac:dyDescent="0.2">
      <c r="A35" s="6" t="s">
        <v>420</v>
      </c>
      <c r="B35" t="s">
        <v>31</v>
      </c>
      <c r="C35" t="s">
        <v>32</v>
      </c>
      <c r="D35" t="s">
        <v>33</v>
      </c>
      <c r="E35" t="s">
        <v>31</v>
      </c>
      <c r="F35" t="s">
        <v>34</v>
      </c>
      <c r="G35" t="s">
        <v>35</v>
      </c>
      <c r="H35" t="s">
        <v>31</v>
      </c>
      <c r="I35" t="s">
        <v>34</v>
      </c>
      <c r="J35" t="s">
        <v>35</v>
      </c>
    </row>
    <row r="36" spans="1:12" x14ac:dyDescent="0.2">
      <c r="A36" t="s">
        <v>21</v>
      </c>
      <c r="B36" s="1">
        <v>446927</v>
      </c>
      <c r="C36" s="1">
        <v>154279</v>
      </c>
      <c r="D36" s="1">
        <v>292648</v>
      </c>
      <c r="E36" s="1">
        <v>73231</v>
      </c>
      <c r="F36" s="1">
        <v>47982</v>
      </c>
      <c r="G36" s="1">
        <v>25249</v>
      </c>
      <c r="H36" s="1">
        <v>39003</v>
      </c>
      <c r="I36" s="1">
        <v>33372</v>
      </c>
      <c r="J36" s="1">
        <v>5631</v>
      </c>
      <c r="L36" t="s">
        <v>39</v>
      </c>
    </row>
    <row r="37" spans="1:12" x14ac:dyDescent="0.2">
      <c r="A37" t="s">
        <v>22</v>
      </c>
      <c r="B37" s="1">
        <v>452932</v>
      </c>
      <c r="C37" s="1">
        <v>154534</v>
      </c>
      <c r="D37" s="1">
        <v>298398</v>
      </c>
      <c r="E37" s="1">
        <v>90303</v>
      </c>
      <c r="F37" s="1">
        <v>62801</v>
      </c>
      <c r="G37" s="1">
        <v>27502</v>
      </c>
      <c r="H37" s="1">
        <v>37084</v>
      </c>
      <c r="I37" s="1">
        <v>31063</v>
      </c>
      <c r="J37" s="1">
        <v>6021</v>
      </c>
      <c r="L37" t="s">
        <v>55</v>
      </c>
    </row>
    <row r="38" spans="1:12" x14ac:dyDescent="0.2">
      <c r="A38" t="s">
        <v>23</v>
      </c>
      <c r="B38" s="1">
        <v>457989</v>
      </c>
      <c r="C38" s="1">
        <v>153205</v>
      </c>
      <c r="D38" s="1">
        <v>304784</v>
      </c>
      <c r="E38" s="1">
        <v>98553</v>
      </c>
      <c r="F38" s="1">
        <v>67923</v>
      </c>
      <c r="G38" s="1">
        <v>30630</v>
      </c>
      <c r="H38" s="1">
        <v>39538</v>
      </c>
      <c r="I38" s="1">
        <v>33170</v>
      </c>
      <c r="J38" s="1">
        <v>6368</v>
      </c>
      <c r="L38" t="s">
        <v>86</v>
      </c>
    </row>
    <row r="39" spans="1:12" x14ac:dyDescent="0.2">
      <c r="A39" t="s">
        <v>24</v>
      </c>
      <c r="B39" s="1">
        <v>439420</v>
      </c>
      <c r="C39" s="1">
        <v>151505</v>
      </c>
      <c r="D39" s="1">
        <v>287915</v>
      </c>
      <c r="E39" s="1">
        <v>106114</v>
      </c>
      <c r="F39" s="1">
        <v>73972</v>
      </c>
      <c r="G39" s="1">
        <v>32142</v>
      </c>
      <c r="H39" s="1">
        <v>41513</v>
      </c>
      <c r="I39" s="1">
        <v>35372</v>
      </c>
      <c r="J39" s="1">
        <v>6141</v>
      </c>
    </row>
    <row r="40" spans="1:12" x14ac:dyDescent="0.2">
      <c r="A40" t="s">
        <v>25</v>
      </c>
      <c r="B40" s="1">
        <v>460375</v>
      </c>
      <c r="C40" s="1">
        <v>154636</v>
      </c>
      <c r="D40" s="1">
        <v>305739</v>
      </c>
      <c r="E40" s="1">
        <v>103702</v>
      </c>
      <c r="F40" s="1">
        <v>71102</v>
      </c>
      <c r="G40" s="1">
        <v>32600</v>
      </c>
      <c r="H40" s="1">
        <v>45290</v>
      </c>
      <c r="I40" s="1">
        <v>38657</v>
      </c>
      <c r="J40" s="1">
        <v>6633</v>
      </c>
    </row>
    <row r="41" spans="1:12" x14ac:dyDescent="0.2">
      <c r="A41" t="s">
        <v>26</v>
      </c>
      <c r="B41" s="1">
        <v>455901</v>
      </c>
      <c r="C41" s="1">
        <v>157719</v>
      </c>
      <c r="D41" s="1">
        <v>298182</v>
      </c>
      <c r="E41" s="1">
        <v>101876</v>
      </c>
      <c r="F41" s="1">
        <v>70643</v>
      </c>
      <c r="G41" s="1">
        <v>31233</v>
      </c>
      <c r="H41" s="1">
        <v>43248</v>
      </c>
      <c r="I41" s="1">
        <v>37384</v>
      </c>
      <c r="J41" s="1">
        <v>5864</v>
      </c>
    </row>
    <row r="42" spans="1:12" x14ac:dyDescent="0.2">
      <c r="A42" t="s">
        <v>27</v>
      </c>
      <c r="B42" s="1">
        <v>475271</v>
      </c>
      <c r="C42" s="1">
        <v>154895</v>
      </c>
      <c r="D42" s="1">
        <v>320376</v>
      </c>
      <c r="E42" s="1">
        <v>94487</v>
      </c>
      <c r="F42" s="1">
        <v>65405</v>
      </c>
      <c r="G42" s="1">
        <v>29082</v>
      </c>
      <c r="H42" s="1">
        <v>41766</v>
      </c>
      <c r="I42" s="1">
        <v>36022</v>
      </c>
      <c r="J42" s="1">
        <v>5744</v>
      </c>
    </row>
    <row r="43" spans="1:12" x14ac:dyDescent="0.2">
      <c r="A43" t="s">
        <v>16</v>
      </c>
      <c r="B43" s="1">
        <v>481640</v>
      </c>
      <c r="C43" s="1">
        <v>152237</v>
      </c>
      <c r="D43" s="1">
        <v>329403</v>
      </c>
      <c r="E43" s="1">
        <v>93508</v>
      </c>
      <c r="F43" s="1">
        <v>64060</v>
      </c>
      <c r="G43" s="1">
        <v>29448</v>
      </c>
      <c r="H43" s="1">
        <v>38937</v>
      </c>
      <c r="I43" s="1">
        <v>33264</v>
      </c>
      <c r="J43" s="1">
        <v>5673</v>
      </c>
    </row>
    <row r="44" spans="1:12" x14ac:dyDescent="0.2">
      <c r="A44" t="s">
        <v>28</v>
      </c>
      <c r="B44" s="1">
        <v>473248</v>
      </c>
      <c r="C44" s="1">
        <v>153858</v>
      </c>
      <c r="D44" s="1">
        <v>319390</v>
      </c>
      <c r="E44" s="1">
        <v>92895</v>
      </c>
      <c r="F44" s="1">
        <v>62418</v>
      </c>
      <c r="G44" s="1">
        <v>30477</v>
      </c>
      <c r="H44" s="1">
        <v>40762</v>
      </c>
      <c r="I44" s="1">
        <v>34326</v>
      </c>
      <c r="J44" s="1">
        <v>6436</v>
      </c>
    </row>
    <row r="45" spans="1:12" x14ac:dyDescent="0.2">
      <c r="A45" t="s">
        <v>29</v>
      </c>
      <c r="B45" s="1">
        <v>490602</v>
      </c>
      <c r="C45" s="1">
        <v>160785</v>
      </c>
      <c r="D45" s="1">
        <v>329817</v>
      </c>
      <c r="E45" s="1">
        <v>94516</v>
      </c>
      <c r="F45" s="1">
        <v>63724</v>
      </c>
      <c r="G45" s="1">
        <v>30792</v>
      </c>
      <c r="H45" s="1">
        <v>40846</v>
      </c>
      <c r="I45" s="1">
        <v>34560</v>
      </c>
      <c r="J45" s="1">
        <v>6286</v>
      </c>
    </row>
    <row r="48" spans="1:12" x14ac:dyDescent="0.2">
      <c r="A48" t="s">
        <v>50</v>
      </c>
    </row>
    <row r="49" spans="1:12" x14ac:dyDescent="0.2">
      <c r="A49" s="6" t="s">
        <v>420</v>
      </c>
      <c r="B49" t="s">
        <v>51</v>
      </c>
      <c r="C49" t="s">
        <v>53</v>
      </c>
      <c r="D49" t="s">
        <v>14</v>
      </c>
      <c r="E49" t="s">
        <v>52</v>
      </c>
    </row>
    <row r="50" spans="1:12" x14ac:dyDescent="0.2">
      <c r="A50" t="s">
        <v>40</v>
      </c>
      <c r="B50" s="1">
        <v>1480346</v>
      </c>
      <c r="C50" s="1">
        <v>150180</v>
      </c>
      <c r="D50" s="1">
        <v>315849</v>
      </c>
      <c r="E50" s="1">
        <v>108599</v>
      </c>
      <c r="I50" s="1"/>
      <c r="J50" s="1"/>
      <c r="K50" s="1"/>
      <c r="L50" t="s">
        <v>72</v>
      </c>
    </row>
    <row r="51" spans="1:12" x14ac:dyDescent="0.2">
      <c r="A51" t="s">
        <v>41</v>
      </c>
      <c r="B51" s="1">
        <v>1549613</v>
      </c>
      <c r="C51" s="1">
        <v>152841</v>
      </c>
      <c r="D51" s="1">
        <v>312031</v>
      </c>
      <c r="E51" s="1">
        <v>120372</v>
      </c>
      <c r="I51" s="1"/>
      <c r="J51" s="1"/>
      <c r="K51" s="1"/>
      <c r="L51" t="s">
        <v>54</v>
      </c>
    </row>
    <row r="52" spans="1:12" x14ac:dyDescent="0.2">
      <c r="A52" t="s">
        <v>42</v>
      </c>
      <c r="B52" s="1">
        <v>1554058</v>
      </c>
      <c r="C52" s="1">
        <v>160721</v>
      </c>
      <c r="D52" s="1">
        <v>327367</v>
      </c>
      <c r="E52" s="1">
        <v>123423</v>
      </c>
      <c r="I52" s="1"/>
      <c r="J52" s="1"/>
    </row>
    <row r="53" spans="1:12" x14ac:dyDescent="0.2">
      <c r="A53" t="s">
        <v>43</v>
      </c>
      <c r="B53" s="1">
        <v>1484550</v>
      </c>
      <c r="C53" s="1">
        <v>154978</v>
      </c>
      <c r="D53" s="1">
        <v>301859</v>
      </c>
      <c r="E53" s="1">
        <v>127475</v>
      </c>
      <c r="I53" s="1"/>
      <c r="J53" s="1"/>
    </row>
    <row r="54" spans="1:12" x14ac:dyDescent="0.2">
      <c r="A54" t="s">
        <v>44</v>
      </c>
      <c r="B54" s="1">
        <v>1513598</v>
      </c>
      <c r="C54" s="1">
        <v>156078</v>
      </c>
      <c r="D54" s="1">
        <v>316096</v>
      </c>
      <c r="E54" s="1">
        <v>128115</v>
      </c>
      <c r="I54" s="1"/>
      <c r="J54" s="1"/>
    </row>
    <row r="55" spans="1:12" x14ac:dyDescent="0.2">
      <c r="A55" t="s">
        <v>45</v>
      </c>
      <c r="B55" s="1">
        <v>1592586</v>
      </c>
      <c r="C55" s="1">
        <v>156527</v>
      </c>
      <c r="D55" s="1">
        <v>348724</v>
      </c>
      <c r="E55" s="1">
        <v>109357</v>
      </c>
      <c r="I55" s="1"/>
      <c r="J55" s="1"/>
    </row>
    <row r="56" spans="1:12" x14ac:dyDescent="0.2">
      <c r="A56" t="s">
        <v>46</v>
      </c>
      <c r="B56" s="1">
        <v>1700451</v>
      </c>
      <c r="C56" s="1">
        <v>163170</v>
      </c>
      <c r="D56" s="1">
        <v>360948</v>
      </c>
      <c r="E56" s="1">
        <v>109627</v>
      </c>
      <c r="I56" s="1"/>
      <c r="J56" s="1"/>
    </row>
    <row r="57" spans="1:12" x14ac:dyDescent="0.2">
      <c r="A57" t="s">
        <v>47</v>
      </c>
      <c r="B57" s="1">
        <v>1799785</v>
      </c>
      <c r="C57" s="1">
        <v>165846</v>
      </c>
      <c r="D57" s="1">
        <v>405373</v>
      </c>
      <c r="E57" s="1">
        <v>115945</v>
      </c>
      <c r="I57" s="1"/>
      <c r="J57" s="1"/>
    </row>
    <row r="58" spans="1:12" x14ac:dyDescent="0.2">
      <c r="A58" t="s">
        <v>48</v>
      </c>
      <c r="B58" s="1">
        <v>1831629</v>
      </c>
      <c r="C58" s="1">
        <v>169416</v>
      </c>
      <c r="D58" s="1">
        <v>433416</v>
      </c>
      <c r="E58" s="1">
        <v>119291</v>
      </c>
      <c r="I58" s="1"/>
      <c r="J58" s="1"/>
    </row>
    <row r="59" spans="1:12" x14ac:dyDescent="0.2">
      <c r="A59" t="s">
        <v>49</v>
      </c>
      <c r="B59" s="1">
        <v>1793408</v>
      </c>
      <c r="C59" s="1">
        <v>164123</v>
      </c>
      <c r="D59" s="1">
        <v>364611</v>
      </c>
      <c r="E59" s="1">
        <v>124118</v>
      </c>
      <c r="I59" s="1"/>
      <c r="J59" s="1"/>
    </row>
    <row r="60" spans="1:12" x14ac:dyDescent="0.2">
      <c r="A60" t="s">
        <v>71</v>
      </c>
      <c r="B60" s="1">
        <v>1738323</v>
      </c>
      <c r="C60" s="1">
        <v>167956</v>
      </c>
      <c r="D60" s="1">
        <v>292816</v>
      </c>
      <c r="E60" s="1">
        <v>129413</v>
      </c>
    </row>
    <row r="63" spans="1:12" x14ac:dyDescent="0.2">
      <c r="A63" s="6" t="s">
        <v>420</v>
      </c>
      <c r="B63" t="s">
        <v>51</v>
      </c>
      <c r="C63" t="s">
        <v>36</v>
      </c>
      <c r="D63" t="s">
        <v>78</v>
      </c>
      <c r="E63" t="s">
        <v>79</v>
      </c>
    </row>
    <row r="64" spans="1:12" x14ac:dyDescent="0.2">
      <c r="A64" t="s">
        <v>45</v>
      </c>
      <c r="B64" s="1">
        <v>1594807</v>
      </c>
      <c r="C64" s="1">
        <v>155920</v>
      </c>
      <c r="D64" s="1">
        <v>345257</v>
      </c>
      <c r="E64" s="1">
        <v>109050</v>
      </c>
      <c r="L64" t="s">
        <v>80</v>
      </c>
    </row>
    <row r="65" spans="1:12" x14ac:dyDescent="0.2">
      <c r="A65" t="s">
        <v>46</v>
      </c>
      <c r="B65" s="1">
        <v>1692980</v>
      </c>
      <c r="C65" s="1">
        <v>162480</v>
      </c>
      <c r="D65" s="1">
        <v>355077</v>
      </c>
      <c r="E65" s="1">
        <v>109109</v>
      </c>
      <c r="L65" s="6" t="s">
        <v>84</v>
      </c>
    </row>
    <row r="66" spans="1:12" x14ac:dyDescent="0.2">
      <c r="A66" t="s">
        <v>47</v>
      </c>
      <c r="B66" s="1">
        <v>1799785</v>
      </c>
      <c r="C66" s="1">
        <v>165846</v>
      </c>
      <c r="D66" s="1">
        <v>405373</v>
      </c>
      <c r="E66" s="1">
        <v>115945</v>
      </c>
    </row>
    <row r="67" spans="1:12" x14ac:dyDescent="0.2">
      <c r="A67" t="s">
        <v>48</v>
      </c>
      <c r="B67" s="1">
        <v>1831629</v>
      </c>
      <c r="C67" s="1">
        <v>169416</v>
      </c>
      <c r="D67" s="1">
        <v>433416</v>
      </c>
      <c r="E67" s="1">
        <v>119291</v>
      </c>
    </row>
    <row r="68" spans="1:12" x14ac:dyDescent="0.2">
      <c r="A68" t="s">
        <v>49</v>
      </c>
      <c r="B68" s="1">
        <v>1793408</v>
      </c>
      <c r="C68" s="1">
        <v>164123</v>
      </c>
      <c r="D68" s="1">
        <v>364611</v>
      </c>
      <c r="E68" s="1">
        <v>124118</v>
      </c>
    </row>
    <row r="69" spans="1:12" x14ac:dyDescent="0.2">
      <c r="A69" t="s">
        <v>73</v>
      </c>
      <c r="B69" s="1">
        <v>1738323</v>
      </c>
      <c r="C69" s="1">
        <v>167956</v>
      </c>
      <c r="D69" s="1">
        <v>292816</v>
      </c>
      <c r="E69" s="1">
        <v>129413</v>
      </c>
    </row>
    <row r="70" spans="1:12" x14ac:dyDescent="0.2">
      <c r="A70" t="s">
        <v>74</v>
      </c>
      <c r="B70" s="1">
        <v>1795634</v>
      </c>
      <c r="C70" s="1">
        <v>169634</v>
      </c>
      <c r="D70" s="1">
        <v>274624</v>
      </c>
      <c r="E70" s="1">
        <v>119224</v>
      </c>
    </row>
    <row r="71" spans="1:12" x14ac:dyDescent="0.2">
      <c r="A71" t="s">
        <v>75</v>
      </c>
      <c r="B71" s="1">
        <v>1886484</v>
      </c>
      <c r="C71" s="1">
        <v>174061</v>
      </c>
      <c r="D71" s="1">
        <v>249095</v>
      </c>
      <c r="E71" s="1">
        <v>111075</v>
      </c>
    </row>
    <row r="72" spans="1:12" x14ac:dyDescent="0.2">
      <c r="A72" t="s">
        <v>76</v>
      </c>
      <c r="B72" s="1">
        <v>1821421</v>
      </c>
      <c r="C72" s="1">
        <v>169633</v>
      </c>
      <c r="D72" s="1">
        <v>215154</v>
      </c>
      <c r="E72" s="1">
        <v>104794</v>
      </c>
    </row>
    <row r="73" spans="1:12" x14ac:dyDescent="0.2">
      <c r="A73" t="s">
        <v>77</v>
      </c>
      <c r="B73" s="1">
        <v>1787771</v>
      </c>
      <c r="C73" s="1">
        <v>172326</v>
      </c>
      <c r="D73" s="1">
        <v>188319</v>
      </c>
      <c r="E73" s="1">
        <v>103435</v>
      </c>
    </row>
    <row r="74" spans="1:12" x14ac:dyDescent="0.2">
      <c r="A74" t="s">
        <v>81</v>
      </c>
      <c r="C74" s="1">
        <v>172103</v>
      </c>
      <c r="D74" s="1">
        <v>163255</v>
      </c>
      <c r="E74" s="1">
        <v>104451</v>
      </c>
    </row>
    <row r="75" spans="1:12" x14ac:dyDescent="0.2">
      <c r="A75" s="6" t="s">
        <v>83</v>
      </c>
      <c r="C75" s="1">
        <v>173252</v>
      </c>
      <c r="D75" s="1">
        <v>156111</v>
      </c>
      <c r="E75" s="1">
        <v>109098</v>
      </c>
    </row>
  </sheetData>
  <mergeCells count="1">
    <mergeCell ref="A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sqref="A1:D1"/>
    </sheetView>
  </sheetViews>
  <sheetFormatPr defaultRowHeight="12.75" x14ac:dyDescent="0.2"/>
  <cols>
    <col min="1" max="1" width="19.7109375" customWidth="1"/>
    <col min="3" max="3" width="11.28515625" customWidth="1"/>
    <col min="4" max="7" width="11.5703125" customWidth="1"/>
    <col min="13" max="13" width="3.28515625" customWidth="1"/>
    <col min="14" max="14" width="65" customWidth="1"/>
  </cols>
  <sheetData>
    <row r="1" spans="1:14" x14ac:dyDescent="0.2">
      <c r="A1" s="42" t="s">
        <v>631</v>
      </c>
      <c r="B1" s="47"/>
      <c r="C1" s="47"/>
      <c r="D1" s="47"/>
      <c r="N1" t="s">
        <v>626</v>
      </c>
    </row>
    <row r="2" spans="1:14" x14ac:dyDescent="0.2">
      <c r="N2" t="s">
        <v>627</v>
      </c>
    </row>
    <row r="3" spans="1:14" x14ac:dyDescent="0.2">
      <c r="N3" t="s">
        <v>628</v>
      </c>
    </row>
    <row r="4" spans="1:14" ht="38.25" x14ac:dyDescent="0.2">
      <c r="A4" s="6" t="s">
        <v>221</v>
      </c>
      <c r="B4" s="26" t="s">
        <v>51</v>
      </c>
      <c r="C4" s="26" t="s">
        <v>213</v>
      </c>
      <c r="D4" s="26" t="s">
        <v>214</v>
      </c>
      <c r="E4" s="26" t="s">
        <v>215</v>
      </c>
      <c r="F4" s="26" t="s">
        <v>216</v>
      </c>
      <c r="G4" s="26" t="s">
        <v>217</v>
      </c>
      <c r="H4" s="26" t="s">
        <v>53</v>
      </c>
      <c r="I4" s="26" t="s">
        <v>14</v>
      </c>
      <c r="J4" s="26" t="s">
        <v>218</v>
      </c>
      <c r="K4" s="26" t="s">
        <v>219</v>
      </c>
      <c r="L4" s="26" t="s">
        <v>220</v>
      </c>
      <c r="N4" t="s">
        <v>147</v>
      </c>
    </row>
    <row r="5" spans="1:14" x14ac:dyDescent="0.2">
      <c r="A5" t="s">
        <v>156</v>
      </c>
      <c r="B5" s="25">
        <v>54161</v>
      </c>
      <c r="C5" s="25">
        <v>11298</v>
      </c>
      <c r="D5" s="25">
        <v>1293</v>
      </c>
      <c r="E5" s="19">
        <v>968</v>
      </c>
      <c r="F5" s="25">
        <v>8416</v>
      </c>
      <c r="G5" s="19">
        <v>621</v>
      </c>
      <c r="H5" s="25">
        <v>5655</v>
      </c>
      <c r="I5" s="25">
        <v>5904</v>
      </c>
      <c r="J5" s="25">
        <v>3021</v>
      </c>
      <c r="K5" s="25">
        <v>17057</v>
      </c>
      <c r="L5" s="25">
        <v>11226</v>
      </c>
      <c r="N5" s="23" t="s">
        <v>267</v>
      </c>
    </row>
    <row r="6" spans="1:14" x14ac:dyDescent="0.2">
      <c r="A6" t="s">
        <v>157</v>
      </c>
      <c r="B6" s="19">
        <v>4</v>
      </c>
      <c r="C6" s="19">
        <v>0</v>
      </c>
      <c r="D6" s="19">
        <v>0</v>
      </c>
      <c r="E6" s="19">
        <v>0</v>
      </c>
      <c r="F6" s="19">
        <v>0</v>
      </c>
      <c r="G6" s="19">
        <v>0</v>
      </c>
      <c r="H6" s="19">
        <v>0</v>
      </c>
      <c r="I6" s="19">
        <v>2</v>
      </c>
      <c r="J6" s="19">
        <v>0</v>
      </c>
      <c r="K6" s="19">
        <v>1</v>
      </c>
      <c r="L6" s="19">
        <v>1</v>
      </c>
      <c r="N6" t="s">
        <v>268</v>
      </c>
    </row>
    <row r="7" spans="1:14" x14ac:dyDescent="0.2">
      <c r="A7" t="s">
        <v>158</v>
      </c>
      <c r="B7" s="25">
        <v>1042</v>
      </c>
      <c r="C7" s="19">
        <v>107</v>
      </c>
      <c r="D7" s="19">
        <v>21</v>
      </c>
      <c r="E7" s="19">
        <v>21</v>
      </c>
      <c r="F7" s="19">
        <v>65</v>
      </c>
      <c r="G7" s="19">
        <v>0</v>
      </c>
      <c r="H7" s="19">
        <v>205</v>
      </c>
      <c r="I7" s="19">
        <v>15</v>
      </c>
      <c r="J7" s="19">
        <v>95</v>
      </c>
      <c r="K7" s="19">
        <v>350</v>
      </c>
      <c r="L7" s="19">
        <v>270</v>
      </c>
    </row>
    <row r="8" spans="1:14" x14ac:dyDescent="0.2">
      <c r="A8" t="s">
        <v>159</v>
      </c>
      <c r="B8" s="25">
        <v>9662</v>
      </c>
      <c r="C8" s="19">
        <v>822</v>
      </c>
      <c r="D8" s="19">
        <v>225</v>
      </c>
      <c r="E8" s="19">
        <v>128</v>
      </c>
      <c r="F8" s="19">
        <v>433</v>
      </c>
      <c r="G8" s="19">
        <v>36</v>
      </c>
      <c r="H8" s="25">
        <v>1192</v>
      </c>
      <c r="I8" s="25">
        <v>3032</v>
      </c>
      <c r="J8" s="19">
        <v>647</v>
      </c>
      <c r="K8" s="25">
        <v>2749</v>
      </c>
      <c r="L8" s="25">
        <v>1220</v>
      </c>
      <c r="N8" t="s">
        <v>270</v>
      </c>
    </row>
    <row r="9" spans="1:14" x14ac:dyDescent="0.2">
      <c r="A9" t="s">
        <v>160</v>
      </c>
      <c r="B9" s="25">
        <v>1847</v>
      </c>
      <c r="C9" s="19">
        <v>225</v>
      </c>
      <c r="D9" s="19">
        <v>27</v>
      </c>
      <c r="E9" s="19">
        <v>18</v>
      </c>
      <c r="F9" s="19">
        <v>170</v>
      </c>
      <c r="G9" s="19">
        <v>10</v>
      </c>
      <c r="H9" s="19">
        <v>223</v>
      </c>
      <c r="I9" s="19">
        <v>553</v>
      </c>
      <c r="J9" s="19">
        <v>111</v>
      </c>
      <c r="K9" s="19">
        <v>479</v>
      </c>
      <c r="L9" s="19">
        <v>256</v>
      </c>
      <c r="N9" t="s">
        <v>269</v>
      </c>
    </row>
    <row r="10" spans="1:14" x14ac:dyDescent="0.2">
      <c r="A10" t="s">
        <v>161</v>
      </c>
      <c r="B10" s="19">
        <v>103</v>
      </c>
      <c r="C10" s="19">
        <v>12</v>
      </c>
      <c r="D10" s="19">
        <v>4</v>
      </c>
      <c r="E10" s="19">
        <v>0</v>
      </c>
      <c r="F10" s="19">
        <v>8</v>
      </c>
      <c r="G10" s="19">
        <v>0</v>
      </c>
      <c r="H10" s="19">
        <v>19</v>
      </c>
      <c r="I10" s="19">
        <v>15</v>
      </c>
      <c r="J10" s="19"/>
      <c r="K10" s="19">
        <v>35</v>
      </c>
      <c r="L10" s="19">
        <v>22</v>
      </c>
    </row>
    <row r="11" spans="1:14" x14ac:dyDescent="0.2">
      <c r="A11" s="6" t="s">
        <v>200</v>
      </c>
      <c r="B11" s="25">
        <v>32665</v>
      </c>
      <c r="C11" s="25">
        <v>5887</v>
      </c>
      <c r="D11" s="19">
        <v>603</v>
      </c>
      <c r="E11" s="19">
        <v>397</v>
      </c>
      <c r="F11" s="25">
        <v>4629</v>
      </c>
      <c r="G11" s="19">
        <v>258</v>
      </c>
      <c r="H11" s="25">
        <v>4017</v>
      </c>
      <c r="I11" s="25">
        <v>5023</v>
      </c>
      <c r="J11" s="25">
        <v>1377</v>
      </c>
      <c r="K11" s="25">
        <v>9950</v>
      </c>
      <c r="L11" s="25">
        <v>6411</v>
      </c>
    </row>
    <row r="12" spans="1:14" x14ac:dyDescent="0.2">
      <c r="A12" s="6" t="s">
        <v>201</v>
      </c>
      <c r="B12" s="25">
        <v>1276</v>
      </c>
      <c r="C12" s="19">
        <v>535</v>
      </c>
      <c r="D12" s="19">
        <v>10</v>
      </c>
      <c r="E12" s="19">
        <v>3</v>
      </c>
      <c r="F12" s="19">
        <v>522</v>
      </c>
      <c r="G12" s="19">
        <v>0</v>
      </c>
      <c r="H12" s="19">
        <v>152</v>
      </c>
      <c r="I12" s="19">
        <v>351</v>
      </c>
      <c r="J12" s="19">
        <v>75</v>
      </c>
      <c r="K12" s="19">
        <v>116</v>
      </c>
      <c r="L12" s="19">
        <v>47</v>
      </c>
    </row>
    <row r="13" spans="1:14" x14ac:dyDescent="0.2">
      <c r="A13" s="6" t="s">
        <v>202</v>
      </c>
      <c r="B13" s="25">
        <v>6331</v>
      </c>
      <c r="C13" s="19">
        <v>598</v>
      </c>
      <c r="D13" s="19">
        <v>172</v>
      </c>
      <c r="E13" s="19">
        <v>110</v>
      </c>
      <c r="F13" s="19">
        <v>286</v>
      </c>
      <c r="G13" s="19">
        <v>30</v>
      </c>
      <c r="H13" s="19">
        <v>957</v>
      </c>
      <c r="I13" s="25">
        <v>1308</v>
      </c>
      <c r="J13" s="19">
        <v>272</v>
      </c>
      <c r="K13" s="25">
        <v>1735</v>
      </c>
      <c r="L13" s="25">
        <v>1461</v>
      </c>
    </row>
    <row r="14" spans="1:14" x14ac:dyDescent="0.2">
      <c r="A14" t="s">
        <v>162</v>
      </c>
      <c r="B14" s="25">
        <v>36194</v>
      </c>
      <c r="C14" s="25">
        <v>3450</v>
      </c>
      <c r="D14" s="25">
        <v>1035</v>
      </c>
      <c r="E14" s="19">
        <v>323</v>
      </c>
      <c r="F14" s="25">
        <v>1932</v>
      </c>
      <c r="G14" s="19">
        <v>160</v>
      </c>
      <c r="H14" s="25">
        <v>4138</v>
      </c>
      <c r="I14" s="25">
        <v>9563</v>
      </c>
      <c r="J14" s="25">
        <v>1320</v>
      </c>
      <c r="K14" s="25">
        <v>12712</v>
      </c>
      <c r="L14" s="25">
        <v>5011</v>
      </c>
    </row>
    <row r="15" spans="1:14" x14ac:dyDescent="0.2">
      <c r="A15" t="s">
        <v>163</v>
      </c>
      <c r="B15" s="25">
        <v>1211</v>
      </c>
      <c r="C15" s="19">
        <v>60</v>
      </c>
      <c r="D15" s="19">
        <v>18</v>
      </c>
      <c r="E15" s="19">
        <v>16</v>
      </c>
      <c r="F15" s="19">
        <v>26</v>
      </c>
      <c r="G15" s="19">
        <v>0</v>
      </c>
      <c r="H15" s="19">
        <v>137</v>
      </c>
      <c r="I15" s="19">
        <v>616</v>
      </c>
      <c r="J15" s="19">
        <v>59</v>
      </c>
      <c r="K15" s="19">
        <v>239</v>
      </c>
      <c r="L15" s="19">
        <v>100</v>
      </c>
    </row>
    <row r="16" spans="1:14" x14ac:dyDescent="0.2">
      <c r="A16" t="s">
        <v>164</v>
      </c>
      <c r="B16" s="25">
        <v>1736</v>
      </c>
      <c r="C16" s="19">
        <v>85</v>
      </c>
      <c r="D16" s="19">
        <v>15</v>
      </c>
      <c r="E16" s="19">
        <v>26</v>
      </c>
      <c r="F16" s="19">
        <v>44</v>
      </c>
      <c r="G16" s="19">
        <v>0</v>
      </c>
      <c r="H16" s="19">
        <v>149</v>
      </c>
      <c r="I16" s="19">
        <v>334</v>
      </c>
      <c r="J16" s="19">
        <v>104</v>
      </c>
      <c r="K16" s="19">
        <v>285</v>
      </c>
      <c r="L16" s="19">
        <v>779</v>
      </c>
    </row>
    <row r="17" spans="1:12" x14ac:dyDescent="0.2">
      <c r="A17" t="s">
        <v>165</v>
      </c>
      <c r="B17" s="18"/>
      <c r="C17" s="19"/>
      <c r="D17" s="19"/>
      <c r="E17" s="19"/>
      <c r="F17" s="19"/>
      <c r="G17" s="19"/>
      <c r="H17" s="19"/>
      <c r="I17" s="19"/>
      <c r="J17" s="19"/>
      <c r="K17" s="19"/>
      <c r="L17" s="19"/>
    </row>
    <row r="18" spans="1:12" x14ac:dyDescent="0.2">
      <c r="A18" t="s">
        <v>166</v>
      </c>
      <c r="B18" s="19">
        <v>790</v>
      </c>
      <c r="C18" s="19">
        <v>84</v>
      </c>
      <c r="D18" s="19">
        <v>7</v>
      </c>
      <c r="E18" s="19">
        <v>8</v>
      </c>
      <c r="F18" s="19">
        <v>68</v>
      </c>
      <c r="G18" s="19">
        <v>1</v>
      </c>
      <c r="H18" s="19">
        <v>103</v>
      </c>
      <c r="I18" s="19">
        <v>269</v>
      </c>
      <c r="J18" s="19">
        <v>47</v>
      </c>
      <c r="K18" s="19">
        <v>161</v>
      </c>
      <c r="L18" s="19">
        <v>126</v>
      </c>
    </row>
    <row r="19" spans="1:12" x14ac:dyDescent="0.2">
      <c r="A19" t="s">
        <v>167</v>
      </c>
      <c r="B19" s="25">
        <v>31492</v>
      </c>
      <c r="C19" s="25">
        <v>1917</v>
      </c>
      <c r="D19" s="19">
        <v>543</v>
      </c>
      <c r="E19" s="19">
        <v>338</v>
      </c>
      <c r="F19" s="19">
        <v>966</v>
      </c>
      <c r="G19" s="19">
        <v>70</v>
      </c>
      <c r="H19" s="25">
        <v>3432</v>
      </c>
      <c r="I19" s="25">
        <v>9762</v>
      </c>
      <c r="J19" s="25">
        <v>1175</v>
      </c>
      <c r="K19" s="25">
        <v>10250</v>
      </c>
      <c r="L19" s="25">
        <v>4956</v>
      </c>
    </row>
    <row r="20" spans="1:12" x14ac:dyDescent="0.2">
      <c r="A20" t="s">
        <v>168</v>
      </c>
      <c r="B20" s="25">
        <v>5511</v>
      </c>
      <c r="C20" s="19">
        <v>229</v>
      </c>
      <c r="D20" s="19">
        <v>85</v>
      </c>
      <c r="E20" s="19">
        <v>54</v>
      </c>
      <c r="F20" s="19">
        <v>89</v>
      </c>
      <c r="G20" s="19">
        <v>1</v>
      </c>
      <c r="H20" s="19">
        <v>715</v>
      </c>
      <c r="I20" s="25">
        <v>1978</v>
      </c>
      <c r="J20" s="19">
        <v>160</v>
      </c>
      <c r="K20" s="25">
        <v>1867</v>
      </c>
      <c r="L20" s="19">
        <v>562</v>
      </c>
    </row>
    <row r="21" spans="1:12" x14ac:dyDescent="0.2">
      <c r="A21" t="s">
        <v>169</v>
      </c>
      <c r="B21" s="25">
        <v>3168</v>
      </c>
      <c r="C21" s="19">
        <v>527</v>
      </c>
      <c r="D21" s="19">
        <v>49</v>
      </c>
      <c r="E21" s="19">
        <v>33</v>
      </c>
      <c r="F21" s="19">
        <v>440</v>
      </c>
      <c r="G21" s="19">
        <v>5</v>
      </c>
      <c r="H21" s="19">
        <v>338</v>
      </c>
      <c r="I21" s="25">
        <v>1126</v>
      </c>
      <c r="J21" s="19">
        <v>215</v>
      </c>
      <c r="K21" s="19">
        <v>664</v>
      </c>
      <c r="L21" s="19">
        <v>298</v>
      </c>
    </row>
    <row r="22" spans="1:12" x14ac:dyDescent="0.2">
      <c r="A22" t="s">
        <v>170</v>
      </c>
      <c r="B22" s="25">
        <v>2157</v>
      </c>
      <c r="C22" s="19">
        <v>235</v>
      </c>
      <c r="D22" s="19">
        <v>11</v>
      </c>
      <c r="E22" s="19">
        <v>9</v>
      </c>
      <c r="F22" s="19">
        <v>214</v>
      </c>
      <c r="G22" s="19">
        <v>1</v>
      </c>
      <c r="H22" s="19">
        <v>151</v>
      </c>
      <c r="I22" s="19">
        <v>606</v>
      </c>
      <c r="J22" s="19">
        <v>50</v>
      </c>
      <c r="K22" s="19">
        <v>864</v>
      </c>
      <c r="L22" s="19">
        <v>251</v>
      </c>
    </row>
    <row r="23" spans="1:12" x14ac:dyDescent="0.2">
      <c r="A23" s="6" t="s">
        <v>203</v>
      </c>
      <c r="B23" s="25">
        <v>452988</v>
      </c>
      <c r="C23" s="25">
        <v>51030</v>
      </c>
      <c r="D23" s="25">
        <v>10435</v>
      </c>
      <c r="E23" s="25">
        <v>9333</v>
      </c>
      <c r="F23" s="25">
        <v>26783</v>
      </c>
      <c r="G23" s="25">
        <v>4479</v>
      </c>
      <c r="H23" s="25">
        <v>37307</v>
      </c>
      <c r="I23" s="25">
        <v>92245</v>
      </c>
      <c r="J23" s="25">
        <v>12714</v>
      </c>
      <c r="K23" s="25">
        <v>158541</v>
      </c>
      <c r="L23" s="25">
        <v>101151</v>
      </c>
    </row>
    <row r="24" spans="1:12" x14ac:dyDescent="0.2">
      <c r="A24" t="s">
        <v>171</v>
      </c>
      <c r="B24" s="25">
        <v>5949</v>
      </c>
      <c r="C24" s="19">
        <v>906</v>
      </c>
      <c r="D24" s="19">
        <v>87</v>
      </c>
      <c r="E24" s="19">
        <v>59</v>
      </c>
      <c r="F24" s="19">
        <v>748</v>
      </c>
      <c r="G24" s="19">
        <v>12</v>
      </c>
      <c r="H24" s="19">
        <v>620</v>
      </c>
      <c r="I24" s="25">
        <v>2099</v>
      </c>
      <c r="J24" s="19">
        <v>223</v>
      </c>
      <c r="K24" s="25">
        <v>1545</v>
      </c>
      <c r="L24" s="19">
        <v>556</v>
      </c>
    </row>
    <row r="25" spans="1:12" x14ac:dyDescent="0.2">
      <c r="A25" t="s">
        <v>172</v>
      </c>
      <c r="B25" s="25">
        <v>7332</v>
      </c>
      <c r="C25" s="25">
        <v>1187</v>
      </c>
      <c r="D25" s="19">
        <v>235</v>
      </c>
      <c r="E25" s="19">
        <v>196</v>
      </c>
      <c r="F25" s="19">
        <v>704</v>
      </c>
      <c r="G25" s="19">
        <v>52</v>
      </c>
      <c r="H25" s="19">
        <v>979</v>
      </c>
      <c r="I25" s="25">
        <v>1362</v>
      </c>
      <c r="J25" s="19">
        <v>485</v>
      </c>
      <c r="K25" s="25">
        <v>1887</v>
      </c>
      <c r="L25" s="25">
        <v>1432</v>
      </c>
    </row>
    <row r="26" spans="1:12" x14ac:dyDescent="0.2">
      <c r="A26" t="s">
        <v>173</v>
      </c>
      <c r="B26" s="19">
        <v>518</v>
      </c>
      <c r="C26" s="19">
        <v>41</v>
      </c>
      <c r="D26" s="19">
        <v>6</v>
      </c>
      <c r="E26" s="19">
        <v>10</v>
      </c>
      <c r="F26" s="19">
        <v>24</v>
      </c>
      <c r="G26" s="19">
        <v>1</v>
      </c>
      <c r="H26" s="19">
        <v>96</v>
      </c>
      <c r="I26" s="19">
        <v>269</v>
      </c>
      <c r="J26" s="19">
        <v>32</v>
      </c>
      <c r="K26" s="19">
        <v>51</v>
      </c>
      <c r="L26" s="19">
        <v>29</v>
      </c>
    </row>
    <row r="27" spans="1:12" x14ac:dyDescent="0.2">
      <c r="A27" t="s">
        <v>174</v>
      </c>
      <c r="B27" s="25">
        <v>2951</v>
      </c>
      <c r="C27" s="19">
        <v>276</v>
      </c>
      <c r="D27" s="19">
        <v>28</v>
      </c>
      <c r="E27" s="19">
        <v>29</v>
      </c>
      <c r="F27" s="19">
        <v>178</v>
      </c>
      <c r="G27" s="19">
        <v>41</v>
      </c>
      <c r="H27" s="19">
        <v>401</v>
      </c>
      <c r="I27" s="19">
        <v>873</v>
      </c>
      <c r="J27" s="19">
        <v>137</v>
      </c>
      <c r="K27" s="19">
        <v>828</v>
      </c>
      <c r="L27" s="19">
        <v>436</v>
      </c>
    </row>
    <row r="28" spans="1:12" x14ac:dyDescent="0.2">
      <c r="A28" t="s">
        <v>175</v>
      </c>
      <c r="B28" s="25">
        <v>9422</v>
      </c>
      <c r="C28" s="19">
        <v>504</v>
      </c>
      <c r="D28" s="19">
        <v>92</v>
      </c>
      <c r="E28" s="19">
        <v>37</v>
      </c>
      <c r="F28" s="19">
        <v>324</v>
      </c>
      <c r="G28" s="19">
        <v>51</v>
      </c>
      <c r="H28" s="19">
        <v>916</v>
      </c>
      <c r="I28" s="25">
        <v>2840</v>
      </c>
      <c r="J28" s="19">
        <v>351</v>
      </c>
      <c r="K28" s="25">
        <v>2902</v>
      </c>
      <c r="L28" s="25">
        <v>1909</v>
      </c>
    </row>
    <row r="29" spans="1:12" x14ac:dyDescent="0.2">
      <c r="A29" t="s">
        <v>176</v>
      </c>
      <c r="B29" s="19">
        <v>40</v>
      </c>
      <c r="C29" s="19"/>
      <c r="D29" s="19"/>
      <c r="E29" s="19"/>
      <c r="F29" s="19"/>
      <c r="G29" s="19"/>
      <c r="H29" s="19"/>
      <c r="I29" s="19"/>
      <c r="J29" s="19"/>
      <c r="K29" s="19"/>
      <c r="L29" s="19">
        <v>40</v>
      </c>
    </row>
    <row r="30" spans="1:12" x14ac:dyDescent="0.2">
      <c r="A30" t="s">
        <v>177</v>
      </c>
      <c r="B30" s="19">
        <v>367</v>
      </c>
      <c r="C30" s="19">
        <v>121</v>
      </c>
      <c r="D30" s="19">
        <v>4</v>
      </c>
      <c r="E30" s="19">
        <v>10</v>
      </c>
      <c r="F30" s="19">
        <v>107</v>
      </c>
      <c r="G30" s="19">
        <v>0</v>
      </c>
      <c r="H30" s="19">
        <v>51</v>
      </c>
      <c r="I30" s="19">
        <v>50</v>
      </c>
      <c r="J30" s="19">
        <v>8</v>
      </c>
      <c r="K30" s="19">
        <v>52</v>
      </c>
      <c r="L30" s="19">
        <v>85</v>
      </c>
    </row>
    <row r="31" spans="1:12" x14ac:dyDescent="0.2">
      <c r="A31" t="s">
        <v>178</v>
      </c>
      <c r="B31" s="25">
        <v>11344</v>
      </c>
      <c r="C31" s="25">
        <v>1491</v>
      </c>
      <c r="D31" s="19">
        <v>294</v>
      </c>
      <c r="E31" s="19">
        <v>203</v>
      </c>
      <c r="F31" s="19">
        <v>954</v>
      </c>
      <c r="G31" s="19">
        <v>40</v>
      </c>
      <c r="H31" s="25">
        <v>1527</v>
      </c>
      <c r="I31" s="25">
        <v>2865</v>
      </c>
      <c r="J31" s="19">
        <v>521</v>
      </c>
      <c r="K31" s="25">
        <v>3293</v>
      </c>
      <c r="L31" s="25">
        <v>1647</v>
      </c>
    </row>
    <row r="32" spans="1:12" x14ac:dyDescent="0.2">
      <c r="A32" t="s">
        <v>179</v>
      </c>
      <c r="B32" s="25">
        <v>4046</v>
      </c>
      <c r="C32" s="25">
        <v>1191</v>
      </c>
      <c r="D32" s="19">
        <v>85</v>
      </c>
      <c r="E32" s="19">
        <v>85</v>
      </c>
      <c r="F32" s="19">
        <v>997</v>
      </c>
      <c r="G32" s="19">
        <v>24</v>
      </c>
      <c r="H32" s="19">
        <v>557</v>
      </c>
      <c r="I32" s="19">
        <v>622</v>
      </c>
      <c r="J32" s="19">
        <v>305</v>
      </c>
      <c r="K32" s="19">
        <v>824</v>
      </c>
      <c r="L32" s="19">
        <v>547</v>
      </c>
    </row>
    <row r="33" spans="1:12" x14ac:dyDescent="0.2">
      <c r="A33" t="s">
        <v>180</v>
      </c>
      <c r="B33" s="25">
        <v>3475</v>
      </c>
      <c r="C33" s="19">
        <v>502</v>
      </c>
      <c r="D33" s="19">
        <v>57</v>
      </c>
      <c r="E33" s="19">
        <v>62</v>
      </c>
      <c r="F33" s="19">
        <v>364</v>
      </c>
      <c r="G33" s="19">
        <v>19</v>
      </c>
      <c r="H33" s="19">
        <v>483</v>
      </c>
      <c r="I33" s="19">
        <v>656</v>
      </c>
      <c r="J33" s="19">
        <v>220</v>
      </c>
      <c r="K33" s="19">
        <v>956</v>
      </c>
      <c r="L33" s="19">
        <v>658</v>
      </c>
    </row>
    <row r="34" spans="1:12" x14ac:dyDescent="0.2">
      <c r="A34" t="s">
        <v>181</v>
      </c>
      <c r="B34" s="25">
        <v>111824</v>
      </c>
      <c r="C34" s="25">
        <v>14820</v>
      </c>
      <c r="D34" s="25">
        <v>2665</v>
      </c>
      <c r="E34" s="25">
        <v>1814</v>
      </c>
      <c r="F34" s="25">
        <v>9272</v>
      </c>
      <c r="G34" s="25">
        <v>1069</v>
      </c>
      <c r="H34" s="25">
        <v>11538</v>
      </c>
      <c r="I34" s="25">
        <v>18294</v>
      </c>
      <c r="J34" s="25">
        <v>1708</v>
      </c>
      <c r="K34" s="25">
        <v>38597</v>
      </c>
      <c r="L34" s="25">
        <v>26867</v>
      </c>
    </row>
    <row r="35" spans="1:12" x14ac:dyDescent="0.2">
      <c r="A35" t="s">
        <v>182</v>
      </c>
      <c r="B35" s="25">
        <v>11242</v>
      </c>
      <c r="C35" s="25">
        <v>1557</v>
      </c>
      <c r="D35" s="19">
        <v>297</v>
      </c>
      <c r="E35" s="19">
        <v>172</v>
      </c>
      <c r="F35" s="25">
        <v>1039</v>
      </c>
      <c r="G35" s="19">
        <v>49</v>
      </c>
      <c r="H35" s="25">
        <v>1328</v>
      </c>
      <c r="I35" s="25">
        <v>3111</v>
      </c>
      <c r="J35" s="19">
        <v>348</v>
      </c>
      <c r="K35" s="25">
        <v>2967</v>
      </c>
      <c r="L35" s="25">
        <v>1931</v>
      </c>
    </row>
    <row r="36" spans="1:12" x14ac:dyDescent="0.2">
      <c r="A36" t="s">
        <v>183</v>
      </c>
      <c r="B36" s="19">
        <v>984</v>
      </c>
      <c r="C36" s="19">
        <v>70</v>
      </c>
      <c r="D36" s="19">
        <v>10</v>
      </c>
      <c r="E36" s="19">
        <v>4</v>
      </c>
      <c r="F36" s="19">
        <v>56</v>
      </c>
      <c r="G36" s="19">
        <v>0</v>
      </c>
      <c r="H36" s="19">
        <v>126</v>
      </c>
      <c r="I36" s="19">
        <v>387</v>
      </c>
      <c r="J36" s="19">
        <v>65</v>
      </c>
      <c r="K36" s="19">
        <v>200</v>
      </c>
      <c r="L36" s="19">
        <v>136</v>
      </c>
    </row>
    <row r="37" spans="1:12" x14ac:dyDescent="0.2">
      <c r="A37" t="s">
        <v>184</v>
      </c>
      <c r="B37" s="25">
        <v>80722</v>
      </c>
      <c r="C37" s="25">
        <v>9768</v>
      </c>
      <c r="D37" s="25">
        <v>1264</v>
      </c>
      <c r="E37" s="19">
        <v>570</v>
      </c>
      <c r="F37" s="25">
        <v>7898</v>
      </c>
      <c r="G37" s="19">
        <v>36</v>
      </c>
      <c r="H37" s="25">
        <v>8324</v>
      </c>
      <c r="I37" s="25">
        <v>20536</v>
      </c>
      <c r="J37" s="25">
        <v>2719</v>
      </c>
      <c r="K37" s="25">
        <v>24960</v>
      </c>
      <c r="L37" s="25">
        <v>14415</v>
      </c>
    </row>
    <row r="38" spans="1:12" x14ac:dyDescent="0.2">
      <c r="A38" t="s">
        <v>185</v>
      </c>
      <c r="B38" s="25">
        <v>105818</v>
      </c>
      <c r="C38" s="25">
        <v>7673</v>
      </c>
      <c r="D38" s="25">
        <v>2498</v>
      </c>
      <c r="E38" s="19">
        <v>987</v>
      </c>
      <c r="F38" s="25">
        <v>3846</v>
      </c>
      <c r="G38" s="19">
        <v>342</v>
      </c>
      <c r="H38" s="25">
        <v>6699</v>
      </c>
      <c r="I38" s="25">
        <v>19432</v>
      </c>
      <c r="J38" s="25">
        <v>1935</v>
      </c>
      <c r="K38" s="25">
        <v>59758</v>
      </c>
      <c r="L38" s="25">
        <v>10321</v>
      </c>
    </row>
    <row r="39" spans="1:12" x14ac:dyDescent="0.2">
      <c r="A39" t="s">
        <v>204</v>
      </c>
      <c r="B39" s="25">
        <v>1943</v>
      </c>
      <c r="C39" s="19">
        <v>221</v>
      </c>
      <c r="D39" s="19">
        <v>48</v>
      </c>
      <c r="E39" s="19">
        <v>17</v>
      </c>
      <c r="F39" s="19">
        <v>153</v>
      </c>
      <c r="G39" s="19">
        <v>3</v>
      </c>
      <c r="H39" s="19">
        <v>303</v>
      </c>
      <c r="I39" s="19">
        <v>402</v>
      </c>
      <c r="J39" s="19">
        <v>70</v>
      </c>
      <c r="K39" s="19">
        <v>519</v>
      </c>
      <c r="L39" s="19">
        <v>428</v>
      </c>
    </row>
    <row r="40" spans="1:12" x14ac:dyDescent="0.2">
      <c r="A40" t="s">
        <v>205</v>
      </c>
      <c r="B40" s="25">
        <v>89233</v>
      </c>
      <c r="C40" s="25">
        <v>5918</v>
      </c>
      <c r="D40" s="25">
        <v>1471</v>
      </c>
      <c r="E40" s="19">
        <v>765</v>
      </c>
      <c r="F40" s="25">
        <v>3421</v>
      </c>
      <c r="G40" s="19">
        <v>261</v>
      </c>
      <c r="H40" s="25">
        <v>9201</v>
      </c>
      <c r="I40" s="25">
        <v>26668</v>
      </c>
      <c r="J40" s="25">
        <v>2630</v>
      </c>
      <c r="K40" s="25">
        <v>29874</v>
      </c>
      <c r="L40" s="25">
        <v>14942</v>
      </c>
    </row>
    <row r="41" spans="1:12" x14ac:dyDescent="0.2">
      <c r="A41" t="s">
        <v>206</v>
      </c>
      <c r="B41" s="25">
        <v>107597</v>
      </c>
      <c r="C41" s="25">
        <v>12907</v>
      </c>
      <c r="D41" s="25">
        <v>2444</v>
      </c>
      <c r="E41" s="25">
        <v>1272</v>
      </c>
      <c r="F41" s="25">
        <v>8191</v>
      </c>
      <c r="G41" s="25">
        <v>1000</v>
      </c>
      <c r="H41" s="25">
        <v>13835</v>
      </c>
      <c r="I41" s="25">
        <v>21668</v>
      </c>
      <c r="J41" s="25">
        <v>4025</v>
      </c>
      <c r="K41" s="25">
        <v>32220</v>
      </c>
      <c r="L41" s="25">
        <v>22942</v>
      </c>
    </row>
    <row r="42" spans="1:12" x14ac:dyDescent="0.2">
      <c r="A42" t="s">
        <v>207</v>
      </c>
      <c r="B42" s="25">
        <v>31961</v>
      </c>
      <c r="C42" s="25">
        <v>8218</v>
      </c>
      <c r="D42" s="25">
        <v>1134</v>
      </c>
      <c r="E42" s="25">
        <v>3272</v>
      </c>
      <c r="F42" s="25">
        <v>3451</v>
      </c>
      <c r="G42" s="19">
        <v>361</v>
      </c>
      <c r="H42" s="25">
        <v>3016</v>
      </c>
      <c r="I42" s="25">
        <v>2988</v>
      </c>
      <c r="J42" s="25">
        <v>2612</v>
      </c>
      <c r="K42" s="25">
        <v>9977</v>
      </c>
      <c r="L42" s="25">
        <v>5150</v>
      </c>
    </row>
    <row r="43" spans="1:12" x14ac:dyDescent="0.2">
      <c r="A43" t="s">
        <v>208</v>
      </c>
      <c r="B43" s="25">
        <v>29489</v>
      </c>
      <c r="C43" s="25">
        <v>3224</v>
      </c>
      <c r="D43" s="19">
        <v>531</v>
      </c>
      <c r="E43" s="19">
        <v>374</v>
      </c>
      <c r="F43" s="25">
        <v>2144</v>
      </c>
      <c r="G43" s="19">
        <v>175</v>
      </c>
      <c r="H43" s="25">
        <v>3013</v>
      </c>
      <c r="I43" s="25">
        <v>7566</v>
      </c>
      <c r="J43" s="25">
        <v>1080</v>
      </c>
      <c r="K43" s="25">
        <v>9395</v>
      </c>
      <c r="L43" s="25">
        <v>5211</v>
      </c>
    </row>
    <row r="44" spans="1:12" x14ac:dyDescent="0.2">
      <c r="A44" s="6" t="s">
        <v>210</v>
      </c>
      <c r="B44" s="25">
        <v>8058</v>
      </c>
      <c r="C44" s="25">
        <v>1102</v>
      </c>
      <c r="D44" s="19">
        <v>176</v>
      </c>
      <c r="E44" s="19">
        <v>161</v>
      </c>
      <c r="F44" s="19">
        <v>711</v>
      </c>
      <c r="G44" s="19">
        <v>54</v>
      </c>
      <c r="H44" s="25">
        <v>1039</v>
      </c>
      <c r="I44" s="25">
        <v>1798</v>
      </c>
      <c r="J44" s="19">
        <v>407</v>
      </c>
      <c r="K44" s="25">
        <v>2135</v>
      </c>
      <c r="L44" s="25">
        <v>1577</v>
      </c>
    </row>
    <row r="45" spans="1:12" x14ac:dyDescent="0.2">
      <c r="A45" t="s">
        <v>209</v>
      </c>
      <c r="B45" s="25">
        <v>20859</v>
      </c>
      <c r="C45" s="25">
        <v>2616</v>
      </c>
      <c r="D45" s="19">
        <v>500</v>
      </c>
      <c r="E45" s="19">
        <v>273</v>
      </c>
      <c r="F45" s="25">
        <v>1676</v>
      </c>
      <c r="G45" s="19">
        <v>167</v>
      </c>
      <c r="H45" s="25">
        <v>2555</v>
      </c>
      <c r="I45" s="25">
        <v>3365</v>
      </c>
      <c r="J45" s="25">
        <v>1174</v>
      </c>
      <c r="K45" s="25">
        <v>7453</v>
      </c>
      <c r="L45" s="25">
        <v>3696</v>
      </c>
    </row>
    <row r="46" spans="1:12" x14ac:dyDescent="0.2">
      <c r="A46" s="6" t="s">
        <v>211</v>
      </c>
      <c r="B46" s="25">
        <v>12824</v>
      </c>
      <c r="C46" s="25">
        <v>1960</v>
      </c>
      <c r="D46" s="19">
        <v>266</v>
      </c>
      <c r="E46" s="19">
        <v>260</v>
      </c>
      <c r="F46" s="25">
        <v>1327</v>
      </c>
      <c r="G46" s="19">
        <v>107</v>
      </c>
      <c r="H46" s="25">
        <v>1600</v>
      </c>
      <c r="I46" s="25">
        <v>2879</v>
      </c>
      <c r="J46" s="19">
        <v>664</v>
      </c>
      <c r="K46" s="25">
        <v>3213</v>
      </c>
      <c r="L46" s="25">
        <v>2508</v>
      </c>
    </row>
    <row r="47" spans="1:12" x14ac:dyDescent="0.2">
      <c r="A47" s="6" t="s">
        <v>15</v>
      </c>
      <c r="B47" s="25">
        <v>49664</v>
      </c>
      <c r="C47" s="25">
        <v>7680</v>
      </c>
      <c r="D47" s="25">
        <v>1158</v>
      </c>
      <c r="E47" s="19">
        <v>764</v>
      </c>
      <c r="F47" s="25">
        <v>5475</v>
      </c>
      <c r="G47" s="19">
        <v>283</v>
      </c>
      <c r="H47" s="25">
        <v>6339</v>
      </c>
      <c r="I47" s="25">
        <v>8955</v>
      </c>
      <c r="J47" s="25">
        <v>2049</v>
      </c>
      <c r="K47" s="25">
        <v>15642</v>
      </c>
      <c r="L47" s="25">
        <v>8999</v>
      </c>
    </row>
    <row r="48" spans="1:12" x14ac:dyDescent="0.2">
      <c r="A48" s="6" t="s">
        <v>212</v>
      </c>
      <c r="B48" s="25">
        <v>8348</v>
      </c>
      <c r="C48" s="19">
        <v>810</v>
      </c>
      <c r="D48" s="19">
        <v>160</v>
      </c>
      <c r="E48" s="19">
        <v>119</v>
      </c>
      <c r="F48" s="19">
        <v>467</v>
      </c>
      <c r="G48" s="19">
        <v>64</v>
      </c>
      <c r="H48" s="25">
        <v>1031</v>
      </c>
      <c r="I48" s="25">
        <v>2652</v>
      </c>
      <c r="J48" s="19">
        <v>325</v>
      </c>
      <c r="K48" s="25">
        <v>1702</v>
      </c>
      <c r="L48" s="25">
        <v>1828</v>
      </c>
    </row>
    <row r="49" spans="1:12" x14ac:dyDescent="0.2">
      <c r="A49" t="s">
        <v>186</v>
      </c>
      <c r="B49" s="25">
        <v>8885</v>
      </c>
      <c r="C49" s="25">
        <v>1070</v>
      </c>
      <c r="D49" s="19">
        <v>182</v>
      </c>
      <c r="E49" s="19">
        <v>122</v>
      </c>
      <c r="F49" s="19">
        <v>707</v>
      </c>
      <c r="G49" s="19">
        <v>59</v>
      </c>
      <c r="H49" s="25">
        <v>1139</v>
      </c>
      <c r="I49" s="25">
        <v>2426</v>
      </c>
      <c r="J49" s="19">
        <v>403</v>
      </c>
      <c r="K49" s="25">
        <v>2366</v>
      </c>
      <c r="L49" s="25">
        <v>1481</v>
      </c>
    </row>
    <row r="50" spans="1:12" x14ac:dyDescent="0.2">
      <c r="A50" t="s">
        <v>187</v>
      </c>
      <c r="B50" s="19">
        <v>181</v>
      </c>
      <c r="C50" s="19">
        <v>74</v>
      </c>
      <c r="D50" s="19">
        <v>3</v>
      </c>
      <c r="E50" s="19">
        <v>28</v>
      </c>
      <c r="F50" s="19">
        <v>43</v>
      </c>
      <c r="G50" s="19">
        <v>0</v>
      </c>
      <c r="H50" s="19">
        <v>13</v>
      </c>
      <c r="I50" s="19">
        <v>47</v>
      </c>
      <c r="J50" s="19">
        <v>17</v>
      </c>
      <c r="K50" s="19">
        <v>20</v>
      </c>
      <c r="L50" s="19">
        <v>10</v>
      </c>
    </row>
    <row r="51" spans="1:12" x14ac:dyDescent="0.2">
      <c r="A51" t="s">
        <v>188</v>
      </c>
      <c r="B51" s="25">
        <v>2133</v>
      </c>
      <c r="C51" s="19">
        <v>229</v>
      </c>
      <c r="D51" s="19">
        <v>17</v>
      </c>
      <c r="E51" s="19">
        <v>23</v>
      </c>
      <c r="F51" s="19">
        <v>189</v>
      </c>
      <c r="G51" s="19">
        <v>0</v>
      </c>
      <c r="H51" s="19">
        <v>277</v>
      </c>
      <c r="I51" s="19">
        <v>835</v>
      </c>
      <c r="J51" s="19">
        <v>149</v>
      </c>
      <c r="K51" s="19">
        <v>451</v>
      </c>
      <c r="L51" s="19">
        <v>192</v>
      </c>
    </row>
    <row r="52" spans="1:12" x14ac:dyDescent="0.2">
      <c r="A52" t="s">
        <v>189</v>
      </c>
      <c r="B52" s="25">
        <v>17164</v>
      </c>
      <c r="C52" s="25">
        <v>1682</v>
      </c>
      <c r="D52" s="19">
        <v>349</v>
      </c>
      <c r="E52" s="19">
        <v>239</v>
      </c>
      <c r="F52" s="19">
        <v>963</v>
      </c>
      <c r="G52" s="19">
        <v>131</v>
      </c>
      <c r="H52" s="25">
        <v>2035</v>
      </c>
      <c r="I52" s="25">
        <v>5258</v>
      </c>
      <c r="J52" s="19">
        <v>628</v>
      </c>
      <c r="K52" s="25">
        <v>5334</v>
      </c>
      <c r="L52" s="25">
        <v>2227</v>
      </c>
    </row>
    <row r="53" spans="1:12" x14ac:dyDescent="0.2">
      <c r="A53" t="s">
        <v>190</v>
      </c>
      <c r="B53" s="25">
        <v>15125</v>
      </c>
      <c r="C53" s="25">
        <v>2680</v>
      </c>
      <c r="D53" s="19">
        <v>467</v>
      </c>
      <c r="E53" s="19">
        <v>271</v>
      </c>
      <c r="F53" s="25">
        <v>1891</v>
      </c>
      <c r="G53" s="19">
        <v>51</v>
      </c>
      <c r="H53" s="25">
        <v>2138</v>
      </c>
      <c r="I53" s="25">
        <v>3206</v>
      </c>
      <c r="J53" s="19">
        <v>895</v>
      </c>
      <c r="K53" s="25">
        <v>3918</v>
      </c>
      <c r="L53" s="25">
        <v>2288</v>
      </c>
    </row>
    <row r="54" spans="1:12" x14ac:dyDescent="0.2">
      <c r="A54" t="s">
        <v>191</v>
      </c>
      <c r="B54" s="25">
        <v>20266</v>
      </c>
      <c r="C54" s="25">
        <v>1945</v>
      </c>
      <c r="D54" s="19">
        <v>492</v>
      </c>
      <c r="E54" s="19">
        <v>143</v>
      </c>
      <c r="F54" s="25">
        <v>1248</v>
      </c>
      <c r="G54" s="19">
        <v>62</v>
      </c>
      <c r="H54" s="25">
        <v>2255</v>
      </c>
      <c r="I54" s="25">
        <v>4636</v>
      </c>
      <c r="J54" s="19">
        <v>767</v>
      </c>
      <c r="K54" s="25">
        <v>7268</v>
      </c>
      <c r="L54" s="25">
        <v>3395</v>
      </c>
    </row>
    <row r="55" spans="1:12" x14ac:dyDescent="0.2">
      <c r="A55" t="s">
        <v>192</v>
      </c>
      <c r="B55" s="25">
        <v>3484</v>
      </c>
      <c r="C55" s="19">
        <v>349</v>
      </c>
      <c r="D55" s="19">
        <v>113</v>
      </c>
      <c r="E55" s="19">
        <v>70</v>
      </c>
      <c r="F55" s="19">
        <v>166</v>
      </c>
      <c r="G55" s="19">
        <v>0</v>
      </c>
      <c r="H55" s="19">
        <v>514</v>
      </c>
      <c r="I55" s="19">
        <v>882</v>
      </c>
      <c r="J55" s="19">
        <v>94</v>
      </c>
      <c r="K55" s="19">
        <v>982</v>
      </c>
      <c r="L55" s="19">
        <v>663</v>
      </c>
    </row>
    <row r="56" spans="1:12" x14ac:dyDescent="0.2">
      <c r="A56" t="s">
        <v>193</v>
      </c>
      <c r="B56" s="25">
        <v>2908</v>
      </c>
      <c r="C56" s="19">
        <v>268</v>
      </c>
      <c r="D56" s="19">
        <v>33</v>
      </c>
      <c r="E56" s="19">
        <v>37</v>
      </c>
      <c r="F56" s="19">
        <v>189</v>
      </c>
      <c r="G56" s="19">
        <v>9</v>
      </c>
      <c r="H56" s="19">
        <v>366</v>
      </c>
      <c r="I56" s="19">
        <v>880</v>
      </c>
      <c r="J56" s="19">
        <v>190</v>
      </c>
      <c r="K56" s="19">
        <v>649</v>
      </c>
      <c r="L56" s="19">
        <v>555</v>
      </c>
    </row>
    <row r="57" spans="1:12" x14ac:dyDescent="0.2">
      <c r="A57" t="s">
        <v>194</v>
      </c>
      <c r="B57" s="19"/>
      <c r="C57" s="19"/>
      <c r="D57" s="19"/>
      <c r="E57" s="19"/>
      <c r="F57" s="19"/>
      <c r="G57" s="19"/>
      <c r="H57" s="19"/>
      <c r="I57" s="19"/>
      <c r="J57" s="19"/>
      <c r="K57" s="19"/>
      <c r="L57" s="19"/>
    </row>
    <row r="58" spans="1:12" x14ac:dyDescent="0.2">
      <c r="A58" t="s">
        <v>195</v>
      </c>
      <c r="B58" s="25">
        <v>14815</v>
      </c>
      <c r="C58" s="25">
        <v>2910</v>
      </c>
      <c r="D58" s="19">
        <v>293</v>
      </c>
      <c r="E58" s="19">
        <v>166</v>
      </c>
      <c r="F58" s="25">
        <v>2441</v>
      </c>
      <c r="G58" s="19">
        <v>10</v>
      </c>
      <c r="H58" s="25">
        <v>1932</v>
      </c>
      <c r="I58" s="25">
        <v>3086</v>
      </c>
      <c r="J58" s="19">
        <v>519</v>
      </c>
      <c r="K58" s="25">
        <v>4744</v>
      </c>
      <c r="L58" s="25">
        <v>1624</v>
      </c>
    </row>
    <row r="59" spans="1:12" x14ac:dyDescent="0.2">
      <c r="A59" t="s">
        <v>196</v>
      </c>
      <c r="B59" s="19">
        <v>248</v>
      </c>
      <c r="C59" s="19">
        <v>15</v>
      </c>
      <c r="D59" s="19">
        <v>3</v>
      </c>
      <c r="E59" s="19">
        <v>5</v>
      </c>
      <c r="F59" s="19">
        <v>7</v>
      </c>
      <c r="G59" s="19">
        <v>0</v>
      </c>
      <c r="H59" s="19">
        <v>28</v>
      </c>
      <c r="I59" s="19">
        <v>81</v>
      </c>
      <c r="J59" s="19">
        <v>14</v>
      </c>
      <c r="K59" s="19">
        <v>38</v>
      </c>
      <c r="L59" s="19">
        <v>72</v>
      </c>
    </row>
    <row r="60" spans="1:12" x14ac:dyDescent="0.2">
      <c r="A60" t="s">
        <v>197</v>
      </c>
      <c r="B60" s="25">
        <v>26925</v>
      </c>
      <c r="C60" s="25">
        <v>2873</v>
      </c>
      <c r="D60" s="19">
        <v>724</v>
      </c>
      <c r="E60" s="19">
        <v>444</v>
      </c>
      <c r="F60" s="25">
        <v>1504</v>
      </c>
      <c r="G60" s="19">
        <v>201</v>
      </c>
      <c r="H60" s="25">
        <v>3738</v>
      </c>
      <c r="I60" s="25">
        <v>5856</v>
      </c>
      <c r="J60" s="25">
        <v>1081</v>
      </c>
      <c r="K60" s="25">
        <v>7117</v>
      </c>
      <c r="L60" s="25">
        <v>6260</v>
      </c>
    </row>
    <row r="61" spans="1:12" x14ac:dyDescent="0.2">
      <c r="A61" t="s">
        <v>198</v>
      </c>
      <c r="B61" s="25">
        <v>6196</v>
      </c>
      <c r="C61" s="19">
        <v>653</v>
      </c>
      <c r="D61" s="19">
        <v>134</v>
      </c>
      <c r="E61" s="19">
        <v>42</v>
      </c>
      <c r="F61" s="19">
        <v>477</v>
      </c>
      <c r="G61" s="19">
        <v>0</v>
      </c>
      <c r="H61" s="19">
        <v>823</v>
      </c>
      <c r="I61" s="25">
        <v>2063</v>
      </c>
      <c r="J61" s="19">
        <v>314</v>
      </c>
      <c r="K61" s="25">
        <v>1487</v>
      </c>
      <c r="L61" s="19">
        <v>856</v>
      </c>
    </row>
    <row r="62" spans="1:12" x14ac:dyDescent="0.2">
      <c r="A62" t="s">
        <v>199</v>
      </c>
      <c r="B62" s="25">
        <v>3668</v>
      </c>
      <c r="C62" s="19">
        <v>240</v>
      </c>
      <c r="D62" s="19">
        <v>58</v>
      </c>
      <c r="E62" s="19">
        <v>25</v>
      </c>
      <c r="F62" s="19">
        <v>156</v>
      </c>
      <c r="G62" s="19">
        <v>1</v>
      </c>
      <c r="H62" s="19">
        <v>455</v>
      </c>
      <c r="I62" s="25">
        <v>1554</v>
      </c>
      <c r="J62" s="19">
        <v>156</v>
      </c>
      <c r="K62" s="19">
        <v>899</v>
      </c>
      <c r="L62" s="19">
        <v>364</v>
      </c>
    </row>
    <row r="63" spans="1:12" x14ac:dyDescent="0.2">
      <c r="B63" s="19"/>
      <c r="C63" s="19"/>
      <c r="D63" s="19"/>
      <c r="E63" s="19"/>
      <c r="F63" s="19"/>
      <c r="G63" s="19"/>
      <c r="H63" s="19"/>
      <c r="I63" s="19"/>
      <c r="J63" s="19"/>
      <c r="K63" s="19"/>
      <c r="L63" s="19"/>
    </row>
    <row r="64" spans="1:12" x14ac:dyDescent="0.2">
      <c r="A64" t="s">
        <v>155</v>
      </c>
      <c r="B64" s="25">
        <v>1480346</v>
      </c>
      <c r="C64" s="25">
        <v>176852</v>
      </c>
      <c r="D64" s="25">
        <v>32931</v>
      </c>
      <c r="E64" s="25">
        <v>24915</v>
      </c>
      <c r="F64" s="25">
        <v>108599</v>
      </c>
      <c r="G64" s="25">
        <v>10407</v>
      </c>
      <c r="H64" s="25">
        <v>150180</v>
      </c>
      <c r="I64" s="25">
        <v>315849</v>
      </c>
      <c r="J64" s="25">
        <v>50762</v>
      </c>
      <c r="K64" s="25">
        <v>504278</v>
      </c>
      <c r="L64" s="25">
        <v>282425</v>
      </c>
    </row>
  </sheetData>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workbookViewId="0">
      <selection sqref="A1:G1"/>
    </sheetView>
  </sheetViews>
  <sheetFormatPr defaultRowHeight="12.75" x14ac:dyDescent="0.2"/>
  <cols>
    <col min="1" max="1" width="17.28515625" customWidth="1"/>
    <col min="15" max="15" width="3.140625" customWidth="1"/>
    <col min="16" max="16" width="85.85546875" customWidth="1"/>
  </cols>
  <sheetData>
    <row r="1" spans="1:16" x14ac:dyDescent="0.2">
      <c r="A1" s="42" t="s">
        <v>632</v>
      </c>
      <c r="B1" s="42"/>
      <c r="C1" s="42"/>
      <c r="D1" s="42"/>
      <c r="E1" s="42"/>
      <c r="F1" s="42"/>
      <c r="G1" s="42"/>
      <c r="P1" t="s">
        <v>626</v>
      </c>
    </row>
    <row r="2" spans="1:16" x14ac:dyDescent="0.2">
      <c r="P2" t="s">
        <v>627</v>
      </c>
    </row>
    <row r="3" spans="1:16" x14ac:dyDescent="0.2">
      <c r="P3" t="s">
        <v>628</v>
      </c>
    </row>
    <row r="4" spans="1:16" x14ac:dyDescent="0.2">
      <c r="A4" s="6" t="s">
        <v>221</v>
      </c>
      <c r="B4" s="18" t="s">
        <v>254</v>
      </c>
      <c r="C4" s="18" t="s">
        <v>255</v>
      </c>
      <c r="D4" s="18" t="s">
        <v>256</v>
      </c>
      <c r="E4" s="18" t="s">
        <v>257</v>
      </c>
      <c r="F4" s="18" t="s">
        <v>258</v>
      </c>
      <c r="G4" s="18" t="s">
        <v>259</v>
      </c>
      <c r="H4" s="18" t="s">
        <v>260</v>
      </c>
      <c r="I4" s="18" t="s">
        <v>261</v>
      </c>
      <c r="J4" s="18" t="s">
        <v>262</v>
      </c>
      <c r="K4" s="18" t="s">
        <v>263</v>
      </c>
      <c r="L4" s="18" t="s">
        <v>264</v>
      </c>
      <c r="M4" s="18" t="s">
        <v>265</v>
      </c>
      <c r="N4" s="18" t="s">
        <v>266</v>
      </c>
      <c r="P4" s="6" t="s">
        <v>147</v>
      </c>
    </row>
    <row r="5" spans="1:16" x14ac:dyDescent="0.2">
      <c r="A5" t="s">
        <v>156</v>
      </c>
      <c r="B5" s="25">
        <v>6730</v>
      </c>
      <c r="C5" s="25">
        <v>6936</v>
      </c>
      <c r="D5" s="25">
        <v>6978</v>
      </c>
      <c r="E5" s="25">
        <v>6728</v>
      </c>
      <c r="F5" s="25">
        <v>7331</v>
      </c>
      <c r="G5" s="25">
        <v>7887</v>
      </c>
      <c r="H5" s="25">
        <v>7521</v>
      </c>
      <c r="I5" s="25">
        <v>6491</v>
      </c>
      <c r="J5" s="25">
        <v>6997</v>
      </c>
      <c r="K5" s="25">
        <v>5743</v>
      </c>
      <c r="L5" s="25">
        <v>6283</v>
      </c>
      <c r="M5" s="25">
        <v>9194</v>
      </c>
      <c r="N5" s="25">
        <v>10884</v>
      </c>
      <c r="P5" s="23" t="s">
        <v>273</v>
      </c>
    </row>
    <row r="6" spans="1:16" x14ac:dyDescent="0.2">
      <c r="A6" t="s">
        <v>157</v>
      </c>
      <c r="B6" s="25">
        <v>5</v>
      </c>
      <c r="C6" s="25">
        <v>14</v>
      </c>
      <c r="D6" s="25">
        <v>7</v>
      </c>
      <c r="E6" s="25">
        <v>12</v>
      </c>
      <c r="F6" s="25">
        <v>12</v>
      </c>
      <c r="G6" s="25">
        <v>9</v>
      </c>
      <c r="H6" s="25">
        <v>5</v>
      </c>
      <c r="I6" s="25">
        <v>7</v>
      </c>
      <c r="J6" s="25">
        <v>8</v>
      </c>
      <c r="K6" s="25">
        <v>5</v>
      </c>
      <c r="L6" s="25">
        <v>4</v>
      </c>
      <c r="M6" s="25">
        <v>2</v>
      </c>
      <c r="N6" s="25">
        <v>4</v>
      </c>
      <c r="P6" s="23" t="s">
        <v>621</v>
      </c>
    </row>
    <row r="7" spans="1:16" x14ac:dyDescent="0.2">
      <c r="A7" t="s">
        <v>158</v>
      </c>
      <c r="B7" s="25">
        <v>141</v>
      </c>
      <c r="C7" s="25">
        <v>148</v>
      </c>
      <c r="D7" s="25">
        <v>138</v>
      </c>
      <c r="E7" s="25">
        <v>164</v>
      </c>
      <c r="F7" s="25">
        <v>166</v>
      </c>
      <c r="G7" s="25">
        <v>208</v>
      </c>
      <c r="H7" s="25">
        <v>196</v>
      </c>
      <c r="I7" s="25">
        <v>160</v>
      </c>
      <c r="J7" s="25">
        <v>157</v>
      </c>
      <c r="K7" s="25">
        <v>178</v>
      </c>
      <c r="L7" s="25">
        <v>197</v>
      </c>
      <c r="M7" s="25">
        <v>137</v>
      </c>
      <c r="N7" s="25">
        <v>123</v>
      </c>
      <c r="P7" s="23" t="s">
        <v>622</v>
      </c>
    </row>
    <row r="8" spans="1:16" x14ac:dyDescent="0.2">
      <c r="A8" t="s">
        <v>159</v>
      </c>
      <c r="B8" s="25">
        <v>1098</v>
      </c>
      <c r="C8" s="25">
        <v>1135</v>
      </c>
      <c r="D8" s="25">
        <v>1144</v>
      </c>
      <c r="E8" s="25">
        <v>1257</v>
      </c>
      <c r="F8" s="25">
        <v>1158</v>
      </c>
      <c r="G8" s="25">
        <v>1169</v>
      </c>
      <c r="H8" s="25">
        <v>1262</v>
      </c>
      <c r="I8" s="25">
        <v>1106.4086044495496</v>
      </c>
      <c r="J8" s="25">
        <v>970</v>
      </c>
      <c r="K8" s="25">
        <v>1105</v>
      </c>
      <c r="L8" s="25">
        <v>1127</v>
      </c>
      <c r="M8" s="25">
        <v>1235</v>
      </c>
      <c r="N8" s="25">
        <v>1153</v>
      </c>
      <c r="P8" t="s">
        <v>623</v>
      </c>
    </row>
    <row r="9" spans="1:16" x14ac:dyDescent="0.2">
      <c r="A9" t="s">
        <v>160</v>
      </c>
      <c r="B9" s="25">
        <v>148</v>
      </c>
      <c r="C9" s="25">
        <v>139</v>
      </c>
      <c r="D9" s="25">
        <v>206</v>
      </c>
      <c r="E9" s="25">
        <v>181</v>
      </c>
      <c r="F9" s="25">
        <v>191</v>
      </c>
      <c r="G9" s="25">
        <v>159</v>
      </c>
      <c r="H9" s="25">
        <v>208</v>
      </c>
      <c r="I9" s="25">
        <v>192</v>
      </c>
      <c r="J9" s="25">
        <v>192</v>
      </c>
      <c r="K9" s="25">
        <v>167</v>
      </c>
      <c r="L9" s="25">
        <v>160</v>
      </c>
      <c r="M9" s="25">
        <v>142</v>
      </c>
      <c r="N9" s="25">
        <v>156</v>
      </c>
    </row>
    <row r="10" spans="1:16" x14ac:dyDescent="0.2">
      <c r="A10" t="s">
        <v>161</v>
      </c>
      <c r="B10" s="25">
        <v>91</v>
      </c>
      <c r="C10" s="25">
        <v>129</v>
      </c>
      <c r="D10" s="25">
        <v>86</v>
      </c>
      <c r="E10" s="25">
        <v>119</v>
      </c>
      <c r="F10" s="25">
        <v>150</v>
      </c>
      <c r="G10" s="25">
        <v>137</v>
      </c>
      <c r="H10" s="25">
        <v>144</v>
      </c>
      <c r="I10" s="25">
        <v>151</v>
      </c>
      <c r="J10" s="25">
        <v>106</v>
      </c>
      <c r="K10" s="25">
        <v>132</v>
      </c>
      <c r="L10" s="25">
        <v>86</v>
      </c>
      <c r="M10" s="25">
        <v>93</v>
      </c>
      <c r="N10" s="25">
        <v>118</v>
      </c>
      <c r="P10" t="s">
        <v>272</v>
      </c>
    </row>
    <row r="11" spans="1:16" x14ac:dyDescent="0.2">
      <c r="A11" t="s">
        <v>200</v>
      </c>
      <c r="B11" s="25">
        <v>3687</v>
      </c>
      <c r="C11" s="25">
        <v>3836</v>
      </c>
      <c r="D11" s="25">
        <v>3868</v>
      </c>
      <c r="E11" s="25">
        <v>3950</v>
      </c>
      <c r="F11" s="25">
        <v>3966</v>
      </c>
      <c r="G11" s="25">
        <v>4093</v>
      </c>
      <c r="H11" s="25">
        <v>4193</v>
      </c>
      <c r="I11" s="25">
        <v>4290</v>
      </c>
      <c r="J11" s="25">
        <v>4866</v>
      </c>
      <c r="K11" s="25">
        <v>4559</v>
      </c>
      <c r="L11" s="25">
        <v>4866</v>
      </c>
      <c r="M11" s="25">
        <v>4992</v>
      </c>
      <c r="N11" s="25">
        <v>5287</v>
      </c>
    </row>
    <row r="12" spans="1:16" x14ac:dyDescent="0.2">
      <c r="A12" t="s">
        <v>201</v>
      </c>
      <c r="B12" s="25">
        <v>134</v>
      </c>
      <c r="C12" s="25">
        <v>188</v>
      </c>
      <c r="D12" s="25">
        <v>69</v>
      </c>
      <c r="E12" s="25">
        <v>89</v>
      </c>
      <c r="F12" s="25">
        <v>116</v>
      </c>
      <c r="G12" s="25">
        <v>178</v>
      </c>
      <c r="H12" s="25">
        <v>273</v>
      </c>
      <c r="I12" s="25">
        <v>237</v>
      </c>
      <c r="J12" s="25">
        <v>220</v>
      </c>
      <c r="K12" s="25">
        <v>343</v>
      </c>
      <c r="L12" s="25">
        <v>416</v>
      </c>
      <c r="M12" s="25">
        <v>363</v>
      </c>
      <c r="N12" s="25">
        <v>340</v>
      </c>
    </row>
    <row r="13" spans="1:16" x14ac:dyDescent="0.2">
      <c r="A13" t="s">
        <v>202</v>
      </c>
      <c r="B13" s="25">
        <v>1340</v>
      </c>
      <c r="C13" s="25">
        <v>1282</v>
      </c>
      <c r="D13" s="25">
        <v>1264</v>
      </c>
      <c r="E13" s="25">
        <v>1326</v>
      </c>
      <c r="F13" s="25">
        <v>1226</v>
      </c>
      <c r="G13" s="25">
        <v>970</v>
      </c>
      <c r="H13" s="25">
        <v>945</v>
      </c>
      <c r="I13" s="25">
        <v>852</v>
      </c>
      <c r="J13" s="25">
        <v>746</v>
      </c>
      <c r="K13" s="25">
        <v>728</v>
      </c>
      <c r="L13" s="25">
        <v>680</v>
      </c>
      <c r="M13" s="25">
        <v>690</v>
      </c>
      <c r="N13" s="25">
        <v>801</v>
      </c>
    </row>
    <row r="14" spans="1:16" x14ac:dyDescent="0.2">
      <c r="A14" t="s">
        <v>162</v>
      </c>
      <c r="B14" s="25">
        <v>7380</v>
      </c>
      <c r="C14" s="25">
        <v>8205</v>
      </c>
      <c r="D14" s="25">
        <v>7533</v>
      </c>
      <c r="E14" s="25">
        <v>8434</v>
      </c>
      <c r="F14" s="25">
        <v>6958</v>
      </c>
      <c r="G14" s="25">
        <v>7681</v>
      </c>
      <c r="H14" s="25">
        <v>7598</v>
      </c>
      <c r="I14" s="25">
        <v>8291</v>
      </c>
      <c r="J14" s="25">
        <v>7961</v>
      </c>
      <c r="K14" s="25">
        <v>8735</v>
      </c>
      <c r="L14" s="25">
        <v>7670</v>
      </c>
      <c r="M14" s="25">
        <v>7136</v>
      </c>
      <c r="N14" s="25">
        <v>6991</v>
      </c>
    </row>
    <row r="15" spans="1:16" x14ac:dyDescent="0.2">
      <c r="A15" t="s">
        <v>163</v>
      </c>
      <c r="B15" s="25">
        <v>346</v>
      </c>
      <c r="C15" s="25">
        <v>286</v>
      </c>
      <c r="D15" s="25">
        <v>231</v>
      </c>
      <c r="E15" s="25">
        <v>265</v>
      </c>
      <c r="F15" s="25">
        <v>287</v>
      </c>
      <c r="G15" s="25">
        <v>288</v>
      </c>
      <c r="H15" s="25">
        <v>360</v>
      </c>
      <c r="I15" s="25">
        <v>328</v>
      </c>
      <c r="J15" s="25">
        <v>384</v>
      </c>
      <c r="K15" s="25">
        <v>414</v>
      </c>
      <c r="L15" s="25">
        <v>328</v>
      </c>
      <c r="M15" s="25">
        <v>309</v>
      </c>
      <c r="N15" s="25">
        <v>264</v>
      </c>
    </row>
    <row r="16" spans="1:16" x14ac:dyDescent="0.2">
      <c r="A16" t="s">
        <v>164</v>
      </c>
      <c r="B16" s="25">
        <v>848</v>
      </c>
      <c r="C16" s="25">
        <v>933</v>
      </c>
      <c r="D16" s="25">
        <v>727</v>
      </c>
      <c r="E16" s="25">
        <v>776</v>
      </c>
      <c r="F16" s="25">
        <v>890</v>
      </c>
      <c r="G16" s="25">
        <v>755</v>
      </c>
      <c r="H16" s="25">
        <v>487</v>
      </c>
      <c r="I16" s="25">
        <v>489</v>
      </c>
      <c r="J16" s="25">
        <v>519</v>
      </c>
      <c r="K16" s="25">
        <v>563</v>
      </c>
      <c r="L16" s="25">
        <v>593</v>
      </c>
      <c r="M16" s="25">
        <v>590</v>
      </c>
      <c r="N16" s="25">
        <v>630</v>
      </c>
    </row>
    <row r="17" spans="1:14" x14ac:dyDescent="0.2">
      <c r="A17" t="s">
        <v>165</v>
      </c>
      <c r="B17" s="25">
        <v>669</v>
      </c>
      <c r="C17" s="25">
        <v>654</v>
      </c>
      <c r="D17" s="25">
        <v>562</v>
      </c>
      <c r="E17" s="25">
        <v>640</v>
      </c>
      <c r="F17" s="25">
        <v>768</v>
      </c>
      <c r="G17" s="25">
        <v>736</v>
      </c>
      <c r="H17" s="25">
        <v>859</v>
      </c>
      <c r="I17" s="25">
        <v>803</v>
      </c>
      <c r="J17" s="25">
        <v>645</v>
      </c>
      <c r="K17" s="25">
        <v>615</v>
      </c>
      <c r="L17" s="25">
        <v>603</v>
      </c>
      <c r="M17" s="25">
        <v>606</v>
      </c>
      <c r="N17" s="25">
        <v>736</v>
      </c>
    </row>
    <row r="18" spans="1:14" x14ac:dyDescent="0.2">
      <c r="A18" t="s">
        <v>166</v>
      </c>
      <c r="B18" s="25">
        <v>200</v>
      </c>
      <c r="C18" s="25">
        <v>170</v>
      </c>
      <c r="D18" s="25">
        <v>139</v>
      </c>
      <c r="E18" s="25">
        <v>128</v>
      </c>
      <c r="F18" s="25">
        <v>112</v>
      </c>
      <c r="G18" s="25">
        <v>132</v>
      </c>
      <c r="H18" s="25">
        <v>139</v>
      </c>
      <c r="I18" s="25">
        <v>108</v>
      </c>
      <c r="J18" s="25">
        <v>106</v>
      </c>
      <c r="K18" s="25">
        <v>101</v>
      </c>
      <c r="L18" s="25">
        <v>86</v>
      </c>
      <c r="M18" s="25">
        <v>85</v>
      </c>
      <c r="N18" s="25">
        <v>84</v>
      </c>
    </row>
    <row r="19" spans="1:14" x14ac:dyDescent="0.2">
      <c r="A19" t="s">
        <v>167</v>
      </c>
      <c r="B19" s="25">
        <v>4824</v>
      </c>
      <c r="C19" s="25">
        <v>4650</v>
      </c>
      <c r="D19" s="25">
        <v>4066</v>
      </c>
      <c r="E19" s="25">
        <v>4151</v>
      </c>
      <c r="F19" s="25">
        <v>3417</v>
      </c>
      <c r="G19" s="25">
        <v>3117</v>
      </c>
      <c r="H19" s="25">
        <v>3394</v>
      </c>
      <c r="I19" s="25">
        <v>3532</v>
      </c>
      <c r="J19" s="25">
        <v>3196</v>
      </c>
      <c r="K19" s="25">
        <v>2675</v>
      </c>
      <c r="L19" s="25">
        <v>2503</v>
      </c>
      <c r="M19" s="25">
        <v>2083</v>
      </c>
      <c r="N19" s="25">
        <v>2368</v>
      </c>
    </row>
    <row r="20" spans="1:14" x14ac:dyDescent="0.2">
      <c r="A20" t="s">
        <v>168</v>
      </c>
      <c r="B20" s="25">
        <v>421</v>
      </c>
      <c r="C20" s="25">
        <v>473</v>
      </c>
      <c r="D20" s="25">
        <v>465</v>
      </c>
      <c r="E20" s="25">
        <v>421</v>
      </c>
      <c r="F20" s="25">
        <v>467</v>
      </c>
      <c r="G20" s="25">
        <v>593</v>
      </c>
      <c r="H20" s="25">
        <v>649</v>
      </c>
      <c r="I20" s="25">
        <v>624</v>
      </c>
      <c r="J20" s="25">
        <v>622</v>
      </c>
      <c r="K20" s="25">
        <v>520</v>
      </c>
      <c r="L20" s="25">
        <v>512</v>
      </c>
      <c r="M20" s="25">
        <v>460</v>
      </c>
      <c r="N20" s="25">
        <v>392</v>
      </c>
    </row>
    <row r="21" spans="1:14" x14ac:dyDescent="0.2">
      <c r="A21" t="s">
        <v>169</v>
      </c>
      <c r="B21" s="25">
        <v>522</v>
      </c>
      <c r="C21" s="25">
        <v>544</v>
      </c>
      <c r="D21" s="25">
        <v>458</v>
      </c>
      <c r="E21" s="25">
        <v>522</v>
      </c>
      <c r="F21" s="25">
        <v>575</v>
      </c>
      <c r="G21" s="25">
        <v>564</v>
      </c>
      <c r="H21" s="25">
        <v>546</v>
      </c>
      <c r="I21" s="25">
        <v>601</v>
      </c>
      <c r="J21" s="25">
        <v>362</v>
      </c>
      <c r="K21" s="25">
        <v>368</v>
      </c>
      <c r="L21" s="25">
        <v>247</v>
      </c>
      <c r="M21" s="25">
        <v>279</v>
      </c>
      <c r="N21" s="25">
        <v>365</v>
      </c>
    </row>
    <row r="22" spans="1:14" x14ac:dyDescent="0.2">
      <c r="A22" t="s">
        <v>170</v>
      </c>
      <c r="B22" s="25">
        <v>212</v>
      </c>
      <c r="C22" s="25">
        <v>164</v>
      </c>
      <c r="D22" s="25">
        <v>162</v>
      </c>
      <c r="E22" s="25">
        <v>150</v>
      </c>
      <c r="F22" s="25">
        <v>100</v>
      </c>
      <c r="G22" s="25">
        <v>136</v>
      </c>
      <c r="H22" s="25">
        <v>96</v>
      </c>
      <c r="I22" s="25">
        <v>123</v>
      </c>
      <c r="J22" s="25">
        <v>153</v>
      </c>
      <c r="K22" s="25">
        <v>91</v>
      </c>
      <c r="L22" s="25">
        <v>113</v>
      </c>
      <c r="M22" s="25">
        <v>124</v>
      </c>
      <c r="N22" s="25">
        <v>136</v>
      </c>
    </row>
    <row r="23" spans="1:14" x14ac:dyDescent="0.2">
      <c r="A23" t="s">
        <v>203</v>
      </c>
      <c r="B23" s="25">
        <v>42052</v>
      </c>
      <c r="C23" s="25">
        <v>43014</v>
      </c>
      <c r="D23" s="25">
        <v>43458</v>
      </c>
      <c r="E23" s="25">
        <v>43416</v>
      </c>
      <c r="F23" s="25">
        <v>43508</v>
      </c>
      <c r="G23" s="25">
        <v>45684</v>
      </c>
      <c r="H23" s="25">
        <v>48041</v>
      </c>
      <c r="I23" s="25">
        <v>52790</v>
      </c>
      <c r="J23" s="25">
        <v>56452</v>
      </c>
      <c r="K23" s="25">
        <v>59661</v>
      </c>
      <c r="L23" s="25">
        <v>60960</v>
      </c>
      <c r="M23" s="25">
        <v>59834</v>
      </c>
      <c r="N23" s="25">
        <v>62278</v>
      </c>
    </row>
    <row r="24" spans="1:14" x14ac:dyDescent="0.2">
      <c r="A24" t="s">
        <v>171</v>
      </c>
      <c r="B24" s="25">
        <v>684</v>
      </c>
      <c r="C24" s="25">
        <v>675</v>
      </c>
      <c r="D24" s="25">
        <v>687</v>
      </c>
      <c r="E24" s="25">
        <v>852</v>
      </c>
      <c r="F24" s="25">
        <v>809</v>
      </c>
      <c r="G24" s="25">
        <v>783</v>
      </c>
      <c r="H24" s="25">
        <v>883</v>
      </c>
      <c r="I24" s="25">
        <v>1031</v>
      </c>
      <c r="J24" s="25">
        <v>1031</v>
      </c>
      <c r="K24" s="25">
        <v>1322</v>
      </c>
      <c r="L24" s="25">
        <v>1093</v>
      </c>
      <c r="M24" s="25">
        <v>508</v>
      </c>
      <c r="N24" s="25">
        <v>711</v>
      </c>
    </row>
    <row r="25" spans="1:14" x14ac:dyDescent="0.2">
      <c r="A25" t="s">
        <v>172</v>
      </c>
      <c r="B25" s="25">
        <v>765</v>
      </c>
      <c r="C25" s="25">
        <v>688</v>
      </c>
      <c r="D25" s="25">
        <v>703</v>
      </c>
      <c r="E25" s="25">
        <v>646</v>
      </c>
      <c r="F25" s="25">
        <v>752</v>
      </c>
      <c r="G25" s="25">
        <v>830</v>
      </c>
      <c r="H25" s="25">
        <v>825</v>
      </c>
      <c r="I25" s="25">
        <v>735</v>
      </c>
      <c r="J25" s="25">
        <v>730</v>
      </c>
      <c r="K25" s="25">
        <v>728</v>
      </c>
      <c r="L25" s="25">
        <v>687</v>
      </c>
      <c r="M25" s="25">
        <v>635</v>
      </c>
      <c r="N25" s="25">
        <v>810</v>
      </c>
    </row>
    <row r="26" spans="1:14" x14ac:dyDescent="0.2">
      <c r="A26" t="s">
        <v>173</v>
      </c>
      <c r="B26" s="25">
        <v>136</v>
      </c>
      <c r="C26" s="25">
        <v>145</v>
      </c>
      <c r="D26" s="25">
        <v>126</v>
      </c>
      <c r="E26" s="25">
        <v>157</v>
      </c>
      <c r="F26" s="25">
        <v>159</v>
      </c>
      <c r="G26" s="25">
        <v>144</v>
      </c>
      <c r="H26" s="25">
        <v>209</v>
      </c>
      <c r="I26" s="25">
        <v>93</v>
      </c>
      <c r="J26" s="25">
        <v>72</v>
      </c>
      <c r="K26" s="25">
        <v>56</v>
      </c>
      <c r="L26" s="25">
        <v>61</v>
      </c>
      <c r="M26" s="25">
        <v>78</v>
      </c>
      <c r="N26" s="25">
        <v>76</v>
      </c>
    </row>
    <row r="27" spans="1:14" x14ac:dyDescent="0.2">
      <c r="A27" t="s">
        <v>174</v>
      </c>
      <c r="B27" s="25">
        <v>375</v>
      </c>
      <c r="C27" s="25">
        <v>440</v>
      </c>
      <c r="D27" s="25">
        <v>485</v>
      </c>
      <c r="E27" s="25">
        <v>572</v>
      </c>
      <c r="F27" s="25">
        <v>578</v>
      </c>
      <c r="G27" s="25">
        <v>595</v>
      </c>
      <c r="H27" s="25">
        <v>594</v>
      </c>
      <c r="I27" s="25">
        <v>520</v>
      </c>
      <c r="J27" s="25">
        <v>416</v>
      </c>
      <c r="K27" s="25">
        <v>615</v>
      </c>
      <c r="L27" s="25">
        <v>745</v>
      </c>
      <c r="M27" s="25">
        <v>760</v>
      </c>
      <c r="N27" s="25">
        <v>778</v>
      </c>
    </row>
    <row r="28" spans="1:14" x14ac:dyDescent="0.2">
      <c r="A28" t="s">
        <v>175</v>
      </c>
      <c r="B28" s="25">
        <v>1725</v>
      </c>
      <c r="C28" s="25">
        <v>1810</v>
      </c>
      <c r="D28" s="25">
        <v>1809</v>
      </c>
      <c r="E28" s="25">
        <v>1587</v>
      </c>
      <c r="F28" s="25">
        <v>1364</v>
      </c>
      <c r="G28" s="25">
        <v>1350</v>
      </c>
      <c r="H28" s="25">
        <v>1590</v>
      </c>
      <c r="I28" s="25">
        <v>1406</v>
      </c>
      <c r="J28" s="25">
        <v>1570</v>
      </c>
      <c r="K28" s="25">
        <v>1545</v>
      </c>
      <c r="L28" s="25">
        <v>1261</v>
      </c>
      <c r="M28" s="25">
        <v>1379</v>
      </c>
      <c r="N28" s="25">
        <v>1310</v>
      </c>
    </row>
    <row r="29" spans="1:14" x14ac:dyDescent="0.2">
      <c r="A29" t="s">
        <v>176</v>
      </c>
      <c r="B29" s="25">
        <v>56</v>
      </c>
      <c r="C29" s="25">
        <v>47</v>
      </c>
      <c r="D29" s="25">
        <v>44</v>
      </c>
      <c r="E29" s="25">
        <v>41</v>
      </c>
      <c r="F29" s="25">
        <v>61</v>
      </c>
      <c r="G29" s="25">
        <v>49</v>
      </c>
      <c r="H29" s="25">
        <v>57</v>
      </c>
      <c r="I29" s="25">
        <v>61</v>
      </c>
      <c r="J29" s="25">
        <v>42</v>
      </c>
      <c r="K29" s="25">
        <v>43</v>
      </c>
      <c r="L29" s="25">
        <v>35</v>
      </c>
      <c r="M29" s="25">
        <v>58</v>
      </c>
      <c r="N29" s="25">
        <v>66</v>
      </c>
    </row>
    <row r="30" spans="1:14" x14ac:dyDescent="0.2">
      <c r="A30" t="s">
        <v>177</v>
      </c>
      <c r="B30" s="25">
        <v>59</v>
      </c>
      <c r="C30" s="25">
        <v>71</v>
      </c>
      <c r="D30" s="25">
        <v>48</v>
      </c>
      <c r="E30" s="25">
        <v>75</v>
      </c>
      <c r="F30" s="25">
        <v>59</v>
      </c>
      <c r="G30" s="25">
        <v>90</v>
      </c>
      <c r="H30" s="25">
        <v>116</v>
      </c>
      <c r="I30" s="25">
        <v>88</v>
      </c>
      <c r="J30" s="25">
        <v>109</v>
      </c>
      <c r="K30" s="25">
        <v>129</v>
      </c>
      <c r="L30" s="25">
        <v>109</v>
      </c>
      <c r="M30" s="25">
        <v>92</v>
      </c>
      <c r="N30" s="25">
        <v>87</v>
      </c>
    </row>
    <row r="31" spans="1:14" x14ac:dyDescent="0.2">
      <c r="A31" t="s">
        <v>178</v>
      </c>
      <c r="B31" s="25">
        <v>2110</v>
      </c>
      <c r="C31" s="25">
        <v>2019</v>
      </c>
      <c r="D31" s="25">
        <v>2184</v>
      </c>
      <c r="E31" s="25">
        <v>2447</v>
      </c>
      <c r="F31" s="25">
        <v>2234</v>
      </c>
      <c r="G31" s="25">
        <v>2374</v>
      </c>
      <c r="H31" s="25">
        <v>2312</v>
      </c>
      <c r="I31" s="25">
        <v>2484</v>
      </c>
      <c r="J31" s="25">
        <v>1836</v>
      </c>
      <c r="K31" s="25">
        <v>1561</v>
      </c>
      <c r="L31" s="25">
        <v>1617</v>
      </c>
      <c r="M31" s="25">
        <v>1595</v>
      </c>
      <c r="N31" s="25">
        <v>1555</v>
      </c>
    </row>
    <row r="32" spans="1:14" x14ac:dyDescent="0.2">
      <c r="A32" t="s">
        <v>179</v>
      </c>
      <c r="B32" s="25">
        <v>400</v>
      </c>
      <c r="C32" s="25">
        <v>382</v>
      </c>
      <c r="D32" s="25">
        <v>396</v>
      </c>
      <c r="E32" s="25">
        <v>451</v>
      </c>
      <c r="F32" s="25">
        <v>441</v>
      </c>
      <c r="G32" s="25">
        <v>537</v>
      </c>
      <c r="H32" s="25">
        <v>567</v>
      </c>
      <c r="I32" s="25">
        <v>460</v>
      </c>
      <c r="J32" s="25">
        <v>459</v>
      </c>
      <c r="K32" s="25">
        <v>438</v>
      </c>
      <c r="L32" s="25">
        <v>395</v>
      </c>
      <c r="M32" s="25">
        <v>385</v>
      </c>
      <c r="N32" s="25">
        <v>372</v>
      </c>
    </row>
    <row r="33" spans="1:14" x14ac:dyDescent="0.2">
      <c r="A33" t="s">
        <v>180</v>
      </c>
      <c r="B33" s="25">
        <v>266</v>
      </c>
      <c r="C33" s="25">
        <v>240</v>
      </c>
      <c r="D33" s="25">
        <v>336</v>
      </c>
      <c r="E33" s="25">
        <v>391</v>
      </c>
      <c r="F33" s="25">
        <v>491</v>
      </c>
      <c r="G33" s="25">
        <v>400</v>
      </c>
      <c r="H33" s="25">
        <v>260</v>
      </c>
      <c r="I33" s="25">
        <v>256</v>
      </c>
      <c r="J33" s="25">
        <v>264</v>
      </c>
      <c r="K33" s="25">
        <v>223</v>
      </c>
      <c r="L33" s="25">
        <v>190</v>
      </c>
      <c r="M33" s="25">
        <v>261</v>
      </c>
      <c r="N33" s="25">
        <v>341</v>
      </c>
    </row>
    <row r="34" spans="1:14" x14ac:dyDescent="0.2">
      <c r="A34" t="s">
        <v>181</v>
      </c>
      <c r="B34" s="25">
        <v>11003</v>
      </c>
      <c r="C34" s="25">
        <v>10377</v>
      </c>
      <c r="D34" s="25">
        <v>10219</v>
      </c>
      <c r="E34" s="25">
        <v>10641</v>
      </c>
      <c r="F34" s="25">
        <v>11215</v>
      </c>
      <c r="G34" s="25">
        <v>12553</v>
      </c>
      <c r="H34" s="25">
        <v>12923</v>
      </c>
      <c r="I34" s="25">
        <v>12796</v>
      </c>
      <c r="J34" s="25">
        <v>12233</v>
      </c>
      <c r="K34" s="25">
        <v>11896</v>
      </c>
      <c r="L34" s="25">
        <v>11848</v>
      </c>
      <c r="M34" s="25">
        <v>11967</v>
      </c>
      <c r="N34" s="25">
        <v>12706</v>
      </c>
    </row>
    <row r="35" spans="1:14" x14ac:dyDescent="0.2">
      <c r="A35" t="s">
        <v>182</v>
      </c>
      <c r="B35" s="25">
        <v>861</v>
      </c>
      <c r="C35" s="25">
        <v>830</v>
      </c>
      <c r="D35" s="25">
        <v>859</v>
      </c>
      <c r="E35" s="25">
        <v>787</v>
      </c>
      <c r="F35" s="25">
        <v>814</v>
      </c>
      <c r="G35" s="25">
        <v>890</v>
      </c>
      <c r="H35" s="25">
        <v>845</v>
      </c>
      <c r="I35" s="25">
        <v>823</v>
      </c>
      <c r="J35" s="25">
        <v>792</v>
      </c>
      <c r="K35" s="25">
        <v>774</v>
      </c>
      <c r="L35" s="25">
        <v>800</v>
      </c>
      <c r="M35" s="25">
        <v>652</v>
      </c>
      <c r="N35" s="25">
        <v>556</v>
      </c>
    </row>
    <row r="36" spans="1:14" x14ac:dyDescent="0.2">
      <c r="A36" t="s">
        <v>183</v>
      </c>
      <c r="B36" s="25">
        <v>112</v>
      </c>
      <c r="C36" s="25">
        <v>45</v>
      </c>
      <c r="D36" s="25">
        <v>104</v>
      </c>
      <c r="E36" s="25">
        <v>102</v>
      </c>
      <c r="F36" s="25">
        <v>71</v>
      </c>
      <c r="G36" s="25">
        <v>107</v>
      </c>
      <c r="H36" s="25">
        <v>106</v>
      </c>
      <c r="I36" s="25">
        <v>107</v>
      </c>
      <c r="J36" s="25">
        <v>100</v>
      </c>
      <c r="K36" s="25">
        <v>117</v>
      </c>
      <c r="L36" s="25">
        <v>121</v>
      </c>
      <c r="M36" s="25">
        <v>100</v>
      </c>
      <c r="N36" s="25">
        <v>115</v>
      </c>
    </row>
    <row r="37" spans="1:14" x14ac:dyDescent="0.2">
      <c r="A37" t="s">
        <v>184</v>
      </c>
      <c r="B37" s="25">
        <v>6241</v>
      </c>
      <c r="C37" s="25">
        <v>6170</v>
      </c>
      <c r="D37" s="25">
        <v>6976</v>
      </c>
      <c r="E37" s="25">
        <v>7075</v>
      </c>
      <c r="F37" s="25">
        <v>7788</v>
      </c>
      <c r="G37" s="25">
        <v>7710</v>
      </c>
      <c r="H37" s="25">
        <v>7479</v>
      </c>
      <c r="I37" s="25">
        <v>7863</v>
      </c>
      <c r="J37" s="25">
        <v>8255</v>
      </c>
      <c r="K37" s="25">
        <v>7976</v>
      </c>
      <c r="L37" s="25">
        <v>7314</v>
      </c>
      <c r="M37" s="25">
        <v>6889</v>
      </c>
      <c r="N37" s="25">
        <v>8978</v>
      </c>
    </row>
    <row r="38" spans="1:14" x14ac:dyDescent="0.2">
      <c r="A38" t="s">
        <v>185</v>
      </c>
      <c r="B38" s="25">
        <v>7453</v>
      </c>
      <c r="C38" s="25">
        <v>7312</v>
      </c>
      <c r="D38" s="25">
        <v>7015</v>
      </c>
      <c r="E38" s="25">
        <v>9365</v>
      </c>
      <c r="F38" s="25">
        <v>8516</v>
      </c>
      <c r="G38" s="25">
        <v>5830</v>
      </c>
      <c r="H38" s="25">
        <v>7713</v>
      </c>
      <c r="I38" s="25">
        <v>9722</v>
      </c>
      <c r="J38" s="25">
        <v>8767</v>
      </c>
      <c r="K38" s="25">
        <v>8432</v>
      </c>
      <c r="L38" s="25">
        <v>8606</v>
      </c>
      <c r="M38" s="25">
        <v>7680</v>
      </c>
      <c r="N38" s="25">
        <v>7985</v>
      </c>
    </row>
    <row r="39" spans="1:14" x14ac:dyDescent="0.2">
      <c r="A39" t="s">
        <v>204</v>
      </c>
      <c r="B39" s="25">
        <v>249</v>
      </c>
      <c r="C39" s="25">
        <v>275</v>
      </c>
      <c r="D39" s="25">
        <v>282</v>
      </c>
      <c r="E39" s="25">
        <v>210</v>
      </c>
      <c r="F39" s="25">
        <v>244</v>
      </c>
      <c r="G39" s="25">
        <v>267</v>
      </c>
      <c r="H39" s="25">
        <v>243</v>
      </c>
      <c r="I39" s="25">
        <v>274</v>
      </c>
      <c r="J39" s="25">
        <v>266</v>
      </c>
      <c r="K39" s="25">
        <v>243</v>
      </c>
      <c r="L39" s="25">
        <v>293</v>
      </c>
      <c r="M39" s="25">
        <v>194</v>
      </c>
      <c r="N39" s="25">
        <v>189</v>
      </c>
    </row>
    <row r="40" spans="1:14" x14ac:dyDescent="0.2">
      <c r="A40" t="s">
        <v>205</v>
      </c>
      <c r="B40" s="25">
        <v>7563</v>
      </c>
      <c r="C40" s="25">
        <v>7327</v>
      </c>
      <c r="D40" s="25">
        <v>7579</v>
      </c>
      <c r="E40" s="25">
        <v>7650</v>
      </c>
      <c r="F40" s="25">
        <v>7831</v>
      </c>
      <c r="G40" s="25">
        <v>8235</v>
      </c>
      <c r="H40" s="25">
        <v>9146</v>
      </c>
      <c r="I40" s="25">
        <v>9164</v>
      </c>
      <c r="J40" s="25">
        <v>9079</v>
      </c>
      <c r="K40" s="25">
        <v>8490</v>
      </c>
      <c r="L40" s="25">
        <v>8488</v>
      </c>
      <c r="M40" s="25">
        <v>7983</v>
      </c>
      <c r="N40" s="25">
        <v>7969</v>
      </c>
    </row>
    <row r="41" spans="1:14" x14ac:dyDescent="0.2">
      <c r="A41" t="s">
        <v>206</v>
      </c>
      <c r="B41" s="25">
        <v>16876</v>
      </c>
      <c r="C41" s="25">
        <v>17620</v>
      </c>
      <c r="D41" s="25">
        <v>16748</v>
      </c>
      <c r="E41" s="25">
        <v>18874</v>
      </c>
      <c r="F41" s="25">
        <v>19883</v>
      </c>
      <c r="G41" s="25">
        <v>21099</v>
      </c>
      <c r="H41" s="25">
        <v>21351</v>
      </c>
      <c r="I41" s="25">
        <v>21757</v>
      </c>
      <c r="J41" s="25">
        <v>20877</v>
      </c>
      <c r="K41" s="25">
        <v>20793</v>
      </c>
      <c r="L41" s="25">
        <v>20582</v>
      </c>
      <c r="M41" s="25">
        <v>20181</v>
      </c>
      <c r="N41" s="25">
        <v>20591</v>
      </c>
    </row>
    <row r="42" spans="1:14" x14ac:dyDescent="0.2">
      <c r="A42" t="s">
        <v>207</v>
      </c>
      <c r="B42" s="25">
        <v>4143</v>
      </c>
      <c r="C42" s="25">
        <v>3997</v>
      </c>
      <c r="D42" s="25">
        <v>4512</v>
      </c>
      <c r="E42" s="25">
        <v>4695</v>
      </c>
      <c r="F42" s="25">
        <v>5086</v>
      </c>
      <c r="G42" s="25">
        <v>4928</v>
      </c>
      <c r="H42" s="25">
        <v>5020</v>
      </c>
      <c r="I42" s="25">
        <v>5390</v>
      </c>
      <c r="J42" s="25">
        <v>5431</v>
      </c>
      <c r="K42" s="25">
        <v>5410</v>
      </c>
      <c r="L42" s="25">
        <v>4985</v>
      </c>
      <c r="M42" s="25">
        <v>4719.79840511987</v>
      </c>
      <c r="N42" s="25">
        <v>4983.7846403900849</v>
      </c>
    </row>
    <row r="43" spans="1:14" x14ac:dyDescent="0.2">
      <c r="A43" t="s">
        <v>208</v>
      </c>
      <c r="B43" s="25">
        <v>3806</v>
      </c>
      <c r="C43" s="25">
        <v>3960</v>
      </c>
      <c r="D43" s="25">
        <v>4284</v>
      </c>
      <c r="E43" s="25">
        <v>4478</v>
      </c>
      <c r="F43" s="25">
        <v>4427</v>
      </c>
      <c r="G43" s="25">
        <v>4801</v>
      </c>
      <c r="H43" s="25">
        <v>4964</v>
      </c>
      <c r="I43" s="25">
        <v>4430</v>
      </c>
      <c r="J43" s="25">
        <v>5223</v>
      </c>
      <c r="K43" s="25">
        <v>4745</v>
      </c>
      <c r="L43" s="25">
        <v>4327</v>
      </c>
      <c r="M43" s="25">
        <v>3829</v>
      </c>
      <c r="N43" s="25">
        <v>4189</v>
      </c>
    </row>
    <row r="44" spans="1:14" x14ac:dyDescent="0.2">
      <c r="A44" t="s">
        <v>210</v>
      </c>
      <c r="B44" s="25">
        <v>682</v>
      </c>
      <c r="C44" s="25">
        <v>601</v>
      </c>
      <c r="D44" s="25">
        <v>585</v>
      </c>
      <c r="E44" s="25">
        <v>727</v>
      </c>
      <c r="F44" s="25">
        <v>791</v>
      </c>
      <c r="G44" s="25">
        <v>766</v>
      </c>
      <c r="H44" s="25">
        <v>764</v>
      </c>
      <c r="I44" s="25">
        <v>857</v>
      </c>
      <c r="J44" s="25">
        <v>852</v>
      </c>
      <c r="K44" s="25">
        <v>887</v>
      </c>
      <c r="L44" s="25">
        <v>671</v>
      </c>
      <c r="M44" s="25">
        <v>721</v>
      </c>
      <c r="N44" s="25">
        <v>778</v>
      </c>
    </row>
    <row r="45" spans="1:14" x14ac:dyDescent="0.2">
      <c r="A45" t="s">
        <v>209</v>
      </c>
      <c r="B45" s="25">
        <v>2766</v>
      </c>
      <c r="C45" s="25">
        <v>2828</v>
      </c>
      <c r="D45" s="25">
        <v>2654</v>
      </c>
      <c r="E45" s="25">
        <v>2558</v>
      </c>
      <c r="F45" s="25">
        <v>2551</v>
      </c>
      <c r="G45" s="25">
        <v>2704</v>
      </c>
      <c r="H45" s="25">
        <v>2706</v>
      </c>
      <c r="I45" s="25">
        <v>3056</v>
      </c>
      <c r="J45" s="25">
        <v>2858</v>
      </c>
      <c r="K45" s="25">
        <v>2874</v>
      </c>
      <c r="L45" s="25">
        <v>3006</v>
      </c>
      <c r="M45" s="25">
        <v>2727</v>
      </c>
      <c r="N45" s="25">
        <v>3088</v>
      </c>
    </row>
    <row r="46" spans="1:14" x14ac:dyDescent="0.2">
      <c r="A46" t="s">
        <v>211</v>
      </c>
      <c r="B46" s="25">
        <v>1515</v>
      </c>
      <c r="C46" s="25">
        <v>1426</v>
      </c>
      <c r="D46" s="25">
        <v>1208</v>
      </c>
      <c r="E46" s="25">
        <v>1473</v>
      </c>
      <c r="F46" s="25">
        <v>1610</v>
      </c>
      <c r="G46" s="25">
        <v>1807</v>
      </c>
      <c r="H46" s="25">
        <v>1841</v>
      </c>
      <c r="I46" s="25">
        <v>1740.7716679679734</v>
      </c>
      <c r="J46" s="25">
        <v>1646</v>
      </c>
      <c r="K46" s="25">
        <v>1726</v>
      </c>
      <c r="L46" s="25">
        <v>1428</v>
      </c>
      <c r="M46" s="25">
        <v>1477</v>
      </c>
      <c r="N46" s="25">
        <v>1566</v>
      </c>
    </row>
    <row r="47" spans="1:14" x14ac:dyDescent="0.2">
      <c r="A47" t="s">
        <v>15</v>
      </c>
      <c r="B47" s="25">
        <v>4738</v>
      </c>
      <c r="C47" s="25">
        <v>4886</v>
      </c>
      <c r="D47" s="25">
        <v>5024</v>
      </c>
      <c r="E47" s="25">
        <v>4981</v>
      </c>
      <c r="F47" s="25">
        <v>5503</v>
      </c>
      <c r="G47" s="25">
        <v>5851</v>
      </c>
      <c r="H47" s="25">
        <v>5886</v>
      </c>
      <c r="I47" s="25">
        <v>6124</v>
      </c>
      <c r="J47" s="25">
        <v>6596</v>
      </c>
      <c r="K47" s="25">
        <v>6400</v>
      </c>
      <c r="L47" s="25">
        <v>6625</v>
      </c>
      <c r="M47" s="25">
        <v>6532</v>
      </c>
      <c r="N47" s="25">
        <v>6904</v>
      </c>
    </row>
    <row r="48" spans="1:14" x14ac:dyDescent="0.2">
      <c r="A48" t="s">
        <v>212</v>
      </c>
      <c r="B48" s="25">
        <v>896</v>
      </c>
      <c r="C48" s="25">
        <v>856</v>
      </c>
      <c r="D48" s="25">
        <v>847</v>
      </c>
      <c r="E48" s="25">
        <v>823</v>
      </c>
      <c r="F48" s="25">
        <v>890</v>
      </c>
      <c r="G48" s="25">
        <v>1077</v>
      </c>
      <c r="H48" s="25">
        <v>1032</v>
      </c>
      <c r="I48" s="25">
        <v>1007</v>
      </c>
      <c r="J48" s="25">
        <v>968</v>
      </c>
      <c r="K48" s="25">
        <v>1487</v>
      </c>
      <c r="L48" s="25">
        <v>1374</v>
      </c>
      <c r="M48" s="25">
        <v>1058</v>
      </c>
      <c r="N48" s="25">
        <v>758</v>
      </c>
    </row>
    <row r="49" spans="1:16" x14ac:dyDescent="0.2">
      <c r="A49" t="s">
        <v>186</v>
      </c>
      <c r="B49" s="25">
        <v>1288</v>
      </c>
      <c r="C49" s="25">
        <v>1196</v>
      </c>
      <c r="D49" s="25">
        <v>1329</v>
      </c>
      <c r="E49" s="25">
        <v>1263</v>
      </c>
      <c r="F49" s="25">
        <v>1373</v>
      </c>
      <c r="G49" s="25">
        <v>1464</v>
      </c>
      <c r="H49" s="25">
        <v>1369</v>
      </c>
      <c r="I49" s="25">
        <v>1272</v>
      </c>
      <c r="J49" s="25">
        <v>1130</v>
      </c>
      <c r="K49" s="25">
        <v>1031</v>
      </c>
      <c r="L49" s="25">
        <v>1116</v>
      </c>
      <c r="M49" s="25">
        <v>1089</v>
      </c>
      <c r="N49" s="25">
        <v>1352</v>
      </c>
    </row>
    <row r="50" spans="1:16" x14ac:dyDescent="0.2">
      <c r="A50" t="s">
        <v>187</v>
      </c>
      <c r="B50" s="25">
        <v>18</v>
      </c>
      <c r="C50" s="25">
        <v>6</v>
      </c>
      <c r="D50" s="25">
        <v>9</v>
      </c>
      <c r="E50" s="25">
        <v>14</v>
      </c>
      <c r="F50" s="25">
        <v>11</v>
      </c>
      <c r="G50" s="25">
        <v>11</v>
      </c>
      <c r="H50" s="25">
        <v>15</v>
      </c>
      <c r="I50" s="25">
        <v>13</v>
      </c>
      <c r="J50" s="25">
        <v>12</v>
      </c>
      <c r="K50" s="25">
        <v>14</v>
      </c>
      <c r="L50" s="25">
        <v>10</v>
      </c>
      <c r="M50" s="25">
        <v>11</v>
      </c>
      <c r="N50" s="25">
        <v>15</v>
      </c>
    </row>
    <row r="51" spans="1:16" x14ac:dyDescent="0.2">
      <c r="A51" t="s">
        <v>188</v>
      </c>
      <c r="B51" s="25">
        <v>265</v>
      </c>
      <c r="C51" s="25">
        <v>284</v>
      </c>
      <c r="D51" s="25">
        <v>291</v>
      </c>
      <c r="E51" s="25">
        <v>181</v>
      </c>
      <c r="F51" s="25">
        <v>188</v>
      </c>
      <c r="G51" s="25">
        <v>206</v>
      </c>
      <c r="H51" s="25">
        <v>238</v>
      </c>
      <c r="I51" s="25">
        <v>336</v>
      </c>
      <c r="J51" s="25">
        <v>216</v>
      </c>
      <c r="K51" s="25">
        <v>223</v>
      </c>
      <c r="L51" s="25">
        <v>238</v>
      </c>
      <c r="M51" s="25">
        <v>263</v>
      </c>
      <c r="N51" s="25">
        <v>254</v>
      </c>
    </row>
    <row r="52" spans="1:16" x14ac:dyDescent="0.2">
      <c r="A52" t="s">
        <v>189</v>
      </c>
      <c r="B52" s="25">
        <v>1847</v>
      </c>
      <c r="C52" s="25">
        <v>1885</v>
      </c>
      <c r="D52" s="25">
        <v>1984</v>
      </c>
      <c r="E52" s="25">
        <v>2076</v>
      </c>
      <c r="F52" s="25">
        <v>2080</v>
      </c>
      <c r="G52" s="25">
        <v>1759</v>
      </c>
      <c r="H52" s="25">
        <v>1943</v>
      </c>
      <c r="I52" s="25">
        <v>2232</v>
      </c>
      <c r="J52" s="25">
        <v>2319</v>
      </c>
      <c r="K52" s="25">
        <v>2464</v>
      </c>
      <c r="L52" s="25">
        <v>2730</v>
      </c>
      <c r="M52" s="25">
        <v>2786</v>
      </c>
      <c r="N52" s="25">
        <v>3037</v>
      </c>
    </row>
    <row r="53" spans="1:16" x14ac:dyDescent="0.2">
      <c r="A53" t="s">
        <v>190</v>
      </c>
      <c r="B53" s="25">
        <v>1738</v>
      </c>
      <c r="C53" s="25">
        <v>1664</v>
      </c>
      <c r="D53" s="25">
        <v>1743</v>
      </c>
      <c r="E53" s="25">
        <v>2051</v>
      </c>
      <c r="F53" s="25">
        <v>2118</v>
      </c>
      <c r="G53" s="25">
        <v>2048</v>
      </c>
      <c r="H53" s="25">
        <v>2045</v>
      </c>
      <c r="I53" s="25">
        <v>2209.8551988761615</v>
      </c>
      <c r="J53" s="25">
        <v>2388</v>
      </c>
      <c r="K53" s="25">
        <v>2319</v>
      </c>
      <c r="L53" s="25">
        <v>2350</v>
      </c>
      <c r="M53" s="25">
        <v>2014</v>
      </c>
      <c r="N53" s="25">
        <v>2356</v>
      </c>
    </row>
    <row r="54" spans="1:16" x14ac:dyDescent="0.2">
      <c r="A54" t="s">
        <v>191</v>
      </c>
      <c r="B54" s="25">
        <v>2320</v>
      </c>
      <c r="C54" s="25">
        <v>2323</v>
      </c>
      <c r="D54" s="25">
        <v>2524</v>
      </c>
      <c r="E54" s="25">
        <v>3068</v>
      </c>
      <c r="F54" s="25">
        <v>3187</v>
      </c>
      <c r="G54" s="25">
        <v>3042</v>
      </c>
      <c r="H54" s="25">
        <v>2857</v>
      </c>
      <c r="I54" s="25">
        <v>3056</v>
      </c>
      <c r="J54" s="25">
        <v>3273</v>
      </c>
      <c r="K54" s="25">
        <v>3685</v>
      </c>
      <c r="L54" s="25">
        <v>4457</v>
      </c>
      <c r="M54" s="25">
        <v>3557</v>
      </c>
      <c r="N54" s="25">
        <v>3967</v>
      </c>
    </row>
    <row r="55" spans="1:16" x14ac:dyDescent="0.2">
      <c r="A55" t="s">
        <v>192</v>
      </c>
      <c r="B55" s="25">
        <v>437</v>
      </c>
      <c r="C55" s="25">
        <v>425</v>
      </c>
      <c r="D55" s="25">
        <v>410</v>
      </c>
      <c r="E55" s="25">
        <v>497</v>
      </c>
      <c r="F55" s="25">
        <v>487</v>
      </c>
      <c r="G55" s="25">
        <v>421</v>
      </c>
      <c r="H55" s="25">
        <v>465</v>
      </c>
      <c r="I55" s="25">
        <v>446</v>
      </c>
      <c r="J55" s="25">
        <v>472</v>
      </c>
      <c r="K55" s="25">
        <v>477</v>
      </c>
      <c r="L55" s="25">
        <v>587</v>
      </c>
      <c r="M55" s="25">
        <v>572</v>
      </c>
      <c r="N55" s="25">
        <v>622</v>
      </c>
    </row>
    <row r="56" spans="1:16" x14ac:dyDescent="0.2">
      <c r="A56" t="s">
        <v>193</v>
      </c>
      <c r="B56" s="25">
        <v>497</v>
      </c>
      <c r="C56" s="25">
        <v>449</v>
      </c>
      <c r="D56" s="25">
        <v>440</v>
      </c>
      <c r="E56" s="25">
        <v>463</v>
      </c>
      <c r="F56" s="25">
        <v>469</v>
      </c>
      <c r="G56" s="25">
        <v>494</v>
      </c>
      <c r="H56" s="25">
        <v>415</v>
      </c>
      <c r="I56" s="25">
        <v>562</v>
      </c>
      <c r="J56" s="25">
        <v>598</v>
      </c>
      <c r="K56" s="25">
        <v>574</v>
      </c>
      <c r="L56" s="25">
        <v>572</v>
      </c>
      <c r="M56" s="25">
        <v>592</v>
      </c>
      <c r="N56" s="25">
        <v>637</v>
      </c>
    </row>
    <row r="57" spans="1:16" x14ac:dyDescent="0.2">
      <c r="A57" t="s">
        <v>194</v>
      </c>
      <c r="B57" s="25">
        <v>34</v>
      </c>
      <c r="C57" s="25">
        <v>34</v>
      </c>
      <c r="D57" s="25">
        <v>27</v>
      </c>
      <c r="E57" s="25">
        <v>39</v>
      </c>
      <c r="F57" s="25">
        <v>40</v>
      </c>
      <c r="G57" s="25">
        <v>25</v>
      </c>
      <c r="H57" s="25">
        <v>46</v>
      </c>
      <c r="I57" s="25">
        <v>53</v>
      </c>
      <c r="J57" s="25">
        <v>74</v>
      </c>
      <c r="K57" s="25">
        <v>66</v>
      </c>
      <c r="L57" s="25">
        <v>67</v>
      </c>
      <c r="M57" s="25">
        <v>74</v>
      </c>
      <c r="N57" s="25">
        <v>49</v>
      </c>
    </row>
    <row r="58" spans="1:16" x14ac:dyDescent="0.2">
      <c r="A58" t="s">
        <v>195</v>
      </c>
      <c r="B58" s="25">
        <v>2432</v>
      </c>
      <c r="C58" s="25">
        <v>2219</v>
      </c>
      <c r="D58" s="25">
        <v>1984</v>
      </c>
      <c r="E58" s="25">
        <v>1981</v>
      </c>
      <c r="F58" s="25">
        <v>1931</v>
      </c>
      <c r="G58" s="25">
        <v>2195</v>
      </c>
      <c r="H58" s="25">
        <v>2189</v>
      </c>
      <c r="I58" s="25">
        <v>2235</v>
      </c>
      <c r="J58" s="25">
        <v>2345</v>
      </c>
      <c r="K58" s="25">
        <v>2486</v>
      </c>
      <c r="L58" s="25">
        <v>2346</v>
      </c>
      <c r="M58" s="25">
        <v>1962</v>
      </c>
      <c r="N58" s="25">
        <v>1846</v>
      </c>
    </row>
    <row r="59" spans="1:16" x14ac:dyDescent="0.2">
      <c r="A59" t="s">
        <v>196</v>
      </c>
      <c r="B59" s="25">
        <v>276</v>
      </c>
      <c r="C59" s="25">
        <v>279</v>
      </c>
      <c r="D59" s="25">
        <v>241</v>
      </c>
      <c r="E59" s="25">
        <v>240</v>
      </c>
      <c r="F59" s="25">
        <v>209</v>
      </c>
      <c r="G59" s="25">
        <v>211</v>
      </c>
      <c r="H59" s="25">
        <v>247</v>
      </c>
      <c r="I59" s="25">
        <v>228</v>
      </c>
      <c r="J59" s="25">
        <v>209</v>
      </c>
      <c r="K59" s="25">
        <v>221</v>
      </c>
      <c r="L59" s="25">
        <v>208</v>
      </c>
      <c r="M59" s="25">
        <v>181</v>
      </c>
      <c r="N59" s="25">
        <v>279</v>
      </c>
    </row>
    <row r="60" spans="1:16" x14ac:dyDescent="0.2">
      <c r="A60" t="s">
        <v>197</v>
      </c>
      <c r="B60" s="25">
        <v>7302</v>
      </c>
      <c r="C60" s="25">
        <v>6996</v>
      </c>
      <c r="D60" s="25">
        <v>6829</v>
      </c>
      <c r="E60" s="25">
        <v>7062</v>
      </c>
      <c r="F60" s="25">
        <v>7172</v>
      </c>
      <c r="G60" s="25">
        <v>7527</v>
      </c>
      <c r="H60" s="25">
        <v>6479</v>
      </c>
      <c r="I60" s="25">
        <v>7904</v>
      </c>
      <c r="J60" s="25">
        <v>7451</v>
      </c>
      <c r="K60" s="25">
        <v>7662</v>
      </c>
      <c r="L60" s="25">
        <v>6906</v>
      </c>
      <c r="M60" s="25">
        <v>6084</v>
      </c>
      <c r="N60" s="25">
        <v>5672</v>
      </c>
    </row>
    <row r="61" spans="1:16" x14ac:dyDescent="0.2">
      <c r="A61" t="s">
        <v>198</v>
      </c>
      <c r="B61" s="25">
        <v>995</v>
      </c>
      <c r="C61" s="25">
        <v>931</v>
      </c>
      <c r="D61" s="25">
        <v>799</v>
      </c>
      <c r="E61" s="25">
        <v>867</v>
      </c>
      <c r="F61" s="25">
        <v>1061</v>
      </c>
      <c r="G61" s="25">
        <v>1158</v>
      </c>
      <c r="H61" s="25">
        <v>1188</v>
      </c>
      <c r="I61" s="25">
        <v>1053</v>
      </c>
      <c r="J61" s="25">
        <v>504</v>
      </c>
      <c r="K61" s="25">
        <v>707</v>
      </c>
      <c r="L61" s="25">
        <v>739</v>
      </c>
      <c r="M61" s="25">
        <v>579</v>
      </c>
      <c r="N61" s="25">
        <v>649</v>
      </c>
    </row>
    <row r="62" spans="1:16" x14ac:dyDescent="0.2">
      <c r="A62" t="s">
        <v>199</v>
      </c>
      <c r="B62" s="25">
        <v>584</v>
      </c>
      <c r="C62" s="25">
        <v>469</v>
      </c>
      <c r="D62" s="25">
        <v>458</v>
      </c>
      <c r="E62" s="25">
        <v>460</v>
      </c>
      <c r="F62" s="25">
        <v>407</v>
      </c>
      <c r="G62" s="25">
        <v>528</v>
      </c>
      <c r="H62" s="25">
        <v>595</v>
      </c>
      <c r="I62" s="25">
        <v>550</v>
      </c>
      <c r="J62" s="25">
        <v>444</v>
      </c>
      <c r="K62" s="25">
        <v>489</v>
      </c>
      <c r="L62" s="25">
        <v>459</v>
      </c>
      <c r="M62" s="25">
        <v>524</v>
      </c>
      <c r="N62" s="25">
        <v>500</v>
      </c>
    </row>
    <row r="63" spans="1:16" x14ac:dyDescent="0.2">
      <c r="B63" s="19"/>
      <c r="C63" s="19"/>
      <c r="D63" s="19"/>
      <c r="E63" s="19"/>
      <c r="F63" s="19"/>
      <c r="G63" s="19"/>
      <c r="H63" s="19"/>
      <c r="I63" s="19"/>
      <c r="J63" s="19"/>
      <c r="K63" s="19"/>
      <c r="L63" s="19"/>
      <c r="M63" s="19"/>
      <c r="N63" s="19"/>
    </row>
    <row r="64" spans="1:16" x14ac:dyDescent="0.2">
      <c r="A64" t="s">
        <v>20</v>
      </c>
      <c r="B64" s="25">
        <v>166361</v>
      </c>
      <c r="C64" s="25">
        <v>167087</v>
      </c>
      <c r="D64" s="25">
        <v>166343</v>
      </c>
      <c r="E64" s="25">
        <v>174649</v>
      </c>
      <c r="F64" s="25">
        <v>176299</v>
      </c>
      <c r="G64" s="25">
        <v>181362</v>
      </c>
      <c r="H64" s="25">
        <v>186439</v>
      </c>
      <c r="I64" s="25">
        <v>194288</v>
      </c>
      <c r="J64" s="25">
        <v>196569</v>
      </c>
      <c r="K64" s="25">
        <v>198031</v>
      </c>
      <c r="L64" s="25">
        <v>196880</v>
      </c>
      <c r="M64" s="25">
        <v>186406</v>
      </c>
      <c r="N64" s="25">
        <v>196832</v>
      </c>
      <c r="P64" s="6"/>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4"/>
  <sheetViews>
    <sheetView workbookViewId="0">
      <selection sqref="A1:G1"/>
    </sheetView>
  </sheetViews>
  <sheetFormatPr defaultRowHeight="12.75" x14ac:dyDescent="0.2"/>
  <cols>
    <col min="1" max="1" width="4.42578125" customWidth="1"/>
    <col min="2" max="2" width="18.42578125" customWidth="1"/>
    <col min="14" max="14" width="3.85546875" customWidth="1"/>
    <col min="15" max="15" width="90.85546875" customWidth="1"/>
  </cols>
  <sheetData>
    <row r="1" spans="1:15" x14ac:dyDescent="0.2">
      <c r="A1" s="42" t="s">
        <v>633</v>
      </c>
      <c r="B1" s="42"/>
      <c r="C1" s="42"/>
      <c r="D1" s="42"/>
      <c r="E1" s="42"/>
      <c r="F1" s="42"/>
      <c r="G1" s="42"/>
      <c r="O1" t="s">
        <v>626</v>
      </c>
    </row>
    <row r="2" spans="1:15" x14ac:dyDescent="0.2">
      <c r="O2" t="s">
        <v>627</v>
      </c>
    </row>
    <row r="3" spans="1:15" x14ac:dyDescent="0.2">
      <c r="O3" t="s">
        <v>628</v>
      </c>
    </row>
    <row r="4" spans="1:15" x14ac:dyDescent="0.2">
      <c r="A4" s="6" t="s">
        <v>222</v>
      </c>
      <c r="B4" s="6" t="s">
        <v>221</v>
      </c>
      <c r="C4" s="6" t="s">
        <v>243</v>
      </c>
      <c r="D4" s="6" t="s">
        <v>244</v>
      </c>
      <c r="E4" s="6" t="s">
        <v>245</v>
      </c>
      <c r="F4" s="6" t="s">
        <v>246</v>
      </c>
      <c r="G4" s="6" t="s">
        <v>247</v>
      </c>
      <c r="H4" s="6" t="s">
        <v>248</v>
      </c>
      <c r="I4" s="6" t="s">
        <v>249</v>
      </c>
      <c r="J4" s="6" t="s">
        <v>250</v>
      </c>
      <c r="K4" s="6" t="s">
        <v>251</v>
      </c>
      <c r="L4" s="6" t="s">
        <v>252</v>
      </c>
      <c r="M4" s="6" t="s">
        <v>253</v>
      </c>
      <c r="O4" s="6" t="s">
        <v>223</v>
      </c>
    </row>
    <row r="5" spans="1:15" x14ac:dyDescent="0.2">
      <c r="A5">
        <v>2</v>
      </c>
      <c r="B5" t="s">
        <v>156</v>
      </c>
      <c r="C5">
        <v>856</v>
      </c>
      <c r="D5">
        <v>965</v>
      </c>
      <c r="E5" s="1">
        <v>1185</v>
      </c>
      <c r="F5" s="1">
        <v>1213</v>
      </c>
      <c r="G5" s="1">
        <v>1473</v>
      </c>
      <c r="H5" s="1">
        <v>1556</v>
      </c>
      <c r="I5" s="1">
        <v>1679</v>
      </c>
      <c r="J5" s="1">
        <v>1418</v>
      </c>
      <c r="K5" s="1">
        <v>1722</v>
      </c>
      <c r="L5" s="1">
        <v>2025</v>
      </c>
      <c r="M5" s="1">
        <v>1908</v>
      </c>
      <c r="O5" s="23" t="s">
        <v>271</v>
      </c>
    </row>
    <row r="6" spans="1:15" x14ac:dyDescent="0.2">
      <c r="A6">
        <v>3</v>
      </c>
      <c r="B6" t="s">
        <v>157</v>
      </c>
      <c r="C6">
        <v>1</v>
      </c>
      <c r="D6">
        <v>1</v>
      </c>
      <c r="E6">
        <v>2</v>
      </c>
      <c r="F6">
        <v>1</v>
      </c>
      <c r="G6">
        <v>4</v>
      </c>
      <c r="H6">
        <v>0</v>
      </c>
      <c r="I6">
        <v>5</v>
      </c>
      <c r="J6">
        <v>2</v>
      </c>
      <c r="K6">
        <v>6</v>
      </c>
      <c r="L6">
        <v>4</v>
      </c>
      <c r="M6">
        <v>3</v>
      </c>
      <c r="O6" t="s">
        <v>69</v>
      </c>
    </row>
    <row r="7" spans="1:15" x14ac:dyDescent="0.2">
      <c r="A7">
        <v>4</v>
      </c>
      <c r="B7" t="s">
        <v>158</v>
      </c>
      <c r="C7">
        <v>27</v>
      </c>
      <c r="D7">
        <v>38</v>
      </c>
      <c r="E7">
        <v>43</v>
      </c>
      <c r="F7">
        <v>51</v>
      </c>
      <c r="G7">
        <v>63</v>
      </c>
      <c r="H7">
        <v>45</v>
      </c>
      <c r="I7">
        <v>62</v>
      </c>
      <c r="J7">
        <v>61</v>
      </c>
      <c r="K7">
        <v>45</v>
      </c>
      <c r="L7">
        <v>56</v>
      </c>
      <c r="M7">
        <v>56</v>
      </c>
    </row>
    <row r="8" spans="1:15" x14ac:dyDescent="0.2">
      <c r="A8">
        <v>5</v>
      </c>
      <c r="B8" t="s">
        <v>159</v>
      </c>
      <c r="C8">
        <v>104</v>
      </c>
      <c r="D8">
        <v>123</v>
      </c>
      <c r="E8">
        <v>86</v>
      </c>
      <c r="F8">
        <v>164</v>
      </c>
      <c r="G8">
        <v>194</v>
      </c>
      <c r="H8">
        <v>186</v>
      </c>
      <c r="I8">
        <v>194</v>
      </c>
      <c r="J8">
        <v>172</v>
      </c>
      <c r="K8">
        <v>209</v>
      </c>
      <c r="L8">
        <v>248</v>
      </c>
      <c r="M8">
        <v>207</v>
      </c>
      <c r="O8" s="6" t="s">
        <v>226</v>
      </c>
    </row>
    <row r="9" spans="1:15" x14ac:dyDescent="0.2">
      <c r="A9">
        <v>6</v>
      </c>
      <c r="B9" t="s">
        <v>160</v>
      </c>
      <c r="C9">
        <v>62</v>
      </c>
      <c r="D9">
        <v>72</v>
      </c>
      <c r="E9">
        <v>66</v>
      </c>
      <c r="F9">
        <v>69</v>
      </c>
      <c r="G9">
        <v>65</v>
      </c>
      <c r="H9">
        <v>49</v>
      </c>
      <c r="I9">
        <v>89</v>
      </c>
      <c r="J9">
        <v>84</v>
      </c>
      <c r="K9">
        <v>73</v>
      </c>
      <c r="L9">
        <v>92</v>
      </c>
      <c r="M9">
        <v>74</v>
      </c>
      <c r="O9" s="6" t="s">
        <v>227</v>
      </c>
    </row>
    <row r="10" spans="1:15" x14ac:dyDescent="0.2">
      <c r="A10">
        <v>7</v>
      </c>
      <c r="B10" t="s">
        <v>161</v>
      </c>
      <c r="C10">
        <v>5</v>
      </c>
      <c r="D10">
        <v>16</v>
      </c>
      <c r="E10">
        <v>31</v>
      </c>
      <c r="F10">
        <v>21</v>
      </c>
      <c r="G10">
        <v>23</v>
      </c>
      <c r="H10">
        <v>19</v>
      </c>
      <c r="I10">
        <v>14</v>
      </c>
      <c r="J10">
        <v>20</v>
      </c>
      <c r="K10">
        <v>35</v>
      </c>
      <c r="L10">
        <v>31</v>
      </c>
      <c r="M10">
        <v>35</v>
      </c>
    </row>
    <row r="11" spans="1:15" x14ac:dyDescent="0.2">
      <c r="A11">
        <v>8</v>
      </c>
      <c r="B11" t="s">
        <v>200</v>
      </c>
      <c r="C11">
        <v>408</v>
      </c>
      <c r="D11">
        <v>441</v>
      </c>
      <c r="E11">
        <v>537</v>
      </c>
      <c r="F11">
        <v>530</v>
      </c>
      <c r="G11">
        <v>527</v>
      </c>
      <c r="H11">
        <v>611</v>
      </c>
      <c r="I11">
        <v>692</v>
      </c>
      <c r="J11">
        <v>885</v>
      </c>
      <c r="K11">
        <v>886</v>
      </c>
      <c r="L11" s="1">
        <v>1218</v>
      </c>
      <c r="M11" s="1">
        <v>1039</v>
      </c>
      <c r="O11" s="6" t="s">
        <v>225</v>
      </c>
    </row>
    <row r="12" spans="1:15" x14ac:dyDescent="0.2">
      <c r="A12">
        <v>9</v>
      </c>
      <c r="B12" t="s">
        <v>201</v>
      </c>
      <c r="C12">
        <v>116</v>
      </c>
      <c r="D12">
        <v>117</v>
      </c>
      <c r="E12">
        <v>107</v>
      </c>
      <c r="F12">
        <v>111</v>
      </c>
      <c r="G12">
        <v>89</v>
      </c>
      <c r="H12">
        <v>110</v>
      </c>
      <c r="I12">
        <v>108</v>
      </c>
      <c r="J12">
        <v>106</v>
      </c>
      <c r="K12">
        <v>83</v>
      </c>
      <c r="L12">
        <v>82</v>
      </c>
      <c r="M12">
        <v>98</v>
      </c>
      <c r="O12" s="6" t="s">
        <v>224</v>
      </c>
    </row>
    <row r="13" spans="1:15" x14ac:dyDescent="0.2">
      <c r="A13">
        <v>10</v>
      </c>
      <c r="B13" t="s">
        <v>202</v>
      </c>
      <c r="C13">
        <v>123</v>
      </c>
      <c r="D13">
        <v>167</v>
      </c>
      <c r="E13">
        <v>182</v>
      </c>
      <c r="F13">
        <v>196</v>
      </c>
      <c r="G13">
        <v>240</v>
      </c>
      <c r="H13">
        <v>207</v>
      </c>
      <c r="I13">
        <v>236</v>
      </c>
      <c r="J13">
        <v>252</v>
      </c>
      <c r="K13">
        <v>208</v>
      </c>
      <c r="L13">
        <v>272</v>
      </c>
      <c r="M13">
        <v>243</v>
      </c>
    </row>
    <row r="14" spans="1:15" x14ac:dyDescent="0.2">
      <c r="A14">
        <v>11</v>
      </c>
      <c r="B14" t="s">
        <v>162</v>
      </c>
      <c r="C14" s="1">
        <v>1083</v>
      </c>
      <c r="D14" s="1">
        <v>1373</v>
      </c>
      <c r="E14" s="1">
        <v>1505</v>
      </c>
      <c r="F14" s="1">
        <v>1288</v>
      </c>
      <c r="G14" s="1">
        <v>1422</v>
      </c>
      <c r="H14" s="1">
        <v>1575</v>
      </c>
      <c r="I14" s="1">
        <v>2355</v>
      </c>
      <c r="J14" s="1">
        <v>2333</v>
      </c>
      <c r="K14" s="1">
        <v>2440</v>
      </c>
      <c r="L14" s="1">
        <v>2721</v>
      </c>
      <c r="M14" s="1">
        <v>2595</v>
      </c>
    </row>
    <row r="15" spans="1:15" x14ac:dyDescent="0.2">
      <c r="A15">
        <v>12</v>
      </c>
      <c r="B15" t="s">
        <v>163</v>
      </c>
      <c r="C15">
        <v>20</v>
      </c>
      <c r="D15">
        <v>20</v>
      </c>
      <c r="E15">
        <v>19</v>
      </c>
      <c r="F15">
        <v>29</v>
      </c>
      <c r="G15">
        <v>37</v>
      </c>
      <c r="H15">
        <v>19</v>
      </c>
      <c r="I15">
        <v>32</v>
      </c>
      <c r="J15">
        <v>30</v>
      </c>
      <c r="K15">
        <v>37</v>
      </c>
      <c r="L15">
        <v>48</v>
      </c>
      <c r="M15">
        <v>33</v>
      </c>
    </row>
    <row r="16" spans="1:15" x14ac:dyDescent="0.2">
      <c r="A16">
        <v>13</v>
      </c>
      <c r="B16" t="s">
        <v>164</v>
      </c>
      <c r="C16">
        <v>346</v>
      </c>
      <c r="D16">
        <v>396</v>
      </c>
      <c r="E16">
        <v>305</v>
      </c>
      <c r="F16">
        <v>320</v>
      </c>
      <c r="G16">
        <v>383</v>
      </c>
      <c r="H16">
        <v>382</v>
      </c>
      <c r="I16">
        <v>399</v>
      </c>
      <c r="J16">
        <v>402</v>
      </c>
      <c r="K16">
        <v>304</v>
      </c>
      <c r="L16">
        <v>292</v>
      </c>
      <c r="M16">
        <v>278</v>
      </c>
    </row>
    <row r="17" spans="1:13" x14ac:dyDescent="0.2">
      <c r="A17">
        <v>14</v>
      </c>
      <c r="B17" t="s">
        <v>165</v>
      </c>
      <c r="C17">
        <v>39</v>
      </c>
      <c r="D17">
        <v>53</v>
      </c>
      <c r="E17">
        <v>77</v>
      </c>
      <c r="F17">
        <v>80</v>
      </c>
      <c r="G17">
        <v>148</v>
      </c>
      <c r="H17">
        <v>184</v>
      </c>
      <c r="I17">
        <v>223</v>
      </c>
      <c r="J17">
        <v>239</v>
      </c>
      <c r="K17">
        <v>194</v>
      </c>
      <c r="L17">
        <v>200</v>
      </c>
      <c r="M17">
        <v>254</v>
      </c>
    </row>
    <row r="18" spans="1:13" x14ac:dyDescent="0.2">
      <c r="A18">
        <v>15</v>
      </c>
      <c r="B18" t="s">
        <v>166</v>
      </c>
      <c r="C18">
        <v>35</v>
      </c>
      <c r="D18">
        <v>39</v>
      </c>
      <c r="E18">
        <v>28</v>
      </c>
      <c r="F18">
        <v>30</v>
      </c>
      <c r="G18">
        <v>36</v>
      </c>
      <c r="H18">
        <v>38</v>
      </c>
      <c r="I18">
        <v>38</v>
      </c>
      <c r="J18">
        <v>40</v>
      </c>
      <c r="K18">
        <v>32</v>
      </c>
      <c r="L18">
        <v>39</v>
      </c>
      <c r="M18">
        <v>44</v>
      </c>
    </row>
    <row r="19" spans="1:13" x14ac:dyDescent="0.2">
      <c r="A19">
        <v>16</v>
      </c>
      <c r="B19" t="s">
        <v>167</v>
      </c>
      <c r="C19">
        <v>806</v>
      </c>
      <c r="D19">
        <v>944</v>
      </c>
      <c r="E19">
        <v>946</v>
      </c>
      <c r="F19">
        <v>848</v>
      </c>
      <c r="G19" s="1">
        <v>1034</v>
      </c>
      <c r="H19" s="1">
        <v>1125</v>
      </c>
      <c r="I19" s="1">
        <v>1229</v>
      </c>
      <c r="J19" s="1">
        <v>1136</v>
      </c>
      <c r="K19" s="1">
        <v>1716</v>
      </c>
      <c r="L19" s="1">
        <v>1772</v>
      </c>
      <c r="M19" s="1">
        <v>1411</v>
      </c>
    </row>
    <row r="20" spans="1:13" x14ac:dyDescent="0.2">
      <c r="A20">
        <v>17</v>
      </c>
      <c r="B20" t="s">
        <v>168</v>
      </c>
      <c r="C20">
        <v>110</v>
      </c>
      <c r="D20">
        <v>141</v>
      </c>
      <c r="E20">
        <v>155</v>
      </c>
      <c r="F20">
        <v>189</v>
      </c>
      <c r="G20">
        <v>148</v>
      </c>
      <c r="H20">
        <v>227</v>
      </c>
      <c r="I20">
        <v>337</v>
      </c>
      <c r="J20">
        <v>393</v>
      </c>
      <c r="K20">
        <v>353</v>
      </c>
      <c r="L20">
        <v>333</v>
      </c>
      <c r="M20">
        <v>300</v>
      </c>
    </row>
    <row r="21" spans="1:13" x14ac:dyDescent="0.2">
      <c r="A21">
        <v>18</v>
      </c>
      <c r="B21" t="s">
        <v>169</v>
      </c>
      <c r="C21">
        <v>101</v>
      </c>
      <c r="D21">
        <v>87</v>
      </c>
      <c r="E21">
        <v>118</v>
      </c>
      <c r="F21">
        <v>89</v>
      </c>
      <c r="G21">
        <v>124</v>
      </c>
      <c r="H21">
        <v>152</v>
      </c>
      <c r="I21">
        <v>143</v>
      </c>
      <c r="J21">
        <v>169</v>
      </c>
      <c r="K21">
        <v>161</v>
      </c>
      <c r="L21">
        <v>169</v>
      </c>
      <c r="M21">
        <v>183</v>
      </c>
    </row>
    <row r="22" spans="1:13" x14ac:dyDescent="0.2">
      <c r="A22">
        <v>19</v>
      </c>
      <c r="B22" t="s">
        <v>170</v>
      </c>
      <c r="C22">
        <v>18</v>
      </c>
      <c r="D22">
        <v>27</v>
      </c>
      <c r="E22">
        <v>18</v>
      </c>
      <c r="F22">
        <v>19</v>
      </c>
      <c r="G22">
        <v>20</v>
      </c>
      <c r="H22">
        <v>25</v>
      </c>
      <c r="I22">
        <v>29</v>
      </c>
      <c r="J22">
        <v>38</v>
      </c>
      <c r="K22">
        <v>31</v>
      </c>
      <c r="L22">
        <v>60</v>
      </c>
      <c r="M22">
        <v>48</v>
      </c>
    </row>
    <row r="23" spans="1:13" x14ac:dyDescent="0.2">
      <c r="A23">
        <v>20</v>
      </c>
      <c r="B23" t="s">
        <v>203</v>
      </c>
      <c r="C23" s="1">
        <v>12435</v>
      </c>
      <c r="D23" s="1">
        <v>14829</v>
      </c>
      <c r="E23" s="1">
        <v>16430</v>
      </c>
      <c r="F23" s="1">
        <v>16562</v>
      </c>
      <c r="G23" s="1">
        <v>17455</v>
      </c>
      <c r="H23" s="1">
        <v>16663</v>
      </c>
      <c r="I23" s="1">
        <v>17820</v>
      </c>
      <c r="J23" s="1">
        <v>18369</v>
      </c>
      <c r="K23" s="1">
        <v>18197</v>
      </c>
      <c r="L23" s="1">
        <v>18726</v>
      </c>
      <c r="M23" s="1">
        <v>17190</v>
      </c>
    </row>
    <row r="24" spans="1:13" x14ac:dyDescent="0.2">
      <c r="A24">
        <v>21</v>
      </c>
      <c r="B24" t="s">
        <v>171</v>
      </c>
      <c r="C24">
        <v>134</v>
      </c>
      <c r="D24">
        <v>160</v>
      </c>
      <c r="E24">
        <v>149</v>
      </c>
      <c r="F24">
        <v>179</v>
      </c>
      <c r="G24">
        <v>209</v>
      </c>
      <c r="H24">
        <v>209</v>
      </c>
      <c r="I24">
        <v>226</v>
      </c>
      <c r="J24">
        <v>235</v>
      </c>
      <c r="K24">
        <v>257</v>
      </c>
      <c r="L24">
        <v>240</v>
      </c>
      <c r="M24">
        <v>202</v>
      </c>
    </row>
    <row r="25" spans="1:13" x14ac:dyDescent="0.2">
      <c r="A25">
        <v>22</v>
      </c>
      <c r="B25" t="s">
        <v>172</v>
      </c>
      <c r="C25">
        <v>138</v>
      </c>
      <c r="D25">
        <v>138</v>
      </c>
      <c r="E25">
        <v>174</v>
      </c>
      <c r="F25">
        <v>164</v>
      </c>
      <c r="G25">
        <v>189</v>
      </c>
      <c r="H25">
        <v>209</v>
      </c>
      <c r="I25">
        <v>234</v>
      </c>
      <c r="J25">
        <v>210</v>
      </c>
      <c r="K25">
        <v>193</v>
      </c>
      <c r="L25">
        <v>262</v>
      </c>
      <c r="M25">
        <v>231</v>
      </c>
    </row>
    <row r="26" spans="1:13" x14ac:dyDescent="0.2">
      <c r="A26">
        <v>23</v>
      </c>
      <c r="B26" t="s">
        <v>173</v>
      </c>
      <c r="C26">
        <v>13</v>
      </c>
      <c r="D26">
        <v>18</v>
      </c>
      <c r="E26">
        <v>24</v>
      </c>
      <c r="F26">
        <v>22</v>
      </c>
      <c r="G26">
        <v>41</v>
      </c>
      <c r="H26">
        <v>53</v>
      </c>
      <c r="I26">
        <v>61</v>
      </c>
      <c r="J26">
        <v>52</v>
      </c>
      <c r="K26">
        <v>18</v>
      </c>
      <c r="L26">
        <v>23</v>
      </c>
      <c r="M26">
        <v>28</v>
      </c>
    </row>
    <row r="27" spans="1:13" x14ac:dyDescent="0.2">
      <c r="A27">
        <v>24</v>
      </c>
      <c r="B27" t="s">
        <v>174</v>
      </c>
      <c r="C27">
        <v>110</v>
      </c>
      <c r="D27">
        <v>134</v>
      </c>
      <c r="E27">
        <v>188</v>
      </c>
      <c r="F27">
        <v>98</v>
      </c>
      <c r="G27">
        <v>181</v>
      </c>
      <c r="H27">
        <v>223</v>
      </c>
      <c r="I27">
        <v>264</v>
      </c>
      <c r="J27">
        <v>250</v>
      </c>
      <c r="K27">
        <v>185</v>
      </c>
      <c r="L27">
        <v>267</v>
      </c>
      <c r="M27">
        <v>200</v>
      </c>
    </row>
    <row r="28" spans="1:13" x14ac:dyDescent="0.2">
      <c r="A28">
        <v>25</v>
      </c>
      <c r="B28" t="s">
        <v>175</v>
      </c>
      <c r="C28">
        <v>239</v>
      </c>
      <c r="D28">
        <v>257</v>
      </c>
      <c r="E28">
        <v>329</v>
      </c>
      <c r="F28">
        <v>313</v>
      </c>
      <c r="G28">
        <v>390</v>
      </c>
      <c r="H28">
        <v>447</v>
      </c>
      <c r="I28">
        <v>514</v>
      </c>
      <c r="J28">
        <v>512</v>
      </c>
      <c r="K28">
        <v>404</v>
      </c>
      <c r="L28">
        <v>518</v>
      </c>
      <c r="M28">
        <v>421</v>
      </c>
    </row>
    <row r="29" spans="1:13" x14ac:dyDescent="0.2">
      <c r="A29">
        <v>26</v>
      </c>
      <c r="B29" t="s">
        <v>176</v>
      </c>
      <c r="C29">
        <v>14</v>
      </c>
      <c r="D29">
        <v>26</v>
      </c>
      <c r="E29">
        <v>12</v>
      </c>
      <c r="F29">
        <v>14</v>
      </c>
      <c r="G29">
        <v>22</v>
      </c>
      <c r="H29">
        <v>26</v>
      </c>
      <c r="I29">
        <v>26</v>
      </c>
      <c r="J29">
        <v>27</v>
      </c>
      <c r="K29">
        <v>27</v>
      </c>
      <c r="L29">
        <v>25</v>
      </c>
      <c r="M29">
        <v>35</v>
      </c>
    </row>
    <row r="30" spans="1:13" x14ac:dyDescent="0.2">
      <c r="A30">
        <v>27</v>
      </c>
      <c r="B30" t="s">
        <v>177</v>
      </c>
      <c r="C30">
        <v>15</v>
      </c>
      <c r="D30">
        <v>20</v>
      </c>
      <c r="E30">
        <v>22</v>
      </c>
      <c r="F30">
        <v>24</v>
      </c>
      <c r="G30">
        <v>21</v>
      </c>
      <c r="H30">
        <v>17</v>
      </c>
      <c r="I30">
        <v>33</v>
      </c>
      <c r="J30">
        <v>23</v>
      </c>
      <c r="K30">
        <v>34</v>
      </c>
      <c r="L30">
        <v>25</v>
      </c>
      <c r="M30">
        <v>35</v>
      </c>
    </row>
    <row r="31" spans="1:13" x14ac:dyDescent="0.2">
      <c r="A31">
        <v>28</v>
      </c>
      <c r="B31" t="s">
        <v>178</v>
      </c>
      <c r="C31">
        <v>766</v>
      </c>
      <c r="D31">
        <v>929</v>
      </c>
      <c r="E31">
        <v>867</v>
      </c>
      <c r="F31">
        <v>750</v>
      </c>
      <c r="G31">
        <v>667</v>
      </c>
      <c r="H31">
        <v>845</v>
      </c>
      <c r="I31">
        <v>933</v>
      </c>
      <c r="J31">
        <v>698</v>
      </c>
      <c r="K31">
        <v>776</v>
      </c>
      <c r="L31">
        <v>770</v>
      </c>
      <c r="M31">
        <v>664</v>
      </c>
    </row>
    <row r="32" spans="1:13" x14ac:dyDescent="0.2">
      <c r="A32">
        <v>29</v>
      </c>
      <c r="B32" t="s">
        <v>179</v>
      </c>
      <c r="C32">
        <v>114</v>
      </c>
      <c r="D32">
        <v>91</v>
      </c>
      <c r="E32">
        <v>83</v>
      </c>
      <c r="F32">
        <v>109</v>
      </c>
      <c r="G32">
        <v>184</v>
      </c>
      <c r="H32">
        <v>175</v>
      </c>
      <c r="I32">
        <v>198</v>
      </c>
      <c r="J32">
        <v>203</v>
      </c>
      <c r="K32">
        <v>160</v>
      </c>
      <c r="L32">
        <v>168</v>
      </c>
      <c r="M32">
        <v>109</v>
      </c>
    </row>
    <row r="33" spans="1:13" x14ac:dyDescent="0.2">
      <c r="A33">
        <v>30</v>
      </c>
      <c r="B33" t="s">
        <v>180</v>
      </c>
      <c r="C33">
        <v>66</v>
      </c>
      <c r="D33">
        <v>78</v>
      </c>
      <c r="E33">
        <v>105</v>
      </c>
      <c r="F33">
        <v>75</v>
      </c>
      <c r="G33">
        <v>84</v>
      </c>
      <c r="H33">
        <v>100</v>
      </c>
      <c r="I33">
        <v>103</v>
      </c>
      <c r="J33">
        <v>94</v>
      </c>
      <c r="K33">
        <v>78</v>
      </c>
      <c r="L33">
        <v>128</v>
      </c>
      <c r="M33">
        <v>107</v>
      </c>
    </row>
    <row r="34" spans="1:13" x14ac:dyDescent="0.2">
      <c r="A34">
        <v>31</v>
      </c>
      <c r="B34" t="s">
        <v>181</v>
      </c>
      <c r="C34">
        <v>601</v>
      </c>
      <c r="D34" s="1">
        <v>1087</v>
      </c>
      <c r="E34" s="1">
        <v>1325</v>
      </c>
      <c r="F34" s="1">
        <v>1484</v>
      </c>
      <c r="G34" s="1">
        <v>1567</v>
      </c>
      <c r="H34" s="1">
        <v>1793</v>
      </c>
      <c r="I34" s="1">
        <v>2496</v>
      </c>
      <c r="J34" s="1">
        <v>2984</v>
      </c>
      <c r="K34" s="1">
        <v>3131</v>
      </c>
      <c r="L34" s="1">
        <v>3563</v>
      </c>
      <c r="M34" s="1">
        <v>3191</v>
      </c>
    </row>
    <row r="35" spans="1:13" x14ac:dyDescent="0.2">
      <c r="A35">
        <v>32</v>
      </c>
      <c r="B35" t="s">
        <v>182</v>
      </c>
      <c r="C35">
        <v>244</v>
      </c>
      <c r="D35">
        <v>254</v>
      </c>
      <c r="E35">
        <v>245</v>
      </c>
      <c r="F35">
        <v>294</v>
      </c>
      <c r="G35">
        <v>266</v>
      </c>
      <c r="H35">
        <v>274</v>
      </c>
      <c r="I35">
        <v>293</v>
      </c>
      <c r="J35">
        <v>314</v>
      </c>
      <c r="K35">
        <v>267</v>
      </c>
      <c r="L35">
        <v>303</v>
      </c>
      <c r="M35">
        <v>253</v>
      </c>
    </row>
    <row r="36" spans="1:13" x14ac:dyDescent="0.2">
      <c r="A36">
        <v>33</v>
      </c>
      <c r="B36" t="s">
        <v>183</v>
      </c>
      <c r="C36">
        <v>19</v>
      </c>
      <c r="D36">
        <v>36</v>
      </c>
      <c r="E36">
        <v>45</v>
      </c>
      <c r="F36">
        <v>34</v>
      </c>
      <c r="G36">
        <v>30</v>
      </c>
      <c r="H36">
        <v>21</v>
      </c>
      <c r="I36">
        <v>33</v>
      </c>
      <c r="J36">
        <v>34</v>
      </c>
      <c r="K36">
        <v>56</v>
      </c>
      <c r="L36">
        <v>39</v>
      </c>
      <c r="M36">
        <v>52</v>
      </c>
    </row>
    <row r="37" spans="1:13" x14ac:dyDescent="0.2">
      <c r="A37">
        <v>34</v>
      </c>
      <c r="B37" t="s">
        <v>184</v>
      </c>
      <c r="C37">
        <v>944</v>
      </c>
      <c r="D37" s="1">
        <v>1339</v>
      </c>
      <c r="E37" s="1">
        <v>1612</v>
      </c>
      <c r="F37" s="1">
        <v>1713</v>
      </c>
      <c r="G37" s="1">
        <v>1618</v>
      </c>
      <c r="H37" s="1">
        <v>1682</v>
      </c>
      <c r="I37" s="1">
        <v>1990</v>
      </c>
      <c r="J37" s="1">
        <v>2183</v>
      </c>
      <c r="K37" s="1">
        <v>2200</v>
      </c>
      <c r="L37" s="1">
        <v>2403</v>
      </c>
      <c r="M37" s="1">
        <v>2449</v>
      </c>
    </row>
    <row r="38" spans="1:13" x14ac:dyDescent="0.2">
      <c r="A38">
        <v>35</v>
      </c>
      <c r="B38" t="s">
        <v>185</v>
      </c>
      <c r="C38" s="1">
        <v>1612</v>
      </c>
      <c r="D38" s="1">
        <v>1801</v>
      </c>
      <c r="E38" s="1">
        <v>2792</v>
      </c>
      <c r="F38" s="1">
        <v>2627</v>
      </c>
      <c r="G38" s="1">
        <v>2792</v>
      </c>
      <c r="H38" s="1">
        <v>2681</v>
      </c>
      <c r="I38" s="1">
        <v>2816</v>
      </c>
      <c r="J38" s="1">
        <v>2954</v>
      </c>
      <c r="K38" s="1">
        <v>2575</v>
      </c>
      <c r="L38" s="1">
        <v>2806</v>
      </c>
      <c r="M38" s="1">
        <v>2441</v>
      </c>
    </row>
    <row r="39" spans="1:13" x14ac:dyDescent="0.2">
      <c r="A39">
        <v>36</v>
      </c>
      <c r="B39" t="s">
        <v>204</v>
      </c>
      <c r="C39">
        <v>49</v>
      </c>
      <c r="D39">
        <v>70</v>
      </c>
      <c r="E39">
        <v>82</v>
      </c>
      <c r="F39">
        <v>72</v>
      </c>
      <c r="G39">
        <v>64</v>
      </c>
      <c r="H39">
        <v>57</v>
      </c>
      <c r="I39">
        <v>74</v>
      </c>
      <c r="J39">
        <v>110</v>
      </c>
      <c r="K39">
        <v>100</v>
      </c>
      <c r="L39">
        <v>112</v>
      </c>
      <c r="M39">
        <v>83</v>
      </c>
    </row>
    <row r="40" spans="1:13" x14ac:dyDescent="0.2">
      <c r="A40">
        <v>37</v>
      </c>
      <c r="B40" t="s">
        <v>205</v>
      </c>
      <c r="C40" s="1">
        <v>1009</v>
      </c>
      <c r="D40" s="1">
        <v>1573</v>
      </c>
      <c r="E40" s="1">
        <v>2256</v>
      </c>
      <c r="F40" s="1">
        <v>2180</v>
      </c>
      <c r="G40" s="1">
        <v>2664</v>
      </c>
      <c r="H40" s="1">
        <v>2986</v>
      </c>
      <c r="I40" s="1">
        <v>3007</v>
      </c>
      <c r="J40" s="1">
        <v>3357</v>
      </c>
      <c r="K40" s="1">
        <v>3408</v>
      </c>
      <c r="L40" s="1">
        <v>4074</v>
      </c>
      <c r="M40" s="1">
        <v>3291</v>
      </c>
    </row>
    <row r="41" spans="1:13" x14ac:dyDescent="0.2">
      <c r="A41">
        <v>38</v>
      </c>
      <c r="B41" t="s">
        <v>206</v>
      </c>
      <c r="C41" s="1">
        <v>1390</v>
      </c>
      <c r="D41" s="1">
        <v>1644</v>
      </c>
      <c r="E41" s="1">
        <v>2171</v>
      </c>
      <c r="F41" s="1">
        <v>3982</v>
      </c>
      <c r="G41" s="1">
        <v>4898</v>
      </c>
      <c r="H41" s="1">
        <v>4820</v>
      </c>
      <c r="I41" s="1">
        <v>4913</v>
      </c>
      <c r="J41" s="1">
        <v>4804</v>
      </c>
      <c r="K41" s="1">
        <v>4836</v>
      </c>
      <c r="L41" s="1">
        <v>4926</v>
      </c>
      <c r="M41" s="1">
        <v>4640</v>
      </c>
    </row>
    <row r="42" spans="1:13" x14ac:dyDescent="0.2">
      <c r="A42">
        <v>39</v>
      </c>
      <c r="B42" t="s">
        <v>207</v>
      </c>
      <c r="C42">
        <v>968</v>
      </c>
      <c r="D42">
        <v>877</v>
      </c>
      <c r="E42">
        <v>890</v>
      </c>
      <c r="F42" s="1">
        <v>1076</v>
      </c>
      <c r="G42" s="1">
        <v>1058</v>
      </c>
      <c r="H42" s="1">
        <v>1138</v>
      </c>
      <c r="I42" s="1">
        <v>1285</v>
      </c>
      <c r="J42" s="1">
        <v>1642</v>
      </c>
      <c r="K42" s="1">
        <v>1576</v>
      </c>
      <c r="L42" s="1">
        <v>1338</v>
      </c>
      <c r="M42" s="1">
        <v>1188</v>
      </c>
    </row>
    <row r="43" spans="1:13" x14ac:dyDescent="0.2">
      <c r="A43">
        <v>40</v>
      </c>
      <c r="B43" t="s">
        <v>208</v>
      </c>
      <c r="C43">
        <v>562</v>
      </c>
      <c r="D43">
        <v>713</v>
      </c>
      <c r="E43">
        <v>728</v>
      </c>
      <c r="F43">
        <v>714</v>
      </c>
      <c r="G43">
        <v>722</v>
      </c>
      <c r="H43">
        <v>799</v>
      </c>
      <c r="I43">
        <v>978</v>
      </c>
      <c r="J43" s="1">
        <v>1111</v>
      </c>
      <c r="K43">
        <v>889</v>
      </c>
      <c r="L43" s="1">
        <v>1275</v>
      </c>
      <c r="M43" s="1">
        <v>1338</v>
      </c>
    </row>
    <row r="44" spans="1:13" x14ac:dyDescent="0.2">
      <c r="A44">
        <v>41</v>
      </c>
      <c r="B44" t="s">
        <v>210</v>
      </c>
      <c r="C44">
        <v>221</v>
      </c>
      <c r="D44">
        <v>277</v>
      </c>
      <c r="E44">
        <v>268</v>
      </c>
      <c r="F44">
        <v>223</v>
      </c>
      <c r="G44">
        <v>227</v>
      </c>
      <c r="H44">
        <v>297</v>
      </c>
      <c r="I44">
        <v>354</v>
      </c>
      <c r="J44">
        <v>423</v>
      </c>
      <c r="K44">
        <v>375</v>
      </c>
      <c r="L44">
        <v>334</v>
      </c>
      <c r="M44">
        <v>311</v>
      </c>
    </row>
    <row r="45" spans="1:13" x14ac:dyDescent="0.2">
      <c r="A45">
        <v>42</v>
      </c>
      <c r="B45" t="s">
        <v>209</v>
      </c>
      <c r="C45">
        <v>479</v>
      </c>
      <c r="D45">
        <v>532</v>
      </c>
      <c r="E45">
        <v>527</v>
      </c>
      <c r="F45">
        <v>542</v>
      </c>
      <c r="G45">
        <v>535</v>
      </c>
      <c r="H45">
        <v>602</v>
      </c>
      <c r="I45">
        <v>613</v>
      </c>
      <c r="J45">
        <v>734</v>
      </c>
      <c r="K45">
        <v>705</v>
      </c>
      <c r="L45">
        <v>759</v>
      </c>
      <c r="M45">
        <v>570</v>
      </c>
    </row>
    <row r="46" spans="1:13" x14ac:dyDescent="0.2">
      <c r="A46">
        <v>43</v>
      </c>
      <c r="B46" t="s">
        <v>211</v>
      </c>
      <c r="C46">
        <v>536</v>
      </c>
      <c r="D46">
        <v>615</v>
      </c>
      <c r="E46">
        <v>623</v>
      </c>
      <c r="F46">
        <v>535</v>
      </c>
      <c r="G46">
        <v>621</v>
      </c>
      <c r="H46">
        <v>542</v>
      </c>
      <c r="I46">
        <v>546</v>
      </c>
      <c r="J46">
        <v>609</v>
      </c>
      <c r="K46">
        <v>582</v>
      </c>
      <c r="L46">
        <v>663</v>
      </c>
      <c r="M46">
        <v>544</v>
      </c>
    </row>
    <row r="47" spans="1:13" x14ac:dyDescent="0.2">
      <c r="A47">
        <v>44</v>
      </c>
      <c r="B47" t="s">
        <v>15</v>
      </c>
      <c r="C47" s="1">
        <v>1734</v>
      </c>
      <c r="D47" s="1">
        <v>1801</v>
      </c>
      <c r="E47" s="1">
        <v>1993</v>
      </c>
      <c r="F47" s="1">
        <v>2093</v>
      </c>
      <c r="G47" s="1">
        <v>2132</v>
      </c>
      <c r="H47" s="1">
        <v>2448</v>
      </c>
      <c r="I47" s="1">
        <v>2546</v>
      </c>
      <c r="J47" s="1">
        <v>3378</v>
      </c>
      <c r="K47" s="1">
        <v>2989</v>
      </c>
      <c r="L47" s="1">
        <v>3016</v>
      </c>
      <c r="M47" s="1">
        <v>2423</v>
      </c>
    </row>
    <row r="48" spans="1:13" x14ac:dyDescent="0.2">
      <c r="A48">
        <v>45</v>
      </c>
      <c r="B48" t="s">
        <v>212</v>
      </c>
      <c r="C48">
        <v>334</v>
      </c>
      <c r="D48">
        <v>329</v>
      </c>
      <c r="E48">
        <v>460</v>
      </c>
      <c r="F48">
        <v>446</v>
      </c>
      <c r="G48">
        <v>410</v>
      </c>
      <c r="H48">
        <v>422</v>
      </c>
      <c r="I48">
        <v>465</v>
      </c>
      <c r="J48">
        <v>529</v>
      </c>
      <c r="K48">
        <v>509</v>
      </c>
      <c r="L48">
        <v>469</v>
      </c>
      <c r="M48">
        <v>434</v>
      </c>
    </row>
    <row r="49" spans="1:13" x14ac:dyDescent="0.2">
      <c r="A49">
        <v>46</v>
      </c>
      <c r="B49" t="s">
        <v>186</v>
      </c>
      <c r="C49">
        <v>186</v>
      </c>
      <c r="D49">
        <v>284</v>
      </c>
      <c r="E49">
        <v>308</v>
      </c>
      <c r="F49">
        <v>283</v>
      </c>
      <c r="G49">
        <v>271</v>
      </c>
      <c r="H49">
        <v>298</v>
      </c>
      <c r="I49">
        <v>495</v>
      </c>
      <c r="J49">
        <v>394</v>
      </c>
      <c r="K49">
        <v>415</v>
      </c>
      <c r="L49">
        <v>403</v>
      </c>
      <c r="M49">
        <v>327</v>
      </c>
    </row>
    <row r="50" spans="1:13" x14ac:dyDescent="0.2">
      <c r="A50">
        <v>47</v>
      </c>
      <c r="B50" t="s">
        <v>187</v>
      </c>
      <c r="C50">
        <v>7</v>
      </c>
      <c r="D50">
        <v>4</v>
      </c>
      <c r="E50">
        <v>2</v>
      </c>
      <c r="F50">
        <v>7</v>
      </c>
      <c r="G50">
        <v>7</v>
      </c>
      <c r="H50">
        <v>8</v>
      </c>
      <c r="I50">
        <v>7</v>
      </c>
      <c r="J50">
        <v>6</v>
      </c>
      <c r="K50">
        <v>13</v>
      </c>
      <c r="L50">
        <v>7</v>
      </c>
      <c r="M50">
        <v>10</v>
      </c>
    </row>
    <row r="51" spans="1:13" x14ac:dyDescent="0.2">
      <c r="A51">
        <v>48</v>
      </c>
      <c r="B51" t="s">
        <v>188</v>
      </c>
      <c r="C51">
        <v>116</v>
      </c>
      <c r="D51">
        <v>103</v>
      </c>
      <c r="E51">
        <v>117</v>
      </c>
      <c r="F51">
        <v>109</v>
      </c>
      <c r="G51">
        <v>126</v>
      </c>
      <c r="H51">
        <v>114</v>
      </c>
      <c r="I51">
        <v>157</v>
      </c>
      <c r="J51">
        <v>184</v>
      </c>
      <c r="K51">
        <v>131</v>
      </c>
      <c r="L51">
        <v>168</v>
      </c>
      <c r="M51">
        <v>129</v>
      </c>
    </row>
    <row r="52" spans="1:13" x14ac:dyDescent="0.2">
      <c r="A52">
        <v>49</v>
      </c>
      <c r="B52" t="s">
        <v>189</v>
      </c>
      <c r="C52">
        <v>434</v>
      </c>
      <c r="D52">
        <v>465</v>
      </c>
      <c r="E52">
        <v>488</v>
      </c>
      <c r="F52">
        <v>465</v>
      </c>
      <c r="G52">
        <v>496</v>
      </c>
      <c r="H52">
        <v>506</v>
      </c>
      <c r="I52">
        <v>649</v>
      </c>
      <c r="J52">
        <v>766</v>
      </c>
      <c r="K52">
        <v>768</v>
      </c>
      <c r="L52">
        <v>838</v>
      </c>
      <c r="M52">
        <v>783</v>
      </c>
    </row>
    <row r="53" spans="1:13" x14ac:dyDescent="0.2">
      <c r="A53">
        <v>50</v>
      </c>
      <c r="B53" t="s">
        <v>190</v>
      </c>
      <c r="C53">
        <v>304</v>
      </c>
      <c r="D53">
        <v>335</v>
      </c>
      <c r="E53">
        <v>384</v>
      </c>
      <c r="F53">
        <v>443</v>
      </c>
      <c r="G53">
        <v>519</v>
      </c>
      <c r="H53">
        <v>640</v>
      </c>
      <c r="I53">
        <v>730</v>
      </c>
      <c r="J53">
        <v>765</v>
      </c>
      <c r="K53" s="1">
        <v>1050</v>
      </c>
      <c r="L53">
        <v>875</v>
      </c>
      <c r="M53">
        <v>708</v>
      </c>
    </row>
    <row r="54" spans="1:13" x14ac:dyDescent="0.2">
      <c r="A54">
        <v>51</v>
      </c>
      <c r="B54" t="s">
        <v>191</v>
      </c>
      <c r="C54">
        <v>445</v>
      </c>
      <c r="D54">
        <v>690</v>
      </c>
      <c r="E54">
        <v>742</v>
      </c>
      <c r="F54">
        <v>732</v>
      </c>
      <c r="G54">
        <v>908</v>
      </c>
      <c r="H54" s="1">
        <v>1118</v>
      </c>
      <c r="I54" s="1">
        <v>1197</v>
      </c>
      <c r="J54" s="1">
        <v>1337</v>
      </c>
      <c r="K54" s="1">
        <v>1353</v>
      </c>
      <c r="L54" s="1">
        <v>1383</v>
      </c>
      <c r="M54" s="1">
        <v>1058</v>
      </c>
    </row>
    <row r="55" spans="1:13" x14ac:dyDescent="0.2">
      <c r="A55">
        <v>52</v>
      </c>
      <c r="B55" t="s">
        <v>192</v>
      </c>
      <c r="C55">
        <v>29</v>
      </c>
      <c r="D55">
        <v>60</v>
      </c>
      <c r="E55">
        <v>96</v>
      </c>
      <c r="F55">
        <v>109</v>
      </c>
      <c r="G55">
        <v>111</v>
      </c>
      <c r="H55">
        <v>150</v>
      </c>
      <c r="I55">
        <v>154</v>
      </c>
      <c r="J55">
        <v>181</v>
      </c>
      <c r="K55">
        <v>191</v>
      </c>
      <c r="L55">
        <v>157</v>
      </c>
      <c r="M55">
        <v>192</v>
      </c>
    </row>
    <row r="56" spans="1:13" x14ac:dyDescent="0.2">
      <c r="A56">
        <v>53</v>
      </c>
      <c r="B56" t="s">
        <v>193</v>
      </c>
      <c r="C56">
        <v>73</v>
      </c>
      <c r="D56">
        <v>79</v>
      </c>
      <c r="E56">
        <v>122</v>
      </c>
      <c r="F56">
        <v>83</v>
      </c>
      <c r="G56">
        <v>81</v>
      </c>
      <c r="H56">
        <v>89</v>
      </c>
      <c r="I56">
        <v>136</v>
      </c>
      <c r="J56">
        <v>142</v>
      </c>
      <c r="K56">
        <v>97</v>
      </c>
      <c r="L56">
        <v>104</v>
      </c>
      <c r="M56">
        <v>89</v>
      </c>
    </row>
    <row r="57" spans="1:13" x14ac:dyDescent="0.2">
      <c r="A57">
        <v>54</v>
      </c>
      <c r="B57" t="s">
        <v>194</v>
      </c>
      <c r="C57">
        <v>50</v>
      </c>
      <c r="D57">
        <v>41</v>
      </c>
      <c r="E57">
        <v>31</v>
      </c>
      <c r="F57">
        <v>34</v>
      </c>
      <c r="G57">
        <v>38</v>
      </c>
      <c r="H57">
        <v>48</v>
      </c>
      <c r="I57">
        <v>51</v>
      </c>
      <c r="J57">
        <v>27</v>
      </c>
      <c r="K57">
        <v>58</v>
      </c>
      <c r="L57">
        <v>50</v>
      </c>
      <c r="M57">
        <v>34</v>
      </c>
    </row>
    <row r="58" spans="1:13" x14ac:dyDescent="0.2">
      <c r="A58">
        <v>55</v>
      </c>
      <c r="B58" t="s">
        <v>195</v>
      </c>
      <c r="C58">
        <v>376</v>
      </c>
      <c r="D58">
        <v>479</v>
      </c>
      <c r="E58">
        <v>626</v>
      </c>
      <c r="F58">
        <v>695</v>
      </c>
      <c r="G58">
        <v>794</v>
      </c>
      <c r="H58">
        <v>727</v>
      </c>
      <c r="I58">
        <v>833</v>
      </c>
      <c r="J58" s="1">
        <v>1063</v>
      </c>
      <c r="K58" s="1">
        <v>1043</v>
      </c>
      <c r="L58" s="1">
        <v>1065</v>
      </c>
      <c r="M58">
        <v>930</v>
      </c>
    </row>
    <row r="59" spans="1:13" x14ac:dyDescent="0.2">
      <c r="A59">
        <v>56</v>
      </c>
      <c r="B59" t="s">
        <v>196</v>
      </c>
      <c r="C59">
        <v>19</v>
      </c>
      <c r="D59">
        <v>37</v>
      </c>
      <c r="E59">
        <v>50</v>
      </c>
      <c r="F59">
        <v>42</v>
      </c>
      <c r="G59">
        <v>56</v>
      </c>
      <c r="H59">
        <v>70</v>
      </c>
      <c r="I59">
        <v>54</v>
      </c>
      <c r="J59">
        <v>70</v>
      </c>
      <c r="K59">
        <v>73</v>
      </c>
      <c r="L59">
        <v>60</v>
      </c>
      <c r="M59">
        <v>51</v>
      </c>
    </row>
    <row r="60" spans="1:13" x14ac:dyDescent="0.2">
      <c r="A60">
        <v>57</v>
      </c>
      <c r="B60" t="s">
        <v>197</v>
      </c>
      <c r="C60">
        <v>560</v>
      </c>
      <c r="D60">
        <v>646</v>
      </c>
      <c r="E60">
        <v>711</v>
      </c>
      <c r="F60">
        <v>755</v>
      </c>
      <c r="G60">
        <v>717</v>
      </c>
      <c r="H60">
        <v>851</v>
      </c>
      <c r="I60" s="1">
        <v>1327</v>
      </c>
      <c r="J60" s="1">
        <v>1238</v>
      </c>
      <c r="K60" s="1">
        <v>1112</v>
      </c>
      <c r="L60" s="1">
        <v>1213</v>
      </c>
      <c r="M60" s="1">
        <v>1015</v>
      </c>
    </row>
    <row r="61" spans="1:13" x14ac:dyDescent="0.2">
      <c r="A61">
        <v>58</v>
      </c>
      <c r="B61" t="s">
        <v>198</v>
      </c>
      <c r="C61">
        <v>204</v>
      </c>
      <c r="D61">
        <v>254</v>
      </c>
      <c r="E61">
        <v>188</v>
      </c>
      <c r="F61">
        <v>276</v>
      </c>
      <c r="G61">
        <v>256</v>
      </c>
      <c r="H61">
        <v>247</v>
      </c>
      <c r="I61">
        <v>309</v>
      </c>
      <c r="J61">
        <v>338</v>
      </c>
      <c r="K61">
        <v>341</v>
      </c>
      <c r="L61">
        <v>262</v>
      </c>
      <c r="M61">
        <v>225</v>
      </c>
    </row>
    <row r="62" spans="1:13" x14ac:dyDescent="0.2">
      <c r="A62">
        <v>59</v>
      </c>
      <c r="B62" t="s">
        <v>199</v>
      </c>
      <c r="C62">
        <v>77</v>
      </c>
      <c r="D62">
        <v>75</v>
      </c>
      <c r="E62">
        <v>85</v>
      </c>
      <c r="F62">
        <v>71</v>
      </c>
      <c r="G62">
        <v>90</v>
      </c>
      <c r="H62">
        <v>77</v>
      </c>
      <c r="I62">
        <v>135</v>
      </c>
      <c r="J62">
        <v>149</v>
      </c>
      <c r="K62">
        <v>121</v>
      </c>
      <c r="L62">
        <v>157</v>
      </c>
      <c r="M62">
        <v>102</v>
      </c>
    </row>
    <row r="64" spans="1:13" x14ac:dyDescent="0.2">
      <c r="A64">
        <v>1</v>
      </c>
      <c r="B64" t="s">
        <v>31</v>
      </c>
      <c r="C64" s="1">
        <v>31886</v>
      </c>
      <c r="D64" s="1">
        <v>38200</v>
      </c>
      <c r="E64" s="1">
        <v>43760</v>
      </c>
      <c r="F64" s="1">
        <v>45677</v>
      </c>
      <c r="G64" s="1">
        <v>49547</v>
      </c>
      <c r="H64" s="1">
        <v>50982</v>
      </c>
      <c r="I64" s="1">
        <v>56919</v>
      </c>
      <c r="J64" s="1">
        <v>60279</v>
      </c>
      <c r="K64" s="1">
        <v>59828</v>
      </c>
      <c r="L64" s="1">
        <v>63636</v>
      </c>
      <c r="M64" s="1">
        <v>56892</v>
      </c>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workbookViewId="0">
      <selection activeCell="B100" sqref="B100:D100"/>
    </sheetView>
  </sheetViews>
  <sheetFormatPr defaultRowHeight="12.75" x14ac:dyDescent="0.2"/>
  <cols>
    <col min="1" max="1" width="20.7109375" customWidth="1"/>
    <col min="3" max="4" width="12.140625" customWidth="1"/>
    <col min="6" max="6" width="10.7109375" customWidth="1"/>
    <col min="7" max="11" width="13.7109375" customWidth="1"/>
    <col min="12" max="12" width="2.85546875" customWidth="1"/>
    <col min="13" max="13" width="96.7109375" customWidth="1"/>
  </cols>
  <sheetData>
    <row r="1" spans="1:13" x14ac:dyDescent="0.2">
      <c r="A1" s="43" t="s">
        <v>483</v>
      </c>
      <c r="B1" s="43"/>
      <c r="C1" s="43"/>
      <c r="D1" s="43"/>
      <c r="E1" s="43"/>
      <c r="F1" s="43"/>
      <c r="G1" s="43"/>
      <c r="H1" s="43"/>
      <c r="I1" s="43"/>
      <c r="M1" t="s">
        <v>626</v>
      </c>
    </row>
    <row r="2" spans="1:13" x14ac:dyDescent="0.2">
      <c r="M2" t="s">
        <v>627</v>
      </c>
    </row>
    <row r="3" spans="1:13" x14ac:dyDescent="0.2">
      <c r="M3" t="s">
        <v>628</v>
      </c>
    </row>
    <row r="4" spans="1:13" ht="51" x14ac:dyDescent="0.2">
      <c r="B4" s="19" t="s">
        <v>420</v>
      </c>
      <c r="C4" s="26" t="s">
        <v>439</v>
      </c>
      <c r="D4" s="26" t="s">
        <v>506</v>
      </c>
      <c r="E4" s="26" t="s">
        <v>393</v>
      </c>
      <c r="F4" s="26" t="s">
        <v>508</v>
      </c>
      <c r="G4" s="30" t="s">
        <v>425</v>
      </c>
      <c r="H4" s="30" t="s">
        <v>418</v>
      </c>
      <c r="I4" s="30" t="s">
        <v>417</v>
      </c>
      <c r="J4" s="30" t="s">
        <v>419</v>
      </c>
      <c r="K4" s="30" t="s">
        <v>376</v>
      </c>
    </row>
    <row r="5" spans="1:13" x14ac:dyDescent="0.2">
      <c r="B5" s="19">
        <v>1990</v>
      </c>
      <c r="C5" s="33">
        <v>7781</v>
      </c>
      <c r="D5" s="25"/>
      <c r="E5" s="33"/>
      <c r="F5" s="25"/>
      <c r="G5" s="33">
        <v>1993</v>
      </c>
      <c r="H5" s="33"/>
      <c r="I5" s="33"/>
      <c r="J5" s="33"/>
      <c r="K5" s="33"/>
      <c r="M5" s="6" t="s">
        <v>486</v>
      </c>
    </row>
    <row r="6" spans="1:13" x14ac:dyDescent="0.2">
      <c r="B6" s="19">
        <v>1991</v>
      </c>
      <c r="C6" s="33">
        <v>7564</v>
      </c>
      <c r="D6" s="25"/>
      <c r="E6" s="33"/>
      <c r="F6" s="25"/>
      <c r="G6" s="33">
        <v>2093</v>
      </c>
      <c r="H6" s="33">
        <v>1628</v>
      </c>
      <c r="I6" s="33">
        <v>202</v>
      </c>
      <c r="J6" s="33">
        <f>H6+I6</f>
        <v>1830</v>
      </c>
      <c r="K6" s="33"/>
      <c r="M6" s="6" t="s">
        <v>441</v>
      </c>
    </row>
    <row r="7" spans="1:13" x14ac:dyDescent="0.2">
      <c r="B7" s="19">
        <v>1992</v>
      </c>
      <c r="C7" s="33">
        <v>7523</v>
      </c>
      <c r="D7" s="25"/>
      <c r="E7" s="33"/>
      <c r="F7" s="25"/>
      <c r="G7" s="33">
        <v>2132</v>
      </c>
      <c r="H7" s="33">
        <v>1978</v>
      </c>
      <c r="I7" s="33">
        <v>273</v>
      </c>
      <c r="J7" s="33">
        <f t="shared" ref="J7:J25" si="0">H7+I7</f>
        <v>2251</v>
      </c>
      <c r="K7" s="33"/>
      <c r="M7" s="6" t="s">
        <v>440</v>
      </c>
    </row>
    <row r="8" spans="1:13" x14ac:dyDescent="0.2">
      <c r="B8" s="19">
        <v>1993</v>
      </c>
      <c r="C8" s="33">
        <v>7842</v>
      </c>
      <c r="D8" s="25"/>
      <c r="E8" s="33">
        <v>159</v>
      </c>
      <c r="F8" s="25"/>
      <c r="G8" s="33">
        <v>2448</v>
      </c>
      <c r="H8" s="33">
        <v>2410</v>
      </c>
      <c r="I8" s="33">
        <v>308</v>
      </c>
      <c r="J8" s="33">
        <f t="shared" si="0"/>
        <v>2718</v>
      </c>
      <c r="K8" s="33">
        <v>3</v>
      </c>
      <c r="M8" t="s">
        <v>378</v>
      </c>
    </row>
    <row r="9" spans="1:13" x14ac:dyDescent="0.2">
      <c r="B9" s="19">
        <v>1994</v>
      </c>
      <c r="C9" s="33">
        <v>8703</v>
      </c>
      <c r="D9" s="25"/>
      <c r="E9" s="33">
        <v>288</v>
      </c>
      <c r="F9" s="25"/>
      <c r="G9" s="33">
        <v>2546</v>
      </c>
      <c r="H9" s="33">
        <v>2900</v>
      </c>
      <c r="I9" s="33">
        <v>431</v>
      </c>
      <c r="J9" s="33">
        <f t="shared" si="0"/>
        <v>3331</v>
      </c>
      <c r="K9" s="33">
        <v>9</v>
      </c>
      <c r="M9" t="s">
        <v>379</v>
      </c>
    </row>
    <row r="10" spans="1:13" x14ac:dyDescent="0.2">
      <c r="B10" s="19">
        <v>1995</v>
      </c>
      <c r="C10" s="33">
        <v>8850</v>
      </c>
      <c r="D10" s="25"/>
      <c r="E10" s="33">
        <v>683</v>
      </c>
      <c r="F10" s="25"/>
      <c r="G10" s="33">
        <v>3378</v>
      </c>
      <c r="H10" s="33">
        <v>3184</v>
      </c>
      <c r="I10" s="33">
        <v>464</v>
      </c>
      <c r="J10" s="33">
        <f t="shared" si="0"/>
        <v>3648</v>
      </c>
      <c r="K10" s="33">
        <v>16</v>
      </c>
    </row>
    <row r="11" spans="1:13" x14ac:dyDescent="0.2">
      <c r="B11" s="19">
        <v>1996</v>
      </c>
      <c r="C11" s="33">
        <v>7818</v>
      </c>
      <c r="D11" s="25"/>
      <c r="E11" s="33">
        <v>854</v>
      </c>
      <c r="F11" s="25"/>
      <c r="G11" s="33">
        <v>2989</v>
      </c>
      <c r="H11" s="33">
        <v>2574</v>
      </c>
      <c r="I11" s="33">
        <v>420</v>
      </c>
      <c r="J11" s="33">
        <f t="shared" si="0"/>
        <v>2994</v>
      </c>
      <c r="K11" s="33">
        <v>8</v>
      </c>
      <c r="M11" t="s">
        <v>377</v>
      </c>
    </row>
    <row r="12" spans="1:13" x14ac:dyDescent="0.2">
      <c r="B12" s="19">
        <v>1997</v>
      </c>
      <c r="C12" s="33">
        <v>7905</v>
      </c>
      <c r="D12" s="25"/>
      <c r="E12" s="33">
        <v>1465</v>
      </c>
      <c r="F12" s="25"/>
      <c r="G12" s="33">
        <v>3016</v>
      </c>
      <c r="H12" s="33">
        <v>2689</v>
      </c>
      <c r="I12" s="33">
        <v>468</v>
      </c>
      <c r="J12" s="33">
        <f t="shared" si="0"/>
        <v>3157</v>
      </c>
      <c r="K12" s="33">
        <v>21</v>
      </c>
    </row>
    <row r="13" spans="1:13" x14ac:dyDescent="0.2">
      <c r="B13" s="19">
        <v>1998</v>
      </c>
      <c r="C13" s="33">
        <v>6904</v>
      </c>
      <c r="D13" s="25"/>
      <c r="E13" s="33">
        <v>1413</v>
      </c>
      <c r="F13" s="25"/>
      <c r="G13" s="33">
        <v>2423</v>
      </c>
      <c r="H13" s="33">
        <v>2361</v>
      </c>
      <c r="I13" s="33">
        <v>493</v>
      </c>
      <c r="J13" s="33">
        <f t="shared" si="0"/>
        <v>2854</v>
      </c>
      <c r="K13" s="33">
        <v>20</v>
      </c>
      <c r="M13" t="s">
        <v>421</v>
      </c>
    </row>
    <row r="14" spans="1:13" x14ac:dyDescent="0.2">
      <c r="B14" s="19">
        <v>1999</v>
      </c>
      <c r="C14" s="33">
        <v>6532</v>
      </c>
      <c r="D14" s="25"/>
      <c r="E14" s="33">
        <v>1768</v>
      </c>
      <c r="F14" s="25"/>
      <c r="G14" s="33">
        <v>2508</v>
      </c>
      <c r="H14" s="33">
        <v>2313</v>
      </c>
      <c r="I14" s="33">
        <v>620</v>
      </c>
      <c r="J14" s="33">
        <f t="shared" si="0"/>
        <v>2933</v>
      </c>
      <c r="K14" s="33">
        <v>18</v>
      </c>
      <c r="M14" s="6" t="s">
        <v>505</v>
      </c>
    </row>
    <row r="15" spans="1:13" x14ac:dyDescent="0.2">
      <c r="B15" s="19">
        <v>2000</v>
      </c>
      <c r="C15" s="33">
        <v>6625</v>
      </c>
      <c r="D15" s="25"/>
      <c r="E15" s="33">
        <v>1866</v>
      </c>
      <c r="F15" s="25"/>
      <c r="G15" s="33">
        <v>2450</v>
      </c>
      <c r="H15" s="33">
        <v>2484</v>
      </c>
      <c r="I15" s="33">
        <v>644</v>
      </c>
      <c r="J15" s="33">
        <f t="shared" si="0"/>
        <v>3128</v>
      </c>
      <c r="K15" s="33">
        <v>18</v>
      </c>
    </row>
    <row r="16" spans="1:13" x14ac:dyDescent="0.2">
      <c r="B16" s="19">
        <v>2001</v>
      </c>
      <c r="C16" s="33">
        <v>6400</v>
      </c>
      <c r="D16" s="25"/>
      <c r="E16" s="33">
        <v>1895</v>
      </c>
      <c r="F16" s="34" t="s">
        <v>500</v>
      </c>
      <c r="G16" s="33">
        <v>2479</v>
      </c>
      <c r="H16" s="33">
        <v>2956</v>
      </c>
      <c r="I16" s="33">
        <v>609</v>
      </c>
      <c r="J16" s="33">
        <f t="shared" si="0"/>
        <v>3565</v>
      </c>
      <c r="K16" s="33">
        <v>17</v>
      </c>
      <c r="M16" s="6" t="s">
        <v>442</v>
      </c>
    </row>
    <row r="17" spans="1:13" x14ac:dyDescent="0.2">
      <c r="B17" s="19">
        <v>2002</v>
      </c>
      <c r="C17" s="33">
        <v>6596</v>
      </c>
      <c r="D17" s="25"/>
      <c r="E17" s="33"/>
      <c r="F17" s="34" t="s">
        <v>499</v>
      </c>
      <c r="G17" s="33">
        <v>2453</v>
      </c>
      <c r="H17" s="33">
        <v>2975</v>
      </c>
      <c r="I17" s="33">
        <v>544</v>
      </c>
      <c r="J17" s="33">
        <f t="shared" si="0"/>
        <v>3519</v>
      </c>
      <c r="K17" s="33">
        <v>18</v>
      </c>
    </row>
    <row r="18" spans="1:13" x14ac:dyDescent="0.2">
      <c r="B18" s="19">
        <v>2003</v>
      </c>
      <c r="C18" s="33">
        <v>6124</v>
      </c>
      <c r="D18" s="25">
        <v>5393</v>
      </c>
      <c r="E18" s="33"/>
      <c r="F18" s="25"/>
      <c r="G18" s="33">
        <v>2303</v>
      </c>
      <c r="H18" s="33">
        <v>3113</v>
      </c>
      <c r="I18" s="33">
        <v>543</v>
      </c>
      <c r="J18" s="33">
        <f t="shared" si="0"/>
        <v>3656</v>
      </c>
      <c r="K18" s="33">
        <v>21</v>
      </c>
      <c r="M18" s="6" t="s">
        <v>507</v>
      </c>
    </row>
    <row r="19" spans="1:13" x14ac:dyDescent="0.2">
      <c r="B19" s="19">
        <v>2004</v>
      </c>
      <c r="C19" s="33">
        <v>5886</v>
      </c>
      <c r="D19" s="25">
        <v>5337</v>
      </c>
      <c r="E19" s="33"/>
      <c r="F19" s="34" t="s">
        <v>499</v>
      </c>
      <c r="G19" s="33">
        <v>2156</v>
      </c>
      <c r="H19" s="33">
        <v>3150</v>
      </c>
      <c r="I19" s="33">
        <v>553</v>
      </c>
      <c r="J19" s="33">
        <f t="shared" si="0"/>
        <v>3703</v>
      </c>
      <c r="K19" s="33">
        <v>6</v>
      </c>
      <c r="M19" s="6" t="s">
        <v>510</v>
      </c>
    </row>
    <row r="20" spans="1:13" x14ac:dyDescent="0.2">
      <c r="B20" s="19">
        <v>2005</v>
      </c>
      <c r="C20" s="33">
        <v>5851</v>
      </c>
      <c r="D20" s="25">
        <v>5871</v>
      </c>
      <c r="E20" s="33"/>
      <c r="F20" s="33"/>
      <c r="G20" s="33"/>
      <c r="H20" s="33">
        <v>3477</v>
      </c>
      <c r="I20" s="33">
        <v>530</v>
      </c>
      <c r="J20" s="33">
        <f t="shared" si="0"/>
        <v>4007</v>
      </c>
      <c r="K20" s="25">
        <v>10</v>
      </c>
    </row>
    <row r="21" spans="1:13" x14ac:dyDescent="0.2">
      <c r="B21" s="19">
        <v>2006</v>
      </c>
      <c r="C21" s="33">
        <v>5503</v>
      </c>
      <c r="D21" s="25">
        <v>5433</v>
      </c>
      <c r="E21" s="33"/>
      <c r="F21" s="33"/>
      <c r="G21" s="33"/>
      <c r="H21" s="33">
        <v>2784</v>
      </c>
      <c r="I21" s="33">
        <v>420</v>
      </c>
      <c r="J21" s="33">
        <f t="shared" si="0"/>
        <v>3204</v>
      </c>
      <c r="K21" s="25">
        <v>6</v>
      </c>
    </row>
    <row r="22" spans="1:13" x14ac:dyDescent="0.2">
      <c r="B22" s="19">
        <v>2007</v>
      </c>
      <c r="C22" s="33">
        <v>4981</v>
      </c>
      <c r="D22" s="25">
        <v>5206</v>
      </c>
      <c r="E22" s="33"/>
      <c r="F22" s="33"/>
      <c r="G22" s="33"/>
      <c r="H22" s="33">
        <v>2680</v>
      </c>
      <c r="I22" s="33">
        <v>482</v>
      </c>
      <c r="J22" s="33">
        <f t="shared" si="0"/>
        <v>3162</v>
      </c>
      <c r="K22" s="25">
        <v>4</v>
      </c>
    </row>
    <row r="23" spans="1:13" x14ac:dyDescent="0.2">
      <c r="B23" s="19">
        <v>2008</v>
      </c>
      <c r="C23" s="33">
        <v>5024</v>
      </c>
      <c r="D23" s="25">
        <v>5147</v>
      </c>
      <c r="E23" s="33"/>
      <c r="F23" s="33"/>
      <c r="G23" s="33"/>
      <c r="H23" s="33"/>
      <c r="I23" s="33"/>
      <c r="J23" s="33"/>
      <c r="K23" s="25">
        <v>3</v>
      </c>
    </row>
    <row r="24" spans="1:13" x14ac:dyDescent="0.2">
      <c r="B24" s="19">
        <v>2009</v>
      </c>
      <c r="C24" s="33">
        <v>4886</v>
      </c>
      <c r="D24" s="25">
        <v>4538</v>
      </c>
      <c r="E24" s="33"/>
      <c r="F24" s="33"/>
      <c r="G24" s="33"/>
      <c r="H24" s="33">
        <v>2121</v>
      </c>
      <c r="I24" s="33">
        <v>565</v>
      </c>
      <c r="J24" s="33">
        <f t="shared" si="0"/>
        <v>2686</v>
      </c>
      <c r="K24" s="25">
        <v>11</v>
      </c>
      <c r="M24" s="23" t="s">
        <v>634</v>
      </c>
    </row>
    <row r="25" spans="1:13" x14ac:dyDescent="0.2">
      <c r="B25" s="19">
        <v>2010</v>
      </c>
      <c r="C25" s="33">
        <v>4738</v>
      </c>
      <c r="D25" s="25">
        <v>4433</v>
      </c>
      <c r="E25" s="33"/>
      <c r="F25" s="33">
        <v>2252</v>
      </c>
      <c r="G25" s="33"/>
      <c r="H25" s="33">
        <v>1917</v>
      </c>
      <c r="I25" s="33">
        <v>540</v>
      </c>
      <c r="J25" s="33">
        <f t="shared" si="0"/>
        <v>2457</v>
      </c>
      <c r="K25" s="33">
        <v>5</v>
      </c>
    </row>
    <row r="26" spans="1:13" x14ac:dyDescent="0.2">
      <c r="B26" s="19">
        <v>2011</v>
      </c>
      <c r="C26" s="33"/>
      <c r="D26" s="25"/>
      <c r="E26" s="33"/>
      <c r="F26" s="33"/>
      <c r="G26" s="33"/>
      <c r="H26" s="33"/>
      <c r="I26" s="33"/>
      <c r="J26" s="33"/>
      <c r="K26" s="25">
        <v>16</v>
      </c>
    </row>
    <row r="28" spans="1:13" x14ac:dyDescent="0.2">
      <c r="M28" s="6" t="s">
        <v>485</v>
      </c>
    </row>
    <row r="29" spans="1:13" x14ac:dyDescent="0.2">
      <c r="M29" s="6" t="s">
        <v>487</v>
      </c>
    </row>
    <row r="31" spans="1:13" x14ac:dyDescent="0.2">
      <c r="A31" t="s">
        <v>355</v>
      </c>
    </row>
    <row r="32" spans="1:13" x14ac:dyDescent="0.2">
      <c r="A32" t="s">
        <v>0</v>
      </c>
      <c r="M32" t="s">
        <v>426</v>
      </c>
    </row>
    <row r="33" spans="1:13" x14ac:dyDescent="0.2">
      <c r="A33" t="s">
        <v>1</v>
      </c>
      <c r="B33">
        <v>361</v>
      </c>
    </row>
    <row r="34" spans="1:13" x14ac:dyDescent="0.2">
      <c r="B34">
        <v>53</v>
      </c>
    </row>
    <row r="36" spans="1:13" x14ac:dyDescent="0.2">
      <c r="A36" t="s">
        <v>356</v>
      </c>
      <c r="M36" t="s">
        <v>361</v>
      </c>
    </row>
    <row r="37" spans="1:13" x14ac:dyDescent="0.2">
      <c r="A37" t="s">
        <v>357</v>
      </c>
    </row>
    <row r="38" spans="1:13" x14ac:dyDescent="0.2">
      <c r="A38" t="s">
        <v>358</v>
      </c>
    </row>
    <row r="39" spans="1:13" x14ac:dyDescent="0.2">
      <c r="A39" t="s">
        <v>359</v>
      </c>
    </row>
    <row r="40" spans="1:13" x14ac:dyDescent="0.2">
      <c r="A40" t="s">
        <v>360</v>
      </c>
    </row>
    <row r="43" spans="1:13" x14ac:dyDescent="0.2">
      <c r="A43" t="s">
        <v>373</v>
      </c>
    </row>
    <row r="44" spans="1:13" x14ac:dyDescent="0.2">
      <c r="M44" t="s">
        <v>374</v>
      </c>
    </row>
    <row r="45" spans="1:13" x14ac:dyDescent="0.2">
      <c r="A45" t="s">
        <v>363</v>
      </c>
      <c r="B45" t="s">
        <v>362</v>
      </c>
      <c r="M45" t="s">
        <v>365</v>
      </c>
    </row>
    <row r="46" spans="1:13" x14ac:dyDescent="0.2">
      <c r="A46" t="s">
        <v>364</v>
      </c>
      <c r="B46">
        <v>11</v>
      </c>
      <c r="M46" t="s">
        <v>366</v>
      </c>
    </row>
    <row r="47" spans="1:13" x14ac:dyDescent="0.2">
      <c r="B47">
        <v>4</v>
      </c>
    </row>
    <row r="49" spans="1:13" x14ac:dyDescent="0.2">
      <c r="A49" t="s">
        <v>375</v>
      </c>
    </row>
    <row r="50" spans="1:13" x14ac:dyDescent="0.2">
      <c r="A50" t="s">
        <v>2</v>
      </c>
      <c r="M50" t="s">
        <v>372</v>
      </c>
    </row>
    <row r="51" spans="1:13" x14ac:dyDescent="0.2">
      <c r="A51" t="s">
        <v>367</v>
      </c>
      <c r="B51">
        <v>130</v>
      </c>
    </row>
    <row r="52" spans="1:13" x14ac:dyDescent="0.2">
      <c r="A52" t="s">
        <v>368</v>
      </c>
      <c r="B52">
        <v>69</v>
      </c>
    </row>
    <row r="53" spans="1:13" x14ac:dyDescent="0.2">
      <c r="A53" t="s">
        <v>369</v>
      </c>
    </row>
    <row r="54" spans="1:13" x14ac:dyDescent="0.2">
      <c r="A54" t="s">
        <v>370</v>
      </c>
      <c r="B54">
        <v>25</v>
      </c>
    </row>
    <row r="55" spans="1:13" x14ac:dyDescent="0.2">
      <c r="A55" t="s">
        <v>371</v>
      </c>
      <c r="B55">
        <v>21</v>
      </c>
    </row>
    <row r="56" spans="1:13" x14ac:dyDescent="0.2">
      <c r="B56">
        <v>6</v>
      </c>
    </row>
    <row r="59" spans="1:13" x14ac:dyDescent="0.2">
      <c r="A59" t="s">
        <v>380</v>
      </c>
    </row>
    <row r="60" spans="1:13" x14ac:dyDescent="0.2">
      <c r="A60" t="s">
        <v>145</v>
      </c>
      <c r="C60" t="s">
        <v>393</v>
      </c>
      <c r="M60" t="s">
        <v>416</v>
      </c>
    </row>
    <row r="61" spans="1:13" x14ac:dyDescent="0.2">
      <c r="A61" t="s">
        <v>389</v>
      </c>
      <c r="B61" t="s">
        <v>222</v>
      </c>
      <c r="C61">
        <v>1063</v>
      </c>
      <c r="M61" t="s">
        <v>415</v>
      </c>
    </row>
    <row r="62" spans="1:13" x14ac:dyDescent="0.2">
      <c r="A62" t="s">
        <v>392</v>
      </c>
      <c r="B62">
        <v>9</v>
      </c>
      <c r="C62">
        <v>248</v>
      </c>
      <c r="M62" t="s">
        <v>422</v>
      </c>
    </row>
    <row r="63" spans="1:13" x14ac:dyDescent="0.2">
      <c r="A63" t="s">
        <v>381</v>
      </c>
      <c r="B63">
        <v>12</v>
      </c>
      <c r="C63">
        <v>142</v>
      </c>
      <c r="M63" t="s">
        <v>423</v>
      </c>
    </row>
    <row r="64" spans="1:13" x14ac:dyDescent="0.2">
      <c r="A64" t="s">
        <v>390</v>
      </c>
      <c r="B64">
        <v>1</v>
      </c>
      <c r="C64">
        <v>122</v>
      </c>
    </row>
    <row r="65" spans="1:13" x14ac:dyDescent="0.2">
      <c r="A65" t="s">
        <v>386</v>
      </c>
      <c r="B65">
        <v>10</v>
      </c>
      <c r="C65">
        <v>95</v>
      </c>
    </row>
    <row r="66" spans="1:13" x14ac:dyDescent="0.2">
      <c r="A66" t="s">
        <v>387</v>
      </c>
      <c r="B66">
        <v>6</v>
      </c>
      <c r="C66">
        <v>70</v>
      </c>
    </row>
    <row r="67" spans="1:13" x14ac:dyDescent="0.2">
      <c r="A67" t="s">
        <v>385</v>
      </c>
      <c r="B67">
        <v>7</v>
      </c>
      <c r="C67">
        <v>60</v>
      </c>
    </row>
    <row r="68" spans="1:13" x14ac:dyDescent="0.2">
      <c r="A68" t="s">
        <v>382</v>
      </c>
      <c r="B68">
        <v>5</v>
      </c>
      <c r="C68">
        <v>39</v>
      </c>
    </row>
    <row r="69" spans="1:13" x14ac:dyDescent="0.2">
      <c r="A69" t="s">
        <v>388</v>
      </c>
      <c r="B69">
        <v>2</v>
      </c>
      <c r="C69">
        <v>38</v>
      </c>
    </row>
    <row r="70" spans="1:13" x14ac:dyDescent="0.2">
      <c r="A70" t="s">
        <v>384</v>
      </c>
      <c r="B70">
        <v>8</v>
      </c>
      <c r="C70">
        <v>16</v>
      </c>
    </row>
    <row r="71" spans="1:13" x14ac:dyDescent="0.2">
      <c r="A71" t="s">
        <v>383</v>
      </c>
      <c r="B71">
        <v>4</v>
      </c>
      <c r="C71">
        <v>2</v>
      </c>
    </row>
    <row r="72" spans="1:13" x14ac:dyDescent="0.2">
      <c r="A72" t="s">
        <v>391</v>
      </c>
      <c r="B72">
        <v>3</v>
      </c>
      <c r="C72">
        <v>0</v>
      </c>
    </row>
    <row r="73" spans="1:13" x14ac:dyDescent="0.2">
      <c r="B73">
        <v>11</v>
      </c>
    </row>
    <row r="74" spans="1:13" x14ac:dyDescent="0.2">
      <c r="A74" t="s">
        <v>2</v>
      </c>
      <c r="C74">
        <f>SUM(C61:C72)</f>
        <v>1895</v>
      </c>
    </row>
    <row r="77" spans="1:13" x14ac:dyDescent="0.2">
      <c r="A77" t="s">
        <v>394</v>
      </c>
    </row>
    <row r="78" spans="1:13" x14ac:dyDescent="0.2">
      <c r="A78" t="s">
        <v>145</v>
      </c>
      <c r="C78" t="s">
        <v>411</v>
      </c>
      <c r="M78" t="s">
        <v>414</v>
      </c>
    </row>
    <row r="79" spans="1:13" x14ac:dyDescent="0.2">
      <c r="A79" t="s">
        <v>406</v>
      </c>
      <c r="B79" t="s">
        <v>410</v>
      </c>
      <c r="C79">
        <v>3941</v>
      </c>
    </row>
    <row r="80" spans="1:13" x14ac:dyDescent="0.2">
      <c r="A80" t="s">
        <v>409</v>
      </c>
      <c r="B80">
        <v>12</v>
      </c>
      <c r="C80">
        <v>403</v>
      </c>
    </row>
    <row r="81" spans="1:3" x14ac:dyDescent="0.2">
      <c r="A81" t="s">
        <v>408</v>
      </c>
      <c r="B81">
        <v>16</v>
      </c>
      <c r="C81">
        <v>397</v>
      </c>
    </row>
    <row r="82" spans="1:3" x14ac:dyDescent="0.2">
      <c r="A82" t="s">
        <v>401</v>
      </c>
      <c r="B82">
        <v>15</v>
      </c>
      <c r="C82">
        <v>264</v>
      </c>
    </row>
    <row r="83" spans="1:3" x14ac:dyDescent="0.2">
      <c r="A83" t="s">
        <v>15</v>
      </c>
      <c r="B83">
        <v>7</v>
      </c>
      <c r="C83">
        <v>244</v>
      </c>
    </row>
    <row r="84" spans="1:3" x14ac:dyDescent="0.2">
      <c r="A84" t="s">
        <v>397</v>
      </c>
      <c r="B84">
        <v>13</v>
      </c>
      <c r="C84">
        <v>223</v>
      </c>
    </row>
    <row r="85" spans="1:3" x14ac:dyDescent="0.2">
      <c r="A85" t="s">
        <v>395</v>
      </c>
      <c r="B85">
        <v>3</v>
      </c>
      <c r="C85">
        <v>209</v>
      </c>
    </row>
    <row r="86" spans="1:3" x14ac:dyDescent="0.2">
      <c r="A86" t="s">
        <v>404</v>
      </c>
      <c r="B86">
        <v>1</v>
      </c>
      <c r="C86">
        <v>194</v>
      </c>
    </row>
    <row r="87" spans="1:3" x14ac:dyDescent="0.2">
      <c r="A87" t="s">
        <v>405</v>
      </c>
      <c r="B87">
        <v>10</v>
      </c>
      <c r="C87">
        <v>145</v>
      </c>
    </row>
    <row r="88" spans="1:3" x14ac:dyDescent="0.2">
      <c r="A88" t="s">
        <v>403</v>
      </c>
      <c r="B88">
        <v>11</v>
      </c>
      <c r="C88">
        <v>143</v>
      </c>
    </row>
    <row r="89" spans="1:3" x14ac:dyDescent="0.2">
      <c r="A89" t="s">
        <v>396</v>
      </c>
      <c r="B89">
        <v>9</v>
      </c>
      <c r="C89">
        <v>61</v>
      </c>
    </row>
    <row r="90" spans="1:3" x14ac:dyDescent="0.2">
      <c r="A90" t="s">
        <v>400</v>
      </c>
      <c r="B90">
        <v>2</v>
      </c>
      <c r="C90">
        <v>51</v>
      </c>
    </row>
    <row r="91" spans="1:3" x14ac:dyDescent="0.2">
      <c r="A91" t="s">
        <v>407</v>
      </c>
      <c r="B91">
        <v>6</v>
      </c>
      <c r="C91">
        <v>46</v>
      </c>
    </row>
    <row r="92" spans="1:3" x14ac:dyDescent="0.2">
      <c r="A92" t="s">
        <v>398</v>
      </c>
      <c r="B92">
        <v>14</v>
      </c>
      <c r="C92">
        <v>24</v>
      </c>
    </row>
    <row r="93" spans="1:3" x14ac:dyDescent="0.2">
      <c r="A93" t="s">
        <v>399</v>
      </c>
      <c r="B93">
        <v>4</v>
      </c>
      <c r="C93">
        <v>8</v>
      </c>
    </row>
    <row r="94" spans="1:3" x14ac:dyDescent="0.2">
      <c r="A94" t="s">
        <v>402</v>
      </c>
      <c r="B94">
        <v>5</v>
      </c>
      <c r="C94">
        <v>6</v>
      </c>
    </row>
    <row r="95" spans="1:3" x14ac:dyDescent="0.2">
      <c r="B95">
        <v>8</v>
      </c>
    </row>
    <row r="96" spans="1:3" x14ac:dyDescent="0.2">
      <c r="A96" t="s">
        <v>412</v>
      </c>
      <c r="C96">
        <f>SUM(C79:C94)</f>
        <v>6359</v>
      </c>
    </row>
    <row r="97" spans="1:13" x14ac:dyDescent="0.2">
      <c r="A97" t="s">
        <v>413</v>
      </c>
      <c r="C97">
        <f>C16</f>
        <v>6400</v>
      </c>
    </row>
    <row r="100" spans="1:13" ht="25.5" x14ac:dyDescent="0.2">
      <c r="A100" s="6" t="s">
        <v>420</v>
      </c>
      <c r="B100" s="22" t="s">
        <v>501</v>
      </c>
      <c r="C100" s="22" t="s">
        <v>502</v>
      </c>
      <c r="D100" s="22" t="s">
        <v>498</v>
      </c>
    </row>
    <row r="101" spans="1:13" x14ac:dyDescent="0.2">
      <c r="A101">
        <v>1993</v>
      </c>
      <c r="B101">
        <v>2</v>
      </c>
      <c r="C101">
        <v>1</v>
      </c>
      <c r="D101">
        <f t="shared" ref="D101:D115" si="1">SUM(B101:C101)</f>
        <v>3</v>
      </c>
      <c r="M101" s="6" t="s">
        <v>503</v>
      </c>
    </row>
    <row r="102" spans="1:13" x14ac:dyDescent="0.2">
      <c r="A102">
        <v>1994</v>
      </c>
      <c r="B102">
        <v>4</v>
      </c>
      <c r="C102">
        <v>5</v>
      </c>
      <c r="D102">
        <f t="shared" si="1"/>
        <v>9</v>
      </c>
      <c r="M102" s="6" t="s">
        <v>504</v>
      </c>
    </row>
    <row r="103" spans="1:13" x14ac:dyDescent="0.2">
      <c r="A103">
        <v>1995</v>
      </c>
      <c r="B103">
        <v>10</v>
      </c>
      <c r="C103">
        <v>6</v>
      </c>
      <c r="D103">
        <f t="shared" si="1"/>
        <v>16</v>
      </c>
    </row>
    <row r="104" spans="1:13" x14ac:dyDescent="0.2">
      <c r="A104">
        <v>1996</v>
      </c>
      <c r="B104">
        <v>4</v>
      </c>
      <c r="C104">
        <v>4</v>
      </c>
      <c r="D104">
        <f t="shared" si="1"/>
        <v>8</v>
      </c>
      <c r="M104" s="6" t="s">
        <v>509</v>
      </c>
    </row>
    <row r="105" spans="1:13" x14ac:dyDescent="0.2">
      <c r="A105">
        <v>1997</v>
      </c>
      <c r="B105">
        <v>8</v>
      </c>
      <c r="C105">
        <v>7</v>
      </c>
      <c r="D105">
        <f t="shared" si="1"/>
        <v>15</v>
      </c>
    </row>
    <row r="106" spans="1:13" x14ac:dyDescent="0.2">
      <c r="A106">
        <v>1998</v>
      </c>
    </row>
    <row r="107" spans="1:13" x14ac:dyDescent="0.2">
      <c r="A107">
        <v>1999</v>
      </c>
      <c r="B107">
        <v>12</v>
      </c>
      <c r="C107">
        <v>6</v>
      </c>
      <c r="D107">
        <f t="shared" si="1"/>
        <v>18</v>
      </c>
      <c r="M107" t="s">
        <v>511</v>
      </c>
    </row>
    <row r="108" spans="1:13" x14ac:dyDescent="0.2">
      <c r="A108">
        <v>2000</v>
      </c>
      <c r="B108">
        <v>12</v>
      </c>
      <c r="C108">
        <v>6</v>
      </c>
      <c r="D108">
        <f t="shared" si="1"/>
        <v>18</v>
      </c>
    </row>
    <row r="109" spans="1:13" x14ac:dyDescent="0.2">
      <c r="A109">
        <v>2001</v>
      </c>
      <c r="B109">
        <v>7</v>
      </c>
      <c r="C109">
        <v>10</v>
      </c>
      <c r="D109">
        <f t="shared" si="1"/>
        <v>17</v>
      </c>
    </row>
    <row r="110" spans="1:13" x14ac:dyDescent="0.2">
      <c r="A110">
        <v>2002</v>
      </c>
      <c r="B110">
        <v>13</v>
      </c>
      <c r="C110">
        <v>5</v>
      </c>
      <c r="D110">
        <f t="shared" si="1"/>
        <v>18</v>
      </c>
    </row>
    <row r="111" spans="1:13" x14ac:dyDescent="0.2">
      <c r="A111">
        <v>2003</v>
      </c>
      <c r="B111">
        <v>16</v>
      </c>
      <c r="C111">
        <v>5</v>
      </c>
      <c r="D111">
        <f t="shared" si="1"/>
        <v>21</v>
      </c>
    </row>
    <row r="112" spans="1:13" x14ac:dyDescent="0.2">
      <c r="A112">
        <v>2004</v>
      </c>
      <c r="B112">
        <v>3</v>
      </c>
      <c r="C112">
        <v>3</v>
      </c>
      <c r="D112">
        <f t="shared" si="1"/>
        <v>6</v>
      </c>
    </row>
    <row r="113" spans="1:4" x14ac:dyDescent="0.2">
      <c r="A113">
        <v>2005</v>
      </c>
      <c r="B113">
        <v>7</v>
      </c>
      <c r="C113">
        <v>3</v>
      </c>
      <c r="D113">
        <f t="shared" si="1"/>
        <v>10</v>
      </c>
    </row>
    <row r="114" spans="1:4" x14ac:dyDescent="0.2">
      <c r="A114">
        <v>2006</v>
      </c>
      <c r="B114">
        <v>5</v>
      </c>
      <c r="C114">
        <v>1</v>
      </c>
      <c r="D114">
        <f t="shared" si="1"/>
        <v>6</v>
      </c>
    </row>
    <row r="115" spans="1:4" x14ac:dyDescent="0.2">
      <c r="A115">
        <v>2007</v>
      </c>
      <c r="B115">
        <v>3</v>
      </c>
      <c r="C115">
        <v>1</v>
      </c>
      <c r="D115">
        <f t="shared" si="1"/>
        <v>4</v>
      </c>
    </row>
    <row r="116" spans="1:4" x14ac:dyDescent="0.2">
      <c r="A116">
        <v>2008</v>
      </c>
      <c r="B116">
        <v>3</v>
      </c>
      <c r="C116">
        <v>0</v>
      </c>
      <c r="D116">
        <f>SUM(B116:C116)</f>
        <v>3</v>
      </c>
    </row>
    <row r="117" spans="1:4" x14ac:dyDescent="0.2">
      <c r="A117">
        <v>2009</v>
      </c>
      <c r="B117">
        <v>7</v>
      </c>
      <c r="C117">
        <v>4</v>
      </c>
      <c r="D117">
        <f>SUM(B117:C117)</f>
        <v>11</v>
      </c>
    </row>
    <row r="118" spans="1:4" x14ac:dyDescent="0.2">
      <c r="A118">
        <v>2010</v>
      </c>
      <c r="B118">
        <v>3</v>
      </c>
      <c r="C118">
        <v>2</v>
      </c>
      <c r="D118">
        <f>SUM(B118:C118)</f>
        <v>5</v>
      </c>
    </row>
    <row r="119" spans="1:4" x14ac:dyDescent="0.2">
      <c r="A119">
        <v>2011</v>
      </c>
      <c r="B119">
        <v>11</v>
      </c>
      <c r="C119">
        <v>5</v>
      </c>
      <c r="D119">
        <f>SUM(B119:C119)</f>
        <v>16</v>
      </c>
    </row>
    <row r="121" spans="1:4" x14ac:dyDescent="0.2">
      <c r="A121" s="6" t="s">
        <v>2</v>
      </c>
      <c r="B121">
        <f>SUM(B101:B119)</f>
        <v>130</v>
      </c>
      <c r="C121">
        <f>SUM(C101:C119)</f>
        <v>74</v>
      </c>
      <c r="D121">
        <f>SUM(D101:D119)</f>
        <v>204</v>
      </c>
    </row>
  </sheetData>
  <mergeCells count="1">
    <mergeCell ref="A1:I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annual summary</vt:lpstr>
      <vt:lpstr>total restraining orders</vt:lpstr>
      <vt:lpstr>arrests annual</vt:lpstr>
      <vt:lpstr>dv calls for assistance, annual</vt:lpstr>
      <vt:lpstr>court cases, annual</vt:lpstr>
      <vt:lpstr>civil filings by county</vt:lpstr>
      <vt:lpstr>calls by county</vt:lpstr>
      <vt:lpstr>arrests by county</vt:lpstr>
      <vt:lpstr>Santa Clara County</vt:lpstr>
      <vt:lpstr>Sacramento</vt:lpstr>
      <vt:lpstr>population by county</vt:lpstr>
      <vt:lpstr>calls by county-edits</vt:lpstr>
      <vt:lpstr>t1 CPO count</vt:lpstr>
      <vt:lpstr>t2 CPO count</vt:lpstr>
      <vt:lpstr>t3 CPO served</vt:lpstr>
      <vt:lpstr>t8 CPO arms</vt:lpstr>
      <vt:lpstr>t4 EPO count</vt:lpstr>
      <vt:lpstr>t5 OAH count</vt:lpstr>
      <vt:lpstr>t6 OAH served</vt:lpstr>
      <vt:lpstr>t7 OAH arms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2014-10-19T21:58:37Z</dcterms:created>
  <dcterms:modified xsi:type="dcterms:W3CDTF">2014-10-19T21:58:44Z</dcterms:modified>
</cp:coreProperties>
</file>