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360" yWindow="135" windowWidth="16275" windowHeight="6210" tabRatio="805"/>
  </bookViews>
  <sheets>
    <sheet name="summary" sheetId="7" r:id="rId1"/>
    <sheet name="restraining at admission" sheetId="5" r:id="rId2"/>
    <sheet name="ever restraining" sheetId="3" r:id="rId3"/>
    <sheet name="restraining violation admit" sheetId="2" r:id="rId4"/>
    <sheet name="ever restraining violation" sheetId="6" r:id="rId5"/>
    <sheet name="variables" sheetId="1" r:id="rId6"/>
    <sheet name="background stats" sheetId="4" r:id="rId7"/>
  </sheets>
  <calcPr calcId="145621"/>
</workbook>
</file>

<file path=xl/calcChain.xml><?xml version="1.0" encoding="utf-8"?>
<calcChain xmlns="http://schemas.openxmlformats.org/spreadsheetml/2006/main">
  <c r="B39" i="7" l="1"/>
  <c r="B37" i="7"/>
  <c r="B33" i="7"/>
  <c r="A15" i="7" l="1"/>
  <c r="A16" i="7"/>
  <c r="A17" i="7"/>
  <c r="A18" i="7"/>
  <c r="A19" i="7"/>
  <c r="A20" i="7"/>
  <c r="A21" i="7"/>
  <c r="A22" i="7"/>
  <c r="A23" i="7"/>
  <c r="A14" i="7"/>
  <c r="D52" i="3"/>
  <c r="B15" i="7" s="1"/>
  <c r="D54" i="3"/>
  <c r="B17" i="7" s="1"/>
  <c r="D56" i="3"/>
  <c r="B19" i="7" s="1"/>
  <c r="D58" i="3"/>
  <c r="B21" i="7" s="1"/>
  <c r="D60" i="3"/>
  <c r="B23" i="7" s="1"/>
  <c r="D51" i="3"/>
  <c r="B14" i="7" s="1"/>
  <c r="C63" i="3"/>
  <c r="C65" i="3" s="1"/>
  <c r="B26" i="7" s="1"/>
  <c r="D49" i="2"/>
  <c r="E49" i="2"/>
  <c r="C49" i="2"/>
  <c r="D48" i="2"/>
  <c r="C10" i="7" s="1"/>
  <c r="E48" i="2"/>
  <c r="C48" i="2"/>
  <c r="B10" i="7" s="1"/>
  <c r="C47" i="2"/>
  <c r="E47" i="2"/>
  <c r="D47" i="2"/>
  <c r="F45" i="2"/>
  <c r="F44" i="2"/>
  <c r="F43" i="2"/>
  <c r="F42" i="2"/>
  <c r="F41" i="2"/>
  <c r="F49" i="2" s="1"/>
  <c r="D26" i="2"/>
  <c r="C26" i="2"/>
  <c r="D25" i="2"/>
  <c r="C25" i="2"/>
  <c r="D47" i="6"/>
  <c r="C9" i="7" s="1"/>
  <c r="E47" i="6"/>
  <c r="C47" i="6"/>
  <c r="B9" i="7" s="1"/>
  <c r="C26" i="6"/>
  <c r="D25" i="6"/>
  <c r="C25" i="6"/>
  <c r="E18" i="6"/>
  <c r="F41" i="6"/>
  <c r="F42" i="6"/>
  <c r="F43" i="6"/>
  <c r="F44" i="6"/>
  <c r="F40" i="6"/>
  <c r="F48" i="6" s="1"/>
  <c r="F35" i="3"/>
  <c r="F36" i="3"/>
  <c r="F37" i="3"/>
  <c r="F38" i="3"/>
  <c r="F39" i="3"/>
  <c r="F34" i="3"/>
  <c r="F47" i="6" s="1"/>
  <c r="D9" i="7" s="1"/>
  <c r="F39" i="5"/>
  <c r="F40" i="5"/>
  <c r="F41" i="5"/>
  <c r="F42" i="5"/>
  <c r="F43" i="5"/>
  <c r="F38" i="5"/>
  <c r="D45" i="5"/>
  <c r="C45" i="5"/>
  <c r="C23" i="5"/>
  <c r="D23" i="5"/>
  <c r="D46" i="6"/>
  <c r="D48" i="6" s="1"/>
  <c r="C48" i="6"/>
  <c r="C46" i="6"/>
  <c r="E46" i="6"/>
  <c r="E48" i="6" s="1"/>
  <c r="D26" i="6"/>
  <c r="E20" i="2"/>
  <c r="E21" i="2"/>
  <c r="E21" i="6"/>
  <c r="E20" i="6"/>
  <c r="E22" i="6"/>
  <c r="E19" i="6"/>
  <c r="D24" i="6"/>
  <c r="C24" i="6"/>
  <c r="D46" i="5"/>
  <c r="C7" i="7" s="1"/>
  <c r="C46" i="5"/>
  <c r="B7" i="7" s="1"/>
  <c r="E44" i="5"/>
  <c r="D44" i="5"/>
  <c r="C44" i="5"/>
  <c r="F44" i="5" s="1"/>
  <c r="D24" i="5"/>
  <c r="C24" i="5"/>
  <c r="D22" i="5"/>
  <c r="C22" i="5"/>
  <c r="E20" i="5"/>
  <c r="E19" i="5"/>
  <c r="E18" i="5"/>
  <c r="E17" i="5"/>
  <c r="E16" i="5"/>
  <c r="D24" i="2"/>
  <c r="C24" i="2"/>
  <c r="E16" i="3"/>
  <c r="E19" i="2"/>
  <c r="E22" i="2"/>
  <c r="E18" i="2"/>
  <c r="E26" i="2" s="1"/>
  <c r="D22" i="3"/>
  <c r="C22" i="3"/>
  <c r="E17" i="3"/>
  <c r="E18" i="3"/>
  <c r="E19" i="3"/>
  <c r="E20" i="3"/>
  <c r="D41" i="3"/>
  <c r="C6" i="7" s="1"/>
  <c r="C41" i="3"/>
  <c r="B6" i="7" s="1"/>
  <c r="D40" i="3"/>
  <c r="C40" i="3"/>
  <c r="C23" i="3"/>
  <c r="F13" i="4"/>
  <c r="F14" i="4"/>
  <c r="F15" i="4"/>
  <c r="F16" i="4"/>
  <c r="F17" i="4"/>
  <c r="F18" i="4"/>
  <c r="F19" i="4"/>
  <c r="F20" i="4"/>
  <c r="F12" i="4"/>
  <c r="D22" i="4"/>
  <c r="E22" i="4"/>
  <c r="C22" i="4"/>
  <c r="F22" i="4" l="1"/>
  <c r="E25" i="2"/>
  <c r="D10" i="7" s="1"/>
  <c r="E24" i="2"/>
  <c r="F48" i="2"/>
  <c r="F47" i="2"/>
  <c r="F46" i="6"/>
  <c r="E26" i="6"/>
  <c r="D61" i="3"/>
  <c r="D59" i="3"/>
  <c r="B22" i="7" s="1"/>
  <c r="B27" i="7" s="1"/>
  <c r="D57" i="3"/>
  <c r="B20" i="7" s="1"/>
  <c r="D55" i="3"/>
  <c r="B18" i="7" s="1"/>
  <c r="D53" i="3"/>
  <c r="B16" i="7" s="1"/>
  <c r="B25" i="7" s="1"/>
  <c r="E23" i="3"/>
  <c r="D6" i="7" s="1"/>
  <c r="E22" i="3"/>
  <c r="E23" i="5"/>
  <c r="E24" i="5"/>
  <c r="D7" i="7" s="1"/>
  <c r="E25" i="6"/>
  <c r="E24" i="6"/>
  <c r="E22" i="5"/>
  <c r="D23" i="3"/>
  <c r="E45" i="5"/>
  <c r="E41" i="3"/>
  <c r="E46" i="5"/>
  <c r="F45" i="5"/>
  <c r="E40" i="3"/>
  <c r="F40" i="3" s="1"/>
  <c r="F41" i="3" l="1"/>
  <c r="F46" i="5"/>
</calcChain>
</file>

<file path=xl/sharedStrings.xml><?xml version="1.0" encoding="utf-8"?>
<sst xmlns="http://schemas.openxmlformats.org/spreadsheetml/2006/main" count="572" uniqueCount="310">
  <si>
    <t>V2377 UNDER RETRAINING ORDER AT ADMISSION 757</t>
  </si>
  <si>
    <t>V2378 EVER VIOLATED RESTRAIN ORDER 757</t>
  </si>
  <si>
    <t>V2379 EVER UNDER RESTRAINING ORDER 757</t>
  </si>
  <si>
    <t xml:space="preserve">V2372 PARENT SOUGHT RESTRAINING ORDER </t>
  </si>
  <si>
    <t>V2373 OTHER RELATIVES SOUGHT RESTRAINING ORDER</t>
  </si>
  <si>
    <t>V2374 OTHER NONRELATIVE SOUGHT RESTRAINING ORDER</t>
  </si>
  <si>
    <t>V2375 INTIMATE (SPOUSE, BOYFRIEND, GIRLFRIEND) SOUGHT RESTRAINING ORDER</t>
  </si>
  <si>
    <t>V2376 FORMAL CHARGE AT ADMISSION FOR VIOLATING RESTRAINING ORDER</t>
  </si>
  <si>
    <t>S6Q11E - CURRENTLY CHARGED WITH RESTRAINING ORDER VIOLATION</t>
  </si>
  <si>
    <t>V2311 CURRENT VIOLENT, NONVIOLENT OFFENSE</t>
  </si>
  <si>
    <t>----------------------</t>
  </si>
  <si>
    <t>----------+-----------</t>
  </si>
  <si>
    <t>------------------------------</t>
  </si>
  <si>
    <t>S6Q11A -  |</t>
  </si>
  <si>
    <t>NG ORDER  |        1         2</t>
  </si>
  <si>
    <t>----------+-------------------</t>
  </si>
  <si>
    <t>Value Label</t>
  </si>
  <si>
    <t>1 Yes</t>
  </si>
  <si>
    <t>2 No</t>
  </si>
  <si>
    <t>7 (M) Don't Know</t>
  </si>
  <si>
    <t>8 (M) Refused</t>
  </si>
  <si>
    <t>9 (M) Blank</t>
  </si>
  <si>
    <t>a protective order, a no contact order, or a domestic restraining order.</t>
  </si>
  <si>
    <t>UNDER A   |</t>
  </si>
  <si>
    <t>RESTRAINI |</t>
  </si>
  <si>
    <t>NG ORDER  |      Freq.</t>
  </si>
  <si>
    <t>. table v1375 sex [pw=fw]</t>
  </si>
  <si>
    <t xml:space="preserve">RESTRAINI |        sex        </t>
  </si>
  <si>
    <t xml:space="preserve">        1 |  108,952  6,931.15</t>
  </si>
  <si>
    <t xml:space="preserve">        2 |  442,013  65,352.4</t>
  </si>
  <si>
    <t xml:space="preserve">        7 | 1,891.74    59.504</t>
  </si>
  <si>
    <t xml:space="preserve">        8 | 3,759.03  414.6647</t>
  </si>
  <si>
    <t xml:space="preserve">        9 | 1,566.06  301.6549</t>
  </si>
  <si>
    <t>male</t>
  </si>
  <si>
    <t>female</t>
  </si>
  <si>
    <t>violent</t>
  </si>
  <si>
    <t>non-violent</t>
  </si>
  <si>
    <t>. table v2320 v2311 [pw=fw]</t>
  </si>
  <si>
    <t>----------------------------------------</t>
  </si>
  <si>
    <t>DETENTION |</t>
  </si>
  <si>
    <t>STATUS,   |</t>
  </si>
  <si>
    <t xml:space="preserve">CONVICTED | CURRENT VIOLENT, NONVIOLENT </t>
  </si>
  <si>
    <t xml:space="preserve">BY REASON |           OFFENSE           </t>
  </si>
  <si>
    <t>HELD      |        1         2         8</t>
  </si>
  <si>
    <t>----------+-----------------------------</t>
  </si>
  <si>
    <t xml:space="preserve">        1 | 44,223.9  59,930.9  2,059.48</t>
  </si>
  <si>
    <t xml:space="preserve">        2 | 16,346.5  52,360.2  1,973.93</t>
  </si>
  <si>
    <t xml:space="preserve">        3 | 52,794.8   175,891  1,249.02</t>
  </si>
  <si>
    <t xml:space="preserve">        4 |   21,181  92,505.2  417.7203</t>
  </si>
  <si>
    <t xml:space="preserve">        5 | 20,940.8  71,179.3  146.9664</t>
  </si>
  <si>
    <t xml:space="preserve">        6 |  1,442.8  6,784.99          </t>
  </si>
  <si>
    <t xml:space="preserve">        7 | 252.8894  1,812.94  93.69178</t>
  </si>
  <si>
    <t xml:space="preserve">        8 | 375.9478  2,731.87  591.7816</t>
  </si>
  <si>
    <t xml:space="preserve">        9 | 959.2796   1,777.8  1,216.37</t>
  </si>
  <si>
    <t xml:space="preserve">         </t>
  </si>
  <si>
    <t>. table v2320 v2321 [pw=fw]</t>
  </si>
  <si>
    <t>CONVICTED |</t>
  </si>
  <si>
    <t xml:space="preserve">BY REASON |  COLLAPSED DETENTION STATUS </t>
  </si>
  <si>
    <t>HELD      |        1         2         9</t>
  </si>
  <si>
    <t xml:space="preserve">        1 |            106,214          </t>
  </si>
  <si>
    <t xml:space="preserve">        2 |           70,680.5          </t>
  </si>
  <si>
    <t xml:space="preserve">        3 |  229,935                    </t>
  </si>
  <si>
    <t xml:space="preserve">        4 |  114,104                    </t>
  </si>
  <si>
    <t xml:space="preserve">        5 |   92,267                    </t>
  </si>
  <si>
    <t xml:space="preserve">        6 | 8,227.79                    </t>
  </si>
  <si>
    <t xml:space="preserve">        7 |           2,159.52          </t>
  </si>
  <si>
    <t xml:space="preserve">        8 |            3,699.6          </t>
  </si>
  <si>
    <t xml:space="preserve">        9 |                     3,953.45</t>
  </si>
  <si>
    <t>total</t>
  </si>
  <si>
    <t>1 Convicted</t>
  </si>
  <si>
    <t>2 Unconvicted</t>
  </si>
  <si>
    <t>v2321</t>
  </si>
  <si>
    <t>1 Awaiting trial</t>
  </si>
  <si>
    <t>2 Awaiting arraignment</t>
  </si>
  <si>
    <t>3 Convicted, new charge</t>
  </si>
  <si>
    <t>4 Convicted, prior charge</t>
  </si>
  <si>
    <t>5 Both: convicted on prior- awaiting dispostion of new charge</t>
  </si>
  <si>
    <t>6 Both: convicted of prior, new technical violation charge</t>
  </si>
  <si>
    <t>7 Held for safekeeping</t>
  </si>
  <si>
    <t>8 Other</t>
  </si>
  <si>
    <t>9 (M) Missing</t>
  </si>
  <si>
    <t>v2320</t>
  </si>
  <si>
    <t>. table v2319 [pw=fw]</t>
  </si>
  <si>
    <t>CRIMINAL  |</t>
  </si>
  <si>
    <t>JUSTICE   |</t>
  </si>
  <si>
    <t>STATUS AT |</t>
  </si>
  <si>
    <t>ARREST    |      Freq.</t>
  </si>
  <si>
    <t xml:space="preserve">        1 |    332,010</t>
  </si>
  <si>
    <t xml:space="preserve">        2 |    291,051</t>
  </si>
  <si>
    <t xml:space="preserve">        9 |   8,180.69</t>
  </si>
  <si>
    <t>1 On status</t>
  </si>
  <si>
    <t>2 Not on status</t>
  </si>
  <si>
    <t>v2319</t>
  </si>
  <si>
    <t>V1390</t>
  </si>
  <si>
    <t>V1389</t>
  </si>
  <si>
    <t xml:space="preserve">V1375 </t>
  </si>
  <si>
    <t>S6Q11D - UNDER RESTRAINING ORDER WHEN JAILED</t>
  </si>
  <si>
    <t>V1388</t>
  </si>
  <si>
    <t>S6Q11A - UNDER A RESTRAINING ORDER {ever}</t>
  </si>
  <si>
    <t>S6Q11C - ARRESTED/PROSECUTED FOR VIOLATING RESTRAINING ORDER {ever}</t>
  </si>
  <si>
    <t>V1376</t>
  </si>
  <si>
    <t>Spouse</t>
  </si>
  <si>
    <t>WHO SOUGHT RESTRAINING ORDER (for subsequently variables, alternate is "99 (M) Blank"</t>
  </si>
  <si>
    <t>V1377</t>
  </si>
  <si>
    <t>Ex-spouse</t>
  </si>
  <si>
    <t>V1378</t>
  </si>
  <si>
    <t>Parent/step-parent</t>
  </si>
  <si>
    <t>V1379</t>
  </si>
  <si>
    <t>Own child/step-child</t>
  </si>
  <si>
    <t>V1380</t>
  </si>
  <si>
    <t>Brother/sister/step-brother/step-sister</t>
  </si>
  <si>
    <t>V1381</t>
  </si>
  <si>
    <t>Other relative</t>
  </si>
  <si>
    <t>V1382</t>
  </si>
  <si>
    <t>Boyfriend/girlfriend</t>
  </si>
  <si>
    <t>Ex-boyfriend/ex-girlfriend</t>
  </si>
  <si>
    <t>V1383</t>
  </si>
  <si>
    <t>V1384</t>
  </si>
  <si>
    <t>Friend/ex-friend</t>
  </si>
  <si>
    <t>Other non-relative</t>
  </si>
  <si>
    <t>V1385</t>
  </si>
  <si>
    <t>V1386</t>
  </si>
  <si>
    <t>Refused {to answer}</t>
  </si>
  <si>
    <t xml:space="preserve">V1387 </t>
  </si>
  <si>
    <t>S6Q11BF - (FLAGGED) WHO SOUGHT RESTRAINING ORDER</t>
  </si>
  <si>
    <t>0 Not answered due to question skip</t>
  </si>
  <si>
    <t>1 Contained at least one valid response entry</t>
  </si>
  <si>
    <t>2 Not answered, should have been asked</t>
  </si>
  <si>
    <t>7 Contained a don't know response</t>
  </si>
  <si>
    <t>specification</t>
  </si>
  <si>
    <t>variable</t>
  </si>
  <si>
    <t>question</t>
  </si>
  <si>
    <t>follow-up on v1375 - ever under a restraining order</t>
  </si>
  <si>
    <t>. table v1375 v2379 [pw=fw], format(%9.0fc)</t>
  </si>
  <si>
    <t>-------------------------------------</t>
  </si>
  <si>
    <t xml:space="preserve">UNDER A   |  EVER UNDER RESTRAINING  </t>
  </si>
  <si>
    <t xml:space="preserve">RESTRAINI |           ORDER          </t>
  </si>
  <si>
    <t>NG ORDER  |       1        2        8</t>
  </si>
  <si>
    <t>----------+--------------------------</t>
  </si>
  <si>
    <t xml:space="preserve">        1 | 115,883                  </t>
  </si>
  <si>
    <t xml:space="preserve">        2 |          507,365         </t>
  </si>
  <si>
    <t xml:space="preserve">        7 |                     1,951</t>
  </si>
  <si>
    <t xml:space="preserve">        8 |                     4,174</t>
  </si>
  <si>
    <t xml:space="preserve">        9 |                     1,868</t>
  </si>
  <si>
    <t>controlling  offense</t>
  </si>
  <si>
    <t>. table v1375 v2311 [pw=fw], format(%9.0fc)</t>
  </si>
  <si>
    <t xml:space="preserve">UNDER A   |     CURRENT VIOLENT,     </t>
  </si>
  <si>
    <t xml:space="preserve">RESTRAINI |    NONVIOLENT OFFENSE    </t>
  </si>
  <si>
    <t xml:space="preserve">        1 |  38,130   76,621    1,132</t>
  </si>
  <si>
    <t xml:space="preserve">        2 | 118,832  382,758    5,775</t>
  </si>
  <si>
    <t xml:space="preserve">        7 |     472    1,134      346</t>
  </si>
  <si>
    <t xml:space="preserve">        8 |     849    2,828      497</t>
  </si>
  <si>
    <t xml:space="preserve">        9 |     235    1,633         </t>
  </si>
  <si>
    <t xml:space="preserve">        </t>
  </si>
  <si>
    <t>missing</t>
  </si>
  <si>
    <t>v1375: Have you ever been under a restraining order? Sometimes this kind of order is called a peace bond,</t>
  </si>
  <si>
    <t>. table v1390 sex [pw=fw], format(%9.0fc)</t>
  </si>
  <si>
    <t>----------------------------</t>
  </si>
  <si>
    <t>S6Q11E -  |</t>
  </si>
  <si>
    <t>CURRENTLY |</t>
  </si>
  <si>
    <t>CHARGED   |</t>
  </si>
  <si>
    <t>WITH      |</t>
  </si>
  <si>
    <t xml:space="preserve">NG ORDER  |       sex       </t>
  </si>
  <si>
    <t>VIOLATION |       1        2</t>
  </si>
  <si>
    <t>----------+-----------------</t>
  </si>
  <si>
    <t xml:space="preserve">        1 |   8,974      443</t>
  </si>
  <si>
    <t xml:space="preserve">        2 |  21,134    1,355</t>
  </si>
  <si>
    <t xml:space="preserve">        9 | 528,074   71,261</t>
  </si>
  <si>
    <t>v1389: When you were admitted to jail [CURRENT ADMISSION DATE], were you under a restraining order?</t>
  </si>
  <si>
    <t>. table v1389 sex [pw=fw], format(%9.0fc)</t>
  </si>
  <si>
    <t>S6Q11D -  |</t>
  </si>
  <si>
    <t>UNDER     |</t>
  </si>
  <si>
    <t>NG ORDER  |</t>
  </si>
  <si>
    <t xml:space="preserve">WHEN      |       sex       </t>
  </si>
  <si>
    <t>JAILED    |       1        2</t>
  </si>
  <si>
    <t xml:space="preserve">        1 |  30,108    1,798</t>
  </si>
  <si>
    <t xml:space="preserve">        2 |  77,210    5,094</t>
  </si>
  <si>
    <t xml:space="preserve">        7 |   1,399       38</t>
  </si>
  <si>
    <t xml:space="preserve">        8 |     235         </t>
  </si>
  <si>
    <t xml:space="preserve">        9 | 449,230   66,128</t>
  </si>
  <si>
    <t xml:space="preserve">Inmates who answered yes to "ever under a restraining order" (v1375) asked </t>
  </si>
  <si>
    <t>among all inmates</t>
  </si>
  <si>
    <t>among all responding inmates</t>
  </si>
  <si>
    <t>. table v1389 v2311 [pw=fw], format(%9.0fc)</t>
  </si>
  <si>
    <t xml:space="preserve">NG ORDER  |     CURRENT VIOLENT,     </t>
  </si>
  <si>
    <t xml:space="preserve">WHEN      |    NONVIOLENT OFFENSE    </t>
  </si>
  <si>
    <t>JAILED    |       1        2        8</t>
  </si>
  <si>
    <t xml:space="preserve">        1 |  11,382   20,251      273</t>
  </si>
  <si>
    <t xml:space="preserve">        2 |  26,528   54,917      858</t>
  </si>
  <si>
    <t xml:space="preserve">        7 |     220    1,218         </t>
  </si>
  <si>
    <t xml:space="preserve">        8 |              235         </t>
  </si>
  <si>
    <t xml:space="preserve">        9 | 120,388  388,353    6,617</t>
  </si>
  <si>
    <t>Constructed/recoded variables</t>
  </si>
  <si>
    <t>Jail inmates under a restraining order when admitted to jail, 2002</t>
  </si>
  <si>
    <t>Jail inmates who had ever been under a restraining order, 2002</t>
  </si>
  <si>
    <t>v1388: Have you ever been arrested or prosecuted for violating a restraining order?</t>
  </si>
  <si>
    <t>. table v1388 sex [pw=fw], format(%9.0fc)</t>
  </si>
  <si>
    <t>S6Q11C -  |</t>
  </si>
  <si>
    <t>ARRESTED/ |</t>
  </si>
  <si>
    <t>PROSECUTE |</t>
  </si>
  <si>
    <t>D FOR     |</t>
  </si>
  <si>
    <t>VIOLATING |</t>
  </si>
  <si>
    <t xml:space="preserve">RESTRAINI |       sex       </t>
  </si>
  <si>
    <t>NG ORDER  |       1        2</t>
  </si>
  <si>
    <t xml:space="preserve">        1 |  26,088    1,119</t>
  </si>
  <si>
    <t xml:space="preserve">        2 |  82,741    5,813</t>
  </si>
  <si>
    <t xml:space="preserve">        7 |     122         </t>
  </si>
  <si>
    <t>among inmates ever under restraing order</t>
  </si>
  <si>
    <t>. table v1388 v2311 [pw=fw], format(%9.0fc)</t>
  </si>
  <si>
    <t xml:space="preserve">VIOLATING |     CURRENT VIOLENT,     </t>
  </si>
  <si>
    <t xml:space="preserve">        1 |   7,949   18,911      347</t>
  </si>
  <si>
    <t xml:space="preserve">        2 |  30,181   57,710      663</t>
  </si>
  <si>
    <t xml:space="preserve">        7 |                       122</t>
  </si>
  <si>
    <t>among inmates ever under restraining order</t>
  </si>
  <si>
    <t>among inmates with restraining order at admission</t>
  </si>
  <si>
    <t>. table v1390 v2311 [pw=fw], format(%9.0fc)</t>
  </si>
  <si>
    <t xml:space="preserve">RESTRAINI |     CURRENT VIOLENT,     </t>
  </si>
  <si>
    <t xml:space="preserve">NG ORDER  |    NONVIOLENT OFFENSE    </t>
  </si>
  <si>
    <t>VIOLATION |       1        2        8</t>
  </si>
  <si>
    <t xml:space="preserve">        1 |   3,200    6,179       38</t>
  </si>
  <si>
    <t xml:space="preserve">        2 |   8,182   14,072      235</t>
  </si>
  <si>
    <t xml:space="preserve">        9 | 147,136  444,723    7,476</t>
  </si>
  <si>
    <t>among those ever under restraining order</t>
  </si>
  <si>
    <t>Jail inmates experiences of restraining orders, 2002</t>
  </si>
  <si>
    <t>inmates under restraining order at admittance to jail</t>
  </si>
  <si>
    <t>all</t>
  </si>
  <si>
    <t>current controlling offense</t>
  </si>
  <si>
    <t>. foreach x of varlist v1376-v1386 {</t>
  </si>
  <si>
    <t xml:space="preserve">  2. table `x' [pw=fw], format(%9.0fc)</t>
  </si>
  <si>
    <t xml:space="preserve">  3. }</t>
  </si>
  <si>
    <t>S6Q11B_1  |</t>
  </si>
  <si>
    <t>- WHO     |</t>
  </si>
  <si>
    <t>SOUGHT    |</t>
  </si>
  <si>
    <t xml:space="preserve">        1 |     26,377</t>
  </si>
  <si>
    <t xml:space="preserve">       99 |    604,864</t>
  </si>
  <si>
    <t>S6Q11B_2  |</t>
  </si>
  <si>
    <t xml:space="preserve">        2 |     13,790</t>
  </si>
  <si>
    <t xml:space="preserve">       99 |    617,451</t>
  </si>
  <si>
    <t>S6Q11B_3  |</t>
  </si>
  <si>
    <t xml:space="preserve">        3 |      4,395</t>
  </si>
  <si>
    <t xml:space="preserve">       99 |    626,846</t>
  </si>
  <si>
    <t>S6Q11B_4  |</t>
  </si>
  <si>
    <t xml:space="preserve">        4 |      1,008</t>
  </si>
  <si>
    <t xml:space="preserve">       99 |    630,233</t>
  </si>
  <si>
    <t>S6Q11B_5  |</t>
  </si>
  <si>
    <t xml:space="preserve">        5 |      2,223</t>
  </si>
  <si>
    <t xml:space="preserve">       99 |    629,018</t>
  </si>
  <si>
    <t>S6Q11B_6  |</t>
  </si>
  <si>
    <t xml:space="preserve">        6 |      2,719</t>
  </si>
  <si>
    <t xml:space="preserve">       99 |    628,522</t>
  </si>
  <si>
    <t>S6Q11B_7  |</t>
  </si>
  <si>
    <t xml:space="preserve">        7 |     26,527</t>
  </si>
  <si>
    <t xml:space="preserve">       99 |    604,714</t>
  </si>
  <si>
    <t>S6Q11B_8  |</t>
  </si>
  <si>
    <t xml:space="preserve">        8 |     22,662</t>
  </si>
  <si>
    <t xml:space="preserve">       99 |    608,579</t>
  </si>
  <si>
    <t>S6Q11B_9  |</t>
  </si>
  <si>
    <t xml:space="preserve">        9 |      4,960</t>
  </si>
  <si>
    <t xml:space="preserve">       99 |    626,281</t>
  </si>
  <si>
    <t>S6Q11B_10 |</t>
  </si>
  <si>
    <t xml:space="preserve">       10 |     19,357</t>
  </si>
  <si>
    <t xml:space="preserve">       99 |    611,884</t>
  </si>
  <si>
    <t>S6Q11B_KE |</t>
  </si>
  <si>
    <t>Y - (KEY) |</t>
  </si>
  <si>
    <t>WHO       |</t>
  </si>
  <si>
    <t xml:space="preserve">       99 |    631,241</t>
  </si>
  <si>
    <t>inmates ever under restraining order (RO)</t>
  </si>
  <si>
    <t>inmates ever arrested or prosecuted for RO violation / inmates ever under RO</t>
  </si>
  <si>
    <t>inmates currently arrested or prosecuted for RO violation / inmates under RO at admittance</t>
  </si>
  <si>
    <t>parties/inmate ever under restraining order</t>
  </si>
  <si>
    <t>Statistics tabulated from:</t>
  </si>
  <si>
    <t>U.S. Dept. of Justice, Bureau of Justice Statistics. SURVEY OF INMATES IN LOCAL JAILS, 2002:</t>
  </si>
  <si>
    <t>[UNITED STATES] [Computer file]. Conducted by U.S. Dept. of Commerce, Bureau of the Census.</t>
  </si>
  <si>
    <t>Ann Arbor, MI: Inter-university Consortium for Political and Social Research [producer and distributor],</t>
  </si>
  <si>
    <t>http://www.icpsr.umich.edu/icpsrweb/ICPSR/studies/4359</t>
  </si>
  <si>
    <t>For variables and calcution details, see other sheets in this workbook.</t>
  </si>
  <si>
    <t>persons sought RO share total</t>
  </si>
  <si>
    <t>persons sought RO/inmate ever with RO</t>
  </si>
  <si>
    <t>Incarceration model</t>
  </si>
  <si>
    <t>final restraining oders resulting in contempt charge</t>
  </si>
  <si>
    <t>contempt charges resulting in incarceration</t>
  </si>
  <si>
    <t>final restraining orders issued per year</t>
  </si>
  <si>
    <t>incarcerations per year on final orders</t>
  </si>
  <si>
    <t>temporary restraining orders issued per year</t>
  </si>
  <si>
    <t>temporary restraining oders resulting in contempt action</t>
  </si>
  <si>
    <t>contempt action resulting in incarceration</t>
  </si>
  <si>
    <t>incarcerations per year on temporary orders</t>
  </si>
  <si>
    <t>total incarcerations per year from restraining orders</t>
  </si>
  <si>
    <t>. table v1375 v2321 [pw=fw], format(%9.0fc)</t>
  </si>
  <si>
    <t>RESTRAINI |COLLAPSED DETENTION STATUS</t>
  </si>
  <si>
    <t>NG ORDER  |       1        2        9</t>
  </si>
  <si>
    <t xml:space="preserve">        1 |  81,842   33,228      813</t>
  </si>
  <si>
    <t xml:space="preserve">        2 | 357,161  147,894    2,310</t>
  </si>
  <si>
    <t xml:space="preserve">        7 |   1,362      355      234</t>
  </si>
  <si>
    <t xml:space="preserve">        8 |   2,926      766      482</t>
  </si>
  <si>
    <t xml:space="preserve">        9 |   1,242      511      115</t>
  </si>
  <si>
    <t>Durose et. al (2005) p. 64 provides restraining order shares for jail inmates, restricted to jail inmates</t>
  </si>
  <si>
    <t>convicted on a violent offfense</t>
  </si>
  <si>
    <t>http://bjs.ojp.usdoj.gov/index.cfm?ty=pbdetail&amp;iid=828</t>
  </si>
  <si>
    <t xml:space="preserve">Durose, Matthew R., Caroline Wolf Harlow, et al. (2005). Family Violence Statistics, Including Statistics on Strangers </t>
  </si>
  <si>
    <t>and Acquaintances. NCJ 207846. Washington, DC, U.S. Dept. of Justice, Bureau of Justice Statistics</t>
  </si>
  <si>
    <t>non-domestic RO share</t>
  </si>
  <si>
    <t>persons who sought restraining orders against inmate ever under a restraining order</t>
  </si>
  <si>
    <t>Jail inmates who had ever been arrested or prosecuted for violating a restraining order, 2002</t>
  </si>
  <si>
    <t>v1390: When you were admitted [CURRENT ADMISSION DATE], were you formally charged with violating a restraining order?</t>
  </si>
  <si>
    <t>Repository:</t>
  </si>
  <si>
    <t>http://acrosswalls.org/datasets/</t>
  </si>
  <si>
    <t>Version: 1.0</t>
  </si>
  <si>
    <t>Jail inmates charged with a restraining order violation at commitment to jail, 2002</t>
  </si>
  <si>
    <t>Additional contextual statistics from survey of jail inmates, 2002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</si>
</sst>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3" fontId="0" fillId="0" borderId="0" xfId="0" applyNumberFormat="1"/>
    <xf numFmtId="9" fontId="0" fillId="0" borderId="0" xfId="2" applyFont="1"/>
    <xf numFmtId="164" fontId="0" fillId="0" borderId="0" xfId="1" applyNumberFormat="1" applyFont="1"/>
    <xf numFmtId="164" fontId="0" fillId="0" borderId="0" xfId="0" applyNumberFormat="1"/>
    <xf numFmtId="165" fontId="0" fillId="0" borderId="0" xfId="2" applyNumberFormat="1" applyFont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2" fontId="0" fillId="0" borderId="0" xfId="0" applyNumberFormat="1"/>
    <xf numFmtId="0" fontId="0" fillId="0" borderId="0" xfId="0" applyAlignment="1">
      <alignment horizontal="left"/>
    </xf>
    <xf numFmtId="9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abSelected="1" workbookViewId="0"/>
  </sheetViews>
  <sheetFormatPr defaultRowHeight="15" x14ac:dyDescent="0.25"/>
  <cols>
    <col min="1" max="1" width="51.28515625" customWidth="1"/>
    <col min="2" max="4" width="13.28515625" customWidth="1"/>
    <col min="5" max="5" width="2.42578125" customWidth="1"/>
    <col min="6" max="6" width="108" style="9" customWidth="1"/>
    <col min="7" max="7" width="9.140625" style="9"/>
  </cols>
  <sheetData>
    <row r="1" spans="1:6" x14ac:dyDescent="0.25">
      <c r="A1" t="s">
        <v>223</v>
      </c>
      <c r="F1" s="9" t="s">
        <v>305</v>
      </c>
    </row>
    <row r="2" spans="1:6" x14ac:dyDescent="0.25">
      <c r="F2" s="9" t="s">
        <v>306</v>
      </c>
    </row>
    <row r="3" spans="1:6" x14ac:dyDescent="0.25">
      <c r="F3" s="9" t="s">
        <v>307</v>
      </c>
    </row>
    <row r="4" spans="1:6" x14ac:dyDescent="0.25">
      <c r="B4" s="13" t="s">
        <v>226</v>
      </c>
      <c r="C4" s="13"/>
      <c r="D4" s="13"/>
    </row>
    <row r="5" spans="1:6" x14ac:dyDescent="0.25">
      <c r="B5" s="6" t="s">
        <v>35</v>
      </c>
      <c r="C5" s="6" t="s">
        <v>36</v>
      </c>
      <c r="D5" s="6" t="s">
        <v>225</v>
      </c>
      <c r="F5" s="9" t="s">
        <v>270</v>
      </c>
    </row>
    <row r="6" spans="1:6" x14ac:dyDescent="0.25">
      <c r="A6" t="s">
        <v>266</v>
      </c>
      <c r="B6" s="7">
        <f>'ever restraining'!C41</f>
        <v>0.24292503918145794</v>
      </c>
      <c r="C6" s="7">
        <f>'ever restraining'!D41</f>
        <v>0.16679256126205161</v>
      </c>
      <c r="D6" s="7">
        <f>'ever restraining'!E23</f>
        <v>0.18593408681014981</v>
      </c>
      <c r="F6" s="9" t="s">
        <v>271</v>
      </c>
    </row>
    <row r="7" spans="1:6" x14ac:dyDescent="0.25">
      <c r="A7" t="s">
        <v>224</v>
      </c>
      <c r="B7" s="7">
        <f>'restraining at admission'!C46</f>
        <v>7.2514366534575242E-2</v>
      </c>
      <c r="C7" s="7">
        <f>'restraining at admission'!D46</f>
        <v>4.4083425668130234E-2</v>
      </c>
      <c r="D7" s="7">
        <f>'restraining at admission'!E24</f>
        <v>5.1193059334032946E-2</v>
      </c>
      <c r="F7" s="9" t="s">
        <v>272</v>
      </c>
    </row>
    <row r="8" spans="1:6" x14ac:dyDescent="0.25">
      <c r="B8" s="6"/>
      <c r="C8" s="6"/>
      <c r="D8" s="6"/>
      <c r="F8" s="9" t="s">
        <v>273</v>
      </c>
    </row>
    <row r="9" spans="1:6" x14ac:dyDescent="0.25">
      <c r="A9" t="s">
        <v>267</v>
      </c>
      <c r="B9" s="7">
        <f>'ever restraining violation'!C47</f>
        <v>0.2084710201940729</v>
      </c>
      <c r="C9" s="7">
        <f>'ever restraining violation'!D47</f>
        <v>0.24681223163362526</v>
      </c>
      <c r="D9" s="7">
        <f>'ever restraining violation'!F47</f>
        <v>0.23477990732031445</v>
      </c>
      <c r="F9" s="9">
        <v>2006</v>
      </c>
    </row>
    <row r="10" spans="1:6" x14ac:dyDescent="0.25">
      <c r="A10" t="s">
        <v>268</v>
      </c>
      <c r="B10" s="7">
        <f>'restraining violation admit'!C48</f>
        <v>0.28114566859954315</v>
      </c>
      <c r="C10" s="7">
        <f>'restraining violation admit'!D48</f>
        <v>0.30512073477852947</v>
      </c>
      <c r="D10" s="7">
        <f>'restraining violation admit'!E25</f>
        <v>0.29514824797843664</v>
      </c>
      <c r="F10" s="9" t="s">
        <v>274</v>
      </c>
    </row>
    <row r="12" spans="1:6" x14ac:dyDescent="0.25">
      <c r="F12" s="9" t="s">
        <v>275</v>
      </c>
    </row>
    <row r="13" spans="1:6" x14ac:dyDescent="0.25">
      <c r="A13" s="14" t="s">
        <v>302</v>
      </c>
      <c r="B13" s="14"/>
      <c r="C13" s="14"/>
    </row>
    <row r="14" spans="1:6" x14ac:dyDescent="0.25">
      <c r="A14" t="str">
        <f>'ever restraining'!E51</f>
        <v>Spouse</v>
      </c>
      <c r="B14" s="2">
        <f>'ever restraining'!D51</f>
        <v>0.21268686803528519</v>
      </c>
      <c r="F14" s="9" t="s">
        <v>296</v>
      </c>
    </row>
    <row r="15" spans="1:6" x14ac:dyDescent="0.25">
      <c r="A15" t="str">
        <f>'ever restraining'!E52</f>
        <v>Ex-spouse</v>
      </c>
      <c r="B15" s="2">
        <f>'ever restraining'!D52</f>
        <v>0.11119353642213227</v>
      </c>
      <c r="F15" s="9" t="s">
        <v>297</v>
      </c>
    </row>
    <row r="16" spans="1:6" x14ac:dyDescent="0.25">
      <c r="A16" t="str">
        <f>'ever restraining'!E53</f>
        <v>Parent/step-parent</v>
      </c>
      <c r="B16" s="2">
        <f>'ever restraining'!D53</f>
        <v>3.5438404102630265E-2</v>
      </c>
      <c r="F16" s="9" t="s">
        <v>299</v>
      </c>
    </row>
    <row r="17" spans="1:6" x14ac:dyDescent="0.25">
      <c r="A17" t="str">
        <f>'ever restraining'!E54</f>
        <v>Own child/step-child</v>
      </c>
      <c r="B17" s="2">
        <f>'ever restraining'!D54</f>
        <v>8.1278524085213431E-3</v>
      </c>
      <c r="F17" s="9" t="s">
        <v>300</v>
      </c>
    </row>
    <row r="18" spans="1:6" x14ac:dyDescent="0.25">
      <c r="A18" t="str">
        <f>'ever restraining'!E55</f>
        <v>Brother/sister/step-brother/step-sister</v>
      </c>
      <c r="B18" s="2">
        <f>'ever restraining'!D55</f>
        <v>1.7924817365221179E-2</v>
      </c>
    </row>
    <row r="19" spans="1:6" x14ac:dyDescent="0.25">
      <c r="A19" t="str">
        <f>'ever restraining'!E56</f>
        <v>Other relative</v>
      </c>
      <c r="B19" s="2">
        <f>'ever restraining'!D56</f>
        <v>2.1924236804334855E-2</v>
      </c>
      <c r="F19" s="9" t="s">
        <v>298</v>
      </c>
    </row>
    <row r="20" spans="1:6" x14ac:dyDescent="0.25">
      <c r="A20" t="str">
        <f>'ever restraining'!E57</f>
        <v>Boyfriend/girlfriend</v>
      </c>
      <c r="B20" s="2">
        <f>'ever restraining'!D57</f>
        <v>0.21389636988179137</v>
      </c>
    </row>
    <row r="21" spans="1:6" x14ac:dyDescent="0.25">
      <c r="A21" t="str">
        <f>'ever restraining'!E58</f>
        <v>Ex-boyfriend/ex-girlfriend</v>
      </c>
      <c r="B21" s="2">
        <f>'ever restraining'!D58</f>
        <v>0.18273153897014949</v>
      </c>
    </row>
    <row r="22" spans="1:6" x14ac:dyDescent="0.25">
      <c r="A22" t="str">
        <f>'ever restraining'!E59</f>
        <v>Friend/ex-friend</v>
      </c>
      <c r="B22" s="2">
        <f>'ever restraining'!D59</f>
        <v>3.9994194391136773E-2</v>
      </c>
    </row>
    <row r="23" spans="1:6" x14ac:dyDescent="0.25">
      <c r="A23" t="str">
        <f>'ever restraining'!E60</f>
        <v>Other non-relative</v>
      </c>
      <c r="B23" s="2">
        <f>'ever restraining'!D60</f>
        <v>0.15608218161879728</v>
      </c>
    </row>
    <row r="25" spans="1:6" x14ac:dyDescent="0.25">
      <c r="A25" t="s">
        <v>276</v>
      </c>
      <c r="B25" s="2">
        <f>SUM(B14:B23)</f>
        <v>0.99999999999999989</v>
      </c>
    </row>
    <row r="26" spans="1:6" x14ac:dyDescent="0.25">
      <c r="A26" t="s">
        <v>277</v>
      </c>
      <c r="B26" s="8">
        <f>'ever restraining'!C65</f>
        <v>1.0701987303589866</v>
      </c>
    </row>
    <row r="27" spans="1:6" x14ac:dyDescent="0.25">
      <c r="A27" t="s">
        <v>301</v>
      </c>
      <c r="B27" s="10">
        <f>B22+B23</f>
        <v>0.19607637600993405</v>
      </c>
    </row>
    <row r="29" spans="1:6" x14ac:dyDescent="0.25">
      <c r="A29" t="s">
        <v>278</v>
      </c>
    </row>
    <row r="30" spans="1:6" x14ac:dyDescent="0.25">
      <c r="A30" t="s">
        <v>281</v>
      </c>
      <c r="B30" s="1">
        <v>500000</v>
      </c>
    </row>
    <row r="31" spans="1:6" x14ac:dyDescent="0.25">
      <c r="A31" t="s">
        <v>279</v>
      </c>
      <c r="B31">
        <v>0.22</v>
      </c>
    </row>
    <row r="32" spans="1:6" x14ac:dyDescent="0.25">
      <c r="A32" t="s">
        <v>280</v>
      </c>
      <c r="B32">
        <v>0.43</v>
      </c>
    </row>
    <row r="33" spans="1:2" x14ac:dyDescent="0.25">
      <c r="A33" t="s">
        <v>282</v>
      </c>
      <c r="B33" s="3">
        <f>B30*B31*B32</f>
        <v>47300</v>
      </c>
    </row>
    <row r="34" spans="1:2" x14ac:dyDescent="0.25">
      <c r="A34" t="s">
        <v>283</v>
      </c>
      <c r="B34" s="3">
        <v>1200000</v>
      </c>
    </row>
    <row r="35" spans="1:2" x14ac:dyDescent="0.25">
      <c r="A35" t="s">
        <v>284</v>
      </c>
      <c r="B35">
        <v>0.33</v>
      </c>
    </row>
    <row r="36" spans="1:2" x14ac:dyDescent="0.25">
      <c r="A36" t="s">
        <v>285</v>
      </c>
      <c r="B36">
        <v>0.5</v>
      </c>
    </row>
    <row r="37" spans="1:2" x14ac:dyDescent="0.25">
      <c r="A37" t="s">
        <v>286</v>
      </c>
      <c r="B37" s="4">
        <f>B34*B35*B36</f>
        <v>198000</v>
      </c>
    </row>
    <row r="39" spans="1:2" x14ac:dyDescent="0.25">
      <c r="A39" t="s">
        <v>287</v>
      </c>
      <c r="B39" s="4">
        <f>B33+B37</f>
        <v>245300</v>
      </c>
    </row>
  </sheetData>
  <mergeCells count="2">
    <mergeCell ref="B4:D4"/>
    <mergeCell ref="A13:C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K46"/>
  <sheetViews>
    <sheetView zoomScaleNormal="100" workbookViewId="0"/>
  </sheetViews>
  <sheetFormatPr defaultRowHeight="15" x14ac:dyDescent="0.25"/>
  <cols>
    <col min="1" max="1" width="59.140625" customWidth="1"/>
    <col min="10" max="10" width="2.28515625" customWidth="1"/>
    <col min="11" max="11" width="40.42578125" customWidth="1"/>
  </cols>
  <sheetData>
    <row r="1" spans="1:11" x14ac:dyDescent="0.25">
      <c r="A1" t="s">
        <v>193</v>
      </c>
      <c r="K1" t="s">
        <v>305</v>
      </c>
    </row>
    <row r="2" spans="1:11" x14ac:dyDescent="0.25">
      <c r="K2" t="s">
        <v>306</v>
      </c>
    </row>
    <row r="3" spans="1:11" ht="30" x14ac:dyDescent="0.25">
      <c r="A3" s="11" t="s">
        <v>180</v>
      </c>
      <c r="K3" t="s">
        <v>307</v>
      </c>
    </row>
    <row r="4" spans="1:11" ht="30" x14ac:dyDescent="0.25">
      <c r="A4" s="11" t="s">
        <v>168</v>
      </c>
    </row>
    <row r="6" spans="1:11" x14ac:dyDescent="0.25">
      <c r="A6" t="s">
        <v>169</v>
      </c>
    </row>
    <row r="8" spans="1:11" x14ac:dyDescent="0.25">
      <c r="A8" t="s">
        <v>157</v>
      </c>
    </row>
    <row r="9" spans="1:11" x14ac:dyDescent="0.25">
      <c r="A9" t="s">
        <v>170</v>
      </c>
    </row>
    <row r="10" spans="1:11" x14ac:dyDescent="0.25">
      <c r="A10" t="s">
        <v>171</v>
      </c>
    </row>
    <row r="11" spans="1:11" x14ac:dyDescent="0.25">
      <c r="A11" t="s">
        <v>24</v>
      </c>
    </row>
    <row r="12" spans="1:11" x14ac:dyDescent="0.25">
      <c r="A12" t="s">
        <v>172</v>
      </c>
    </row>
    <row r="13" spans="1:11" x14ac:dyDescent="0.25">
      <c r="A13" t="s">
        <v>173</v>
      </c>
    </row>
    <row r="14" spans="1:11" x14ac:dyDescent="0.25">
      <c r="A14" t="s">
        <v>174</v>
      </c>
    </row>
    <row r="15" spans="1:11" x14ac:dyDescent="0.25">
      <c r="A15" t="s">
        <v>164</v>
      </c>
      <c r="C15" t="s">
        <v>33</v>
      </c>
      <c r="D15" t="s">
        <v>34</v>
      </c>
      <c r="E15" t="s">
        <v>68</v>
      </c>
      <c r="F15" t="s">
        <v>16</v>
      </c>
    </row>
    <row r="16" spans="1:11" x14ac:dyDescent="0.25">
      <c r="A16" t="s">
        <v>175</v>
      </c>
      <c r="B16">
        <v>1</v>
      </c>
      <c r="C16" s="1">
        <v>30108</v>
      </c>
      <c r="D16" s="1">
        <v>1798</v>
      </c>
      <c r="E16" s="4">
        <f>SUM(C16:D16)</f>
        <v>31906</v>
      </c>
      <c r="F16" t="s">
        <v>17</v>
      </c>
    </row>
    <row r="17" spans="1:6" x14ac:dyDescent="0.25">
      <c r="A17" t="s">
        <v>176</v>
      </c>
      <c r="B17">
        <v>2</v>
      </c>
      <c r="C17" s="1">
        <v>77210</v>
      </c>
      <c r="D17" s="1">
        <v>5094</v>
      </c>
      <c r="E17" s="4">
        <f t="shared" ref="E17:E20" si="0">SUM(C17:D17)</f>
        <v>82304</v>
      </c>
      <c r="F17" t="s">
        <v>18</v>
      </c>
    </row>
    <row r="18" spans="1:6" x14ac:dyDescent="0.25">
      <c r="A18" t="s">
        <v>177</v>
      </c>
      <c r="B18">
        <v>7</v>
      </c>
      <c r="C18" s="1">
        <v>1399</v>
      </c>
      <c r="D18">
        <v>38</v>
      </c>
      <c r="E18" s="4">
        <f t="shared" si="0"/>
        <v>1437</v>
      </c>
      <c r="F18" t="s">
        <v>19</v>
      </c>
    </row>
    <row r="19" spans="1:6" x14ac:dyDescent="0.25">
      <c r="A19" t="s">
        <v>178</v>
      </c>
      <c r="B19">
        <v>8</v>
      </c>
      <c r="C19">
        <v>235</v>
      </c>
      <c r="D19" t="s">
        <v>153</v>
      </c>
      <c r="E19" s="4">
        <f t="shared" si="0"/>
        <v>235</v>
      </c>
      <c r="F19" t="s">
        <v>20</v>
      </c>
    </row>
    <row r="20" spans="1:6" x14ac:dyDescent="0.25">
      <c r="A20" t="s">
        <v>179</v>
      </c>
      <c r="B20">
        <v>9</v>
      </c>
      <c r="C20" s="1">
        <v>449230</v>
      </c>
      <c r="D20" s="1">
        <v>66128</v>
      </c>
      <c r="E20" s="4">
        <f t="shared" si="0"/>
        <v>515358</v>
      </c>
      <c r="F20" t="s">
        <v>21</v>
      </c>
    </row>
    <row r="21" spans="1:6" x14ac:dyDescent="0.25">
      <c r="A21" t="s">
        <v>157</v>
      </c>
    </row>
    <row r="22" spans="1:6" x14ac:dyDescent="0.25">
      <c r="C22" s="4">
        <f>SUM(C16:C20)</f>
        <v>558182</v>
      </c>
      <c r="D22" s="4">
        <f t="shared" ref="D22" si="1">SUM(D16:D20)</f>
        <v>73058</v>
      </c>
      <c r="E22" s="4">
        <f>SUM(E16:E20)</f>
        <v>631240</v>
      </c>
    </row>
    <row r="23" spans="1:6" x14ac:dyDescent="0.25">
      <c r="C23" s="2">
        <f>C16/'ever restraining'!C16</f>
        <v>0.27634187532124238</v>
      </c>
      <c r="D23" s="2">
        <f>D16/'ever restraining'!D16</f>
        <v>0.25940861184651898</v>
      </c>
      <c r="E23" s="2">
        <f>E16/'ever restraining'!E16</f>
        <v>0.27532907070613805</v>
      </c>
      <c r="F23" t="s">
        <v>222</v>
      </c>
    </row>
    <row r="24" spans="1:6" x14ac:dyDescent="0.25">
      <c r="C24" s="2">
        <f>C16/('ever restraining'!C16+'ever restraining'!C17)</f>
        <v>5.4645939397239392E-2</v>
      </c>
      <c r="D24" s="2">
        <f>D16/('ever restraining'!D16+'ever restraining'!D17)</f>
        <v>2.4874262539678806E-2</v>
      </c>
      <c r="E24" s="2">
        <f>E16/('ever restraining'!E16+'ever restraining'!E17)</f>
        <v>5.1193059334032946E-2</v>
      </c>
      <c r="F24" t="s">
        <v>182</v>
      </c>
    </row>
    <row r="28" spans="1:6" x14ac:dyDescent="0.25">
      <c r="A28" t="s">
        <v>183</v>
      </c>
    </row>
    <row r="30" spans="1:6" x14ac:dyDescent="0.25">
      <c r="A30" t="s">
        <v>134</v>
      </c>
    </row>
    <row r="31" spans="1:6" x14ac:dyDescent="0.25">
      <c r="A31" t="s">
        <v>170</v>
      </c>
    </row>
    <row r="32" spans="1:6" x14ac:dyDescent="0.25">
      <c r="A32" t="s">
        <v>171</v>
      </c>
    </row>
    <row r="33" spans="1:7" x14ac:dyDescent="0.25">
      <c r="A33" t="s">
        <v>24</v>
      </c>
    </row>
    <row r="34" spans="1:7" x14ac:dyDescent="0.25">
      <c r="A34" t="s">
        <v>184</v>
      </c>
    </row>
    <row r="35" spans="1:7" x14ac:dyDescent="0.25">
      <c r="A35" t="s">
        <v>185</v>
      </c>
    </row>
    <row r="36" spans="1:7" x14ac:dyDescent="0.25">
      <c r="A36" t="s">
        <v>186</v>
      </c>
      <c r="C36" t="s">
        <v>144</v>
      </c>
    </row>
    <row r="37" spans="1:7" x14ac:dyDescent="0.25">
      <c r="A37" t="s">
        <v>138</v>
      </c>
      <c r="C37" t="s">
        <v>35</v>
      </c>
      <c r="D37" t="s">
        <v>36</v>
      </c>
      <c r="E37" t="s">
        <v>154</v>
      </c>
      <c r="F37" t="s">
        <v>68</v>
      </c>
      <c r="G37" t="s">
        <v>16</v>
      </c>
    </row>
    <row r="38" spans="1:7" x14ac:dyDescent="0.25">
      <c r="A38" t="s">
        <v>187</v>
      </c>
      <c r="B38">
        <v>1</v>
      </c>
      <c r="C38" s="1">
        <v>11382</v>
      </c>
      <c r="D38" s="1">
        <v>20251</v>
      </c>
      <c r="E38">
        <v>273</v>
      </c>
      <c r="F38" s="1">
        <f>SUM(C38:E38)</f>
        <v>31906</v>
      </c>
      <c r="G38" t="s">
        <v>17</v>
      </c>
    </row>
    <row r="39" spans="1:7" x14ac:dyDescent="0.25">
      <c r="A39" t="s">
        <v>188</v>
      </c>
      <c r="B39">
        <v>2</v>
      </c>
      <c r="C39" s="1">
        <v>26528</v>
      </c>
      <c r="D39" s="1">
        <v>54917</v>
      </c>
      <c r="E39">
        <v>858</v>
      </c>
      <c r="F39" s="1">
        <f t="shared" ref="F39:F44" si="2">SUM(C39:E39)</f>
        <v>82303</v>
      </c>
      <c r="G39" t="s">
        <v>18</v>
      </c>
    </row>
    <row r="40" spans="1:7" x14ac:dyDescent="0.25">
      <c r="A40" t="s">
        <v>189</v>
      </c>
      <c r="B40">
        <v>7</v>
      </c>
      <c r="C40">
        <v>220</v>
      </c>
      <c r="D40" s="1">
        <v>1218</v>
      </c>
      <c r="E40" t="s">
        <v>153</v>
      </c>
      <c r="F40" s="1">
        <f t="shared" si="2"/>
        <v>1438</v>
      </c>
      <c r="G40" t="s">
        <v>19</v>
      </c>
    </row>
    <row r="41" spans="1:7" x14ac:dyDescent="0.25">
      <c r="A41" t="s">
        <v>190</v>
      </c>
      <c r="B41">
        <v>8</v>
      </c>
      <c r="D41">
        <v>235</v>
      </c>
      <c r="E41" t="s">
        <v>153</v>
      </c>
      <c r="F41" s="1">
        <f t="shared" si="2"/>
        <v>235</v>
      </c>
      <c r="G41" t="s">
        <v>20</v>
      </c>
    </row>
    <row r="42" spans="1:7" x14ac:dyDescent="0.25">
      <c r="A42" t="s">
        <v>191</v>
      </c>
      <c r="B42">
        <v>9</v>
      </c>
      <c r="C42" s="1">
        <v>120388</v>
      </c>
      <c r="D42" s="1">
        <v>388353</v>
      </c>
      <c r="E42" s="1">
        <v>6617</v>
      </c>
      <c r="F42" s="1">
        <f t="shared" si="2"/>
        <v>515358</v>
      </c>
      <c r="G42" t="s">
        <v>21</v>
      </c>
    </row>
    <row r="43" spans="1:7" x14ac:dyDescent="0.25">
      <c r="A43" t="s">
        <v>134</v>
      </c>
      <c r="F43" s="1">
        <f t="shared" si="2"/>
        <v>0</v>
      </c>
    </row>
    <row r="44" spans="1:7" x14ac:dyDescent="0.25">
      <c r="C44" s="1">
        <f>SUM(C38:C42)</f>
        <v>158518</v>
      </c>
      <c r="D44" s="1">
        <f>SUM(D38:D42)</f>
        <v>464974</v>
      </c>
      <c r="E44" s="1">
        <f>SUM(E38:E42)</f>
        <v>7748</v>
      </c>
      <c r="F44" s="1">
        <f t="shared" si="2"/>
        <v>631240</v>
      </c>
      <c r="G44" s="1"/>
    </row>
    <row r="45" spans="1:7" x14ac:dyDescent="0.25">
      <c r="C45" s="2">
        <f>C38/'ever restraining'!C34</f>
        <v>0.29850511408339891</v>
      </c>
      <c r="D45" s="2">
        <f>D38/'ever restraining'!D34</f>
        <v>0.26430090967228304</v>
      </c>
      <c r="E45" s="2">
        <f>E38/'ever restraining'!E34</f>
        <v>0.24116607773851589</v>
      </c>
      <c r="F45" s="2">
        <f>F38/'ever restraining'!F34</f>
        <v>0.27532942709456953</v>
      </c>
      <c r="G45" t="s">
        <v>222</v>
      </c>
    </row>
    <row r="46" spans="1:7" x14ac:dyDescent="0.25">
      <c r="C46" s="2">
        <f>C38/('ever restraining'!C34+'ever restraining'!C35)</f>
        <v>7.2514366534575242E-2</v>
      </c>
      <c r="D46" s="2">
        <f>D38/('ever restraining'!D34+'ever restraining'!D35)</f>
        <v>4.4083425668130234E-2</v>
      </c>
      <c r="E46" s="2">
        <f>E38/('ever restraining'!E34+'ever restraining'!E35)</f>
        <v>3.9525119444042273E-2</v>
      </c>
      <c r="F46" s="2">
        <f>F38/('ever restraining'!F34+'ever restraining'!F35)</f>
        <v>5.1193104510564011E-2</v>
      </c>
      <c r="G46" t="s">
        <v>182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9"/>
  <sheetViews>
    <sheetView workbookViewId="0">
      <selection sqref="A1:C1"/>
    </sheetView>
  </sheetViews>
  <sheetFormatPr defaultRowHeight="15" x14ac:dyDescent="0.25"/>
  <cols>
    <col min="1" max="1" width="47.140625" customWidth="1"/>
    <col min="3" max="3" width="9.7109375" customWidth="1"/>
    <col min="4" max="4" width="11.5703125" bestFit="1" customWidth="1"/>
    <col min="5" max="5" width="10.5703125" bestFit="1" customWidth="1"/>
    <col min="9" max="9" width="2.28515625" customWidth="1"/>
    <col min="10" max="10" width="36.140625" customWidth="1"/>
  </cols>
  <sheetData>
    <row r="1" spans="1:10" x14ac:dyDescent="0.25">
      <c r="A1" s="14" t="s">
        <v>194</v>
      </c>
      <c r="B1" s="14"/>
      <c r="C1" s="14"/>
      <c r="J1" t="s">
        <v>305</v>
      </c>
    </row>
    <row r="2" spans="1:10" x14ac:dyDescent="0.25">
      <c r="J2" t="s">
        <v>306</v>
      </c>
    </row>
    <row r="3" spans="1:10" ht="45" x14ac:dyDescent="0.25">
      <c r="A3" s="11" t="s">
        <v>155</v>
      </c>
      <c r="J3" t="s">
        <v>307</v>
      </c>
    </row>
    <row r="4" spans="1:10" ht="30" x14ac:dyDescent="0.25">
      <c r="A4" s="11" t="s">
        <v>22</v>
      </c>
    </row>
    <row r="7" spans="1:10" x14ac:dyDescent="0.25">
      <c r="C7" s="4"/>
    </row>
    <row r="8" spans="1:10" x14ac:dyDescent="0.25">
      <c r="A8" t="s">
        <v>26</v>
      </c>
      <c r="C8" s="4"/>
    </row>
    <row r="9" spans="1:10" x14ac:dyDescent="0.25">
      <c r="C9" s="4"/>
    </row>
    <row r="10" spans="1:10" x14ac:dyDescent="0.25">
      <c r="A10" t="s">
        <v>12</v>
      </c>
      <c r="C10" s="4"/>
    </row>
    <row r="11" spans="1:10" x14ac:dyDescent="0.25">
      <c r="A11" t="s">
        <v>13</v>
      </c>
      <c r="C11" s="4"/>
    </row>
    <row r="12" spans="1:10" x14ac:dyDescent="0.25">
      <c r="A12" t="s">
        <v>23</v>
      </c>
      <c r="C12" s="4"/>
    </row>
    <row r="13" spans="1:10" x14ac:dyDescent="0.25">
      <c r="A13" t="s">
        <v>27</v>
      </c>
      <c r="C13" s="4"/>
    </row>
    <row r="14" spans="1:10" x14ac:dyDescent="0.25">
      <c r="A14" t="s">
        <v>14</v>
      </c>
      <c r="C14" s="4"/>
    </row>
    <row r="15" spans="1:10" x14ac:dyDescent="0.25">
      <c r="A15" t="s">
        <v>15</v>
      </c>
      <c r="B15" s="4"/>
      <c r="C15" t="s">
        <v>33</v>
      </c>
      <c r="D15" t="s">
        <v>34</v>
      </c>
      <c r="E15" t="s">
        <v>68</v>
      </c>
      <c r="F15" t="s">
        <v>16</v>
      </c>
    </row>
    <row r="16" spans="1:10" x14ac:dyDescent="0.25">
      <c r="A16" t="s">
        <v>28</v>
      </c>
      <c r="B16" s="4">
        <v>1</v>
      </c>
      <c r="C16" s="3">
        <v>108952</v>
      </c>
      <c r="D16" s="3">
        <v>6931.15</v>
      </c>
      <c r="E16" s="4">
        <f>SUM(C16:D16)</f>
        <v>115883.15</v>
      </c>
      <c r="F16" t="s">
        <v>17</v>
      </c>
    </row>
    <row r="17" spans="1:6" x14ac:dyDescent="0.25">
      <c r="A17" t="s">
        <v>29</v>
      </c>
      <c r="B17" s="4">
        <v>2</v>
      </c>
      <c r="C17" s="3">
        <v>442013</v>
      </c>
      <c r="D17" s="3">
        <v>65352.4</v>
      </c>
      <c r="E17" s="4">
        <f t="shared" ref="E17:E20" si="0">SUM(C17:D17)</f>
        <v>507365.4</v>
      </c>
      <c r="F17" t="s">
        <v>18</v>
      </c>
    </row>
    <row r="18" spans="1:6" x14ac:dyDescent="0.25">
      <c r="A18" t="s">
        <v>30</v>
      </c>
      <c r="B18" s="4">
        <v>7</v>
      </c>
      <c r="C18" s="3">
        <v>1891.74</v>
      </c>
      <c r="D18" s="3">
        <v>59.503999999999998</v>
      </c>
      <c r="E18" s="4">
        <f t="shared" si="0"/>
        <v>1951.2439999999999</v>
      </c>
      <c r="F18" t="s">
        <v>19</v>
      </c>
    </row>
    <row r="19" spans="1:6" x14ac:dyDescent="0.25">
      <c r="A19" t="s">
        <v>31</v>
      </c>
      <c r="B19" s="4">
        <v>8</v>
      </c>
      <c r="C19" s="3">
        <v>3759.03</v>
      </c>
      <c r="D19" s="3">
        <v>414.66469999999998</v>
      </c>
      <c r="E19" s="4">
        <f t="shared" si="0"/>
        <v>4173.6947</v>
      </c>
      <c r="F19" t="s">
        <v>20</v>
      </c>
    </row>
    <row r="20" spans="1:6" x14ac:dyDescent="0.25">
      <c r="A20" t="s">
        <v>32</v>
      </c>
      <c r="B20" s="4">
        <v>9</v>
      </c>
      <c r="C20" s="3">
        <v>1566.06</v>
      </c>
      <c r="D20" s="3">
        <v>301.6549</v>
      </c>
      <c r="E20" s="4">
        <f t="shared" si="0"/>
        <v>1867.7148999999999</v>
      </c>
      <c r="F20" t="s">
        <v>21</v>
      </c>
    </row>
    <row r="21" spans="1:6" x14ac:dyDescent="0.25">
      <c r="A21" t="s">
        <v>12</v>
      </c>
    </row>
    <row r="22" spans="1:6" x14ac:dyDescent="0.25">
      <c r="C22" s="4">
        <f>SUM(C16:C20)</f>
        <v>558181.83000000007</v>
      </c>
      <c r="D22" s="4">
        <f t="shared" ref="D22" si="1">SUM(D16:D20)</f>
        <v>73059.373599999992</v>
      </c>
      <c r="E22" s="4">
        <f>SUM(E16:E20)</f>
        <v>631241.20360000001</v>
      </c>
    </row>
    <row r="23" spans="1:6" x14ac:dyDescent="0.25">
      <c r="C23" s="2">
        <f>C16/(C16+C17)</f>
        <v>0.19774758832230724</v>
      </c>
      <c r="D23" s="2">
        <f>D16/(D16+D17)</f>
        <v>9.588834527357884E-2</v>
      </c>
      <c r="E23" s="2">
        <f>E16/(E16+E17)</f>
        <v>0.18593408681014981</v>
      </c>
    </row>
    <row r="24" spans="1:6" x14ac:dyDescent="0.25">
      <c r="C24" s="2"/>
      <c r="D24" s="2"/>
    </row>
    <row r="25" spans="1:6" x14ac:dyDescent="0.25">
      <c r="C25" s="2"/>
      <c r="D25" s="2"/>
    </row>
    <row r="26" spans="1:6" x14ac:dyDescent="0.25">
      <c r="A26" t="s">
        <v>145</v>
      </c>
      <c r="C26" s="2"/>
      <c r="D26" s="2"/>
    </row>
    <row r="27" spans="1:6" x14ac:dyDescent="0.25">
      <c r="C27" s="2"/>
      <c r="D27" s="2"/>
    </row>
    <row r="28" spans="1:6" x14ac:dyDescent="0.25">
      <c r="A28" t="s">
        <v>134</v>
      </c>
      <c r="C28" s="2"/>
      <c r="D28" s="2"/>
    </row>
    <row r="29" spans="1:6" x14ac:dyDescent="0.25">
      <c r="A29" t="s">
        <v>13</v>
      </c>
      <c r="C29" s="2"/>
      <c r="D29" s="2"/>
    </row>
    <row r="30" spans="1:6" x14ac:dyDescent="0.25">
      <c r="A30" t="s">
        <v>146</v>
      </c>
      <c r="C30" s="2"/>
      <c r="D30" s="2"/>
    </row>
    <row r="31" spans="1:6" x14ac:dyDescent="0.25">
      <c r="A31" t="s">
        <v>147</v>
      </c>
      <c r="C31" s="2"/>
      <c r="D31" s="2"/>
    </row>
    <row r="32" spans="1:6" x14ac:dyDescent="0.25">
      <c r="A32" t="s">
        <v>137</v>
      </c>
      <c r="C32" t="s">
        <v>144</v>
      </c>
    </row>
    <row r="33" spans="1:7" x14ac:dyDescent="0.25">
      <c r="A33" t="s">
        <v>138</v>
      </c>
      <c r="C33" t="s">
        <v>35</v>
      </c>
      <c r="D33" t="s">
        <v>36</v>
      </c>
      <c r="E33" t="s">
        <v>154</v>
      </c>
      <c r="F33" t="s">
        <v>68</v>
      </c>
      <c r="G33" t="s">
        <v>16</v>
      </c>
    </row>
    <row r="34" spans="1:7" x14ac:dyDescent="0.25">
      <c r="A34" t="s">
        <v>148</v>
      </c>
      <c r="B34">
        <v>1</v>
      </c>
      <c r="C34" s="3">
        <v>38130</v>
      </c>
      <c r="D34" s="3">
        <v>76621</v>
      </c>
      <c r="E34" s="3">
        <v>1132</v>
      </c>
      <c r="F34" s="1">
        <f>SUM(C34:E34)</f>
        <v>115883</v>
      </c>
      <c r="G34" t="s">
        <v>17</v>
      </c>
    </row>
    <row r="35" spans="1:7" x14ac:dyDescent="0.25">
      <c r="A35" t="s">
        <v>149</v>
      </c>
      <c r="B35">
        <v>2</v>
      </c>
      <c r="C35" s="3">
        <v>118832</v>
      </c>
      <c r="D35" s="3">
        <v>382758</v>
      </c>
      <c r="E35" s="3">
        <v>5775</v>
      </c>
      <c r="F35" s="1">
        <f t="shared" ref="F35:F40" si="2">SUM(C35:E35)</f>
        <v>507365</v>
      </c>
      <c r="G35" t="s">
        <v>18</v>
      </c>
    </row>
    <row r="36" spans="1:7" x14ac:dyDescent="0.25">
      <c r="A36" t="s">
        <v>150</v>
      </c>
      <c r="B36">
        <v>7</v>
      </c>
      <c r="C36" s="3">
        <v>472</v>
      </c>
      <c r="D36" s="3">
        <v>1134</v>
      </c>
      <c r="E36" s="3">
        <v>346</v>
      </c>
      <c r="F36" s="1">
        <f t="shared" si="2"/>
        <v>1952</v>
      </c>
      <c r="G36" t="s">
        <v>19</v>
      </c>
    </row>
    <row r="37" spans="1:7" x14ac:dyDescent="0.25">
      <c r="A37" t="s">
        <v>151</v>
      </c>
      <c r="B37">
        <v>8</v>
      </c>
      <c r="C37" s="3">
        <v>849</v>
      </c>
      <c r="D37" s="3">
        <v>2828</v>
      </c>
      <c r="E37" s="3">
        <v>497</v>
      </c>
      <c r="F37" s="1">
        <f t="shared" si="2"/>
        <v>4174</v>
      </c>
      <c r="G37" t="s">
        <v>20</v>
      </c>
    </row>
    <row r="38" spans="1:7" x14ac:dyDescent="0.25">
      <c r="A38" t="s">
        <v>152</v>
      </c>
      <c r="B38">
        <v>9</v>
      </c>
      <c r="C38" s="3">
        <v>235</v>
      </c>
      <c r="D38" s="3">
        <v>1633</v>
      </c>
      <c r="E38" s="3" t="s">
        <v>153</v>
      </c>
      <c r="F38" s="1">
        <f t="shared" si="2"/>
        <v>1868</v>
      </c>
      <c r="G38" t="s">
        <v>21</v>
      </c>
    </row>
    <row r="39" spans="1:7" x14ac:dyDescent="0.25">
      <c r="A39" t="s">
        <v>134</v>
      </c>
      <c r="C39" s="2"/>
      <c r="D39" s="2"/>
      <c r="F39" s="1">
        <f t="shared" si="2"/>
        <v>0</v>
      </c>
    </row>
    <row r="40" spans="1:7" x14ac:dyDescent="0.25">
      <c r="C40" s="1">
        <f>SUM(C34:C38)</f>
        <v>158518</v>
      </c>
      <c r="D40" s="1">
        <f>SUM(D34:D38)</f>
        <v>464974</v>
      </c>
      <c r="E40" s="1">
        <f>SUM(E34:E38)</f>
        <v>7750</v>
      </c>
      <c r="F40" s="1">
        <f t="shared" si="2"/>
        <v>631242</v>
      </c>
      <c r="G40" s="1"/>
    </row>
    <row r="41" spans="1:7" x14ac:dyDescent="0.25">
      <c r="C41" s="2">
        <f>C34/(C34+C35)</f>
        <v>0.24292503918145794</v>
      </c>
      <c r="D41" s="2">
        <f>D34/(D34+D35)</f>
        <v>0.16679256126205161</v>
      </c>
      <c r="E41" s="2">
        <f>E34/(E34+E35)</f>
        <v>0.16389170406833647</v>
      </c>
      <c r="F41" s="2">
        <f>F34/(F34+F35)</f>
        <v>0.18593401021744152</v>
      </c>
    </row>
    <row r="42" spans="1:7" x14ac:dyDescent="0.25">
      <c r="C42" s="2"/>
      <c r="D42" s="2"/>
    </row>
    <row r="43" spans="1:7" x14ac:dyDescent="0.25">
      <c r="C43" s="2"/>
      <c r="D43" s="2"/>
    </row>
    <row r="46" spans="1:7" x14ac:dyDescent="0.25">
      <c r="A46" t="s">
        <v>227</v>
      </c>
    </row>
    <row r="47" spans="1:7" x14ac:dyDescent="0.25">
      <c r="A47" t="s">
        <v>228</v>
      </c>
    </row>
    <row r="48" spans="1:7" x14ac:dyDescent="0.25">
      <c r="A48" t="s">
        <v>229</v>
      </c>
    </row>
    <row r="50" spans="1:5" x14ac:dyDescent="0.25">
      <c r="A50" t="s">
        <v>10</v>
      </c>
    </row>
    <row r="51" spans="1:5" x14ac:dyDescent="0.25">
      <c r="A51" t="s">
        <v>230</v>
      </c>
      <c r="B51">
        <v>1</v>
      </c>
      <c r="C51" s="1">
        <v>26377</v>
      </c>
      <c r="D51" s="5">
        <f>C51/C$63</f>
        <v>0.21268686803528519</v>
      </c>
      <c r="E51" t="s">
        <v>101</v>
      </c>
    </row>
    <row r="52" spans="1:5" x14ac:dyDescent="0.25">
      <c r="A52" t="s">
        <v>231</v>
      </c>
      <c r="B52">
        <v>2</v>
      </c>
      <c r="C52" s="1">
        <v>13790</v>
      </c>
      <c r="D52" s="5">
        <f t="shared" ref="D52:D61" si="3">C52/C$63</f>
        <v>0.11119353642213227</v>
      </c>
      <c r="E52" t="s">
        <v>104</v>
      </c>
    </row>
    <row r="53" spans="1:5" x14ac:dyDescent="0.25">
      <c r="A53" t="s">
        <v>232</v>
      </c>
      <c r="B53">
        <v>3</v>
      </c>
      <c r="C53" s="1">
        <v>4395</v>
      </c>
      <c r="D53" s="5">
        <f t="shared" si="3"/>
        <v>3.5438404102630265E-2</v>
      </c>
      <c r="E53" t="s">
        <v>106</v>
      </c>
    </row>
    <row r="54" spans="1:5" x14ac:dyDescent="0.25">
      <c r="A54" t="s">
        <v>24</v>
      </c>
      <c r="B54">
        <v>4</v>
      </c>
      <c r="C54" s="1">
        <v>1008</v>
      </c>
      <c r="D54" s="5">
        <f t="shared" si="3"/>
        <v>8.1278524085213431E-3</v>
      </c>
      <c r="E54" t="s">
        <v>108</v>
      </c>
    </row>
    <row r="55" spans="1:5" x14ac:dyDescent="0.25">
      <c r="A55" t="s">
        <v>25</v>
      </c>
      <c r="B55">
        <v>5</v>
      </c>
      <c r="C55" s="1">
        <v>2223</v>
      </c>
      <c r="D55" s="5">
        <f t="shared" si="3"/>
        <v>1.7924817365221179E-2</v>
      </c>
      <c r="E55" t="s">
        <v>110</v>
      </c>
    </row>
    <row r="56" spans="1:5" x14ac:dyDescent="0.25">
      <c r="A56" t="s">
        <v>11</v>
      </c>
      <c r="B56">
        <v>6</v>
      </c>
      <c r="C56" s="1">
        <v>2719</v>
      </c>
      <c r="D56" s="5">
        <f t="shared" si="3"/>
        <v>2.1924236804334855E-2</v>
      </c>
      <c r="E56" t="s">
        <v>112</v>
      </c>
    </row>
    <row r="57" spans="1:5" x14ac:dyDescent="0.25">
      <c r="A57" t="s">
        <v>233</v>
      </c>
      <c r="B57">
        <v>7</v>
      </c>
      <c r="C57" s="1">
        <v>26527</v>
      </c>
      <c r="D57" s="5">
        <f t="shared" si="3"/>
        <v>0.21389636988179137</v>
      </c>
      <c r="E57" t="s">
        <v>114</v>
      </c>
    </row>
    <row r="58" spans="1:5" x14ac:dyDescent="0.25">
      <c r="A58" t="s">
        <v>234</v>
      </c>
      <c r="B58">
        <v>8</v>
      </c>
      <c r="C58" s="1">
        <v>22662</v>
      </c>
      <c r="D58" s="5">
        <f t="shared" si="3"/>
        <v>0.18273153897014949</v>
      </c>
      <c r="E58" t="s">
        <v>115</v>
      </c>
    </row>
    <row r="59" spans="1:5" x14ac:dyDescent="0.25">
      <c r="A59" t="s">
        <v>10</v>
      </c>
      <c r="B59">
        <v>9</v>
      </c>
      <c r="C59" s="1">
        <v>4960</v>
      </c>
      <c r="D59" s="5">
        <f t="shared" si="3"/>
        <v>3.9994194391136773E-2</v>
      </c>
      <c r="E59" t="s">
        <v>118</v>
      </c>
    </row>
    <row r="60" spans="1:5" x14ac:dyDescent="0.25">
      <c r="B60">
        <v>10</v>
      </c>
      <c r="C60" s="1">
        <v>19357</v>
      </c>
      <c r="D60" s="5">
        <f t="shared" si="3"/>
        <v>0.15608218161879728</v>
      </c>
      <c r="E60" t="s">
        <v>119</v>
      </c>
    </row>
    <row r="61" spans="1:5" x14ac:dyDescent="0.25">
      <c r="A61" t="s">
        <v>10</v>
      </c>
      <c r="B61">
        <v>98</v>
      </c>
      <c r="C61" s="1">
        <v>0</v>
      </c>
      <c r="D61" s="5">
        <f t="shared" si="3"/>
        <v>0</v>
      </c>
      <c r="E61" t="s">
        <v>122</v>
      </c>
    </row>
    <row r="62" spans="1:5" x14ac:dyDescent="0.25">
      <c r="A62" t="s">
        <v>235</v>
      </c>
    </row>
    <row r="63" spans="1:5" x14ac:dyDescent="0.25">
      <c r="A63" t="s">
        <v>231</v>
      </c>
      <c r="C63" s="1">
        <f>SUM(C51:C61)</f>
        <v>124018</v>
      </c>
    </row>
    <row r="64" spans="1:5" x14ac:dyDescent="0.25">
      <c r="A64" t="s">
        <v>232</v>
      </c>
    </row>
    <row r="65" spans="1:4" x14ac:dyDescent="0.25">
      <c r="A65" t="s">
        <v>24</v>
      </c>
      <c r="C65">
        <f>C63/E16</f>
        <v>1.0701987303589866</v>
      </c>
      <c r="D65" t="s">
        <v>269</v>
      </c>
    </row>
    <row r="66" spans="1:4" x14ac:dyDescent="0.25">
      <c r="A66" t="s">
        <v>25</v>
      </c>
    </row>
    <row r="67" spans="1:4" x14ac:dyDescent="0.25">
      <c r="A67" t="s">
        <v>11</v>
      </c>
    </row>
    <row r="68" spans="1:4" x14ac:dyDescent="0.25">
      <c r="A68" t="s">
        <v>236</v>
      </c>
    </row>
    <row r="69" spans="1:4" x14ac:dyDescent="0.25">
      <c r="A69" t="s">
        <v>237</v>
      </c>
    </row>
    <row r="70" spans="1:4" x14ac:dyDescent="0.25">
      <c r="A70" t="s">
        <v>10</v>
      </c>
    </row>
    <row r="72" spans="1:4" x14ac:dyDescent="0.25">
      <c r="A72" t="s">
        <v>10</v>
      </c>
    </row>
    <row r="73" spans="1:4" x14ac:dyDescent="0.25">
      <c r="A73" t="s">
        <v>238</v>
      </c>
    </row>
    <row r="74" spans="1:4" x14ac:dyDescent="0.25">
      <c r="A74" t="s">
        <v>231</v>
      </c>
    </row>
    <row r="75" spans="1:4" x14ac:dyDescent="0.25">
      <c r="A75" t="s">
        <v>232</v>
      </c>
    </row>
    <row r="76" spans="1:4" x14ac:dyDescent="0.25">
      <c r="A76" t="s">
        <v>24</v>
      </c>
    </row>
    <row r="77" spans="1:4" x14ac:dyDescent="0.25">
      <c r="A77" t="s">
        <v>25</v>
      </c>
    </row>
    <row r="78" spans="1:4" x14ac:dyDescent="0.25">
      <c r="A78" t="s">
        <v>11</v>
      </c>
    </row>
    <row r="79" spans="1:4" x14ac:dyDescent="0.25">
      <c r="A79" t="s">
        <v>239</v>
      </c>
    </row>
    <row r="80" spans="1:4" x14ac:dyDescent="0.25">
      <c r="A80" t="s">
        <v>240</v>
      </c>
    </row>
    <row r="81" spans="1:1" x14ac:dyDescent="0.25">
      <c r="A81" t="s">
        <v>10</v>
      </c>
    </row>
    <row r="83" spans="1:1" x14ac:dyDescent="0.25">
      <c r="A83" t="s">
        <v>10</v>
      </c>
    </row>
    <row r="84" spans="1:1" x14ac:dyDescent="0.25">
      <c r="A84" t="s">
        <v>241</v>
      </c>
    </row>
    <row r="85" spans="1:1" x14ac:dyDescent="0.25">
      <c r="A85" t="s">
        <v>231</v>
      </c>
    </row>
    <row r="86" spans="1:1" x14ac:dyDescent="0.25">
      <c r="A86" t="s">
        <v>232</v>
      </c>
    </row>
    <row r="87" spans="1:1" x14ac:dyDescent="0.25">
      <c r="A87" t="s">
        <v>24</v>
      </c>
    </row>
    <row r="88" spans="1:1" x14ac:dyDescent="0.25">
      <c r="A88" t="s">
        <v>25</v>
      </c>
    </row>
    <row r="89" spans="1:1" x14ac:dyDescent="0.25">
      <c r="A89" t="s">
        <v>11</v>
      </c>
    </row>
    <row r="90" spans="1:1" x14ac:dyDescent="0.25">
      <c r="A90" t="s">
        <v>242</v>
      </c>
    </row>
    <row r="91" spans="1:1" x14ac:dyDescent="0.25">
      <c r="A91" t="s">
        <v>243</v>
      </c>
    </row>
    <row r="92" spans="1:1" x14ac:dyDescent="0.25">
      <c r="A92" t="s">
        <v>10</v>
      </c>
    </row>
    <row r="94" spans="1:1" x14ac:dyDescent="0.25">
      <c r="A94" t="s">
        <v>10</v>
      </c>
    </row>
    <row r="95" spans="1:1" x14ac:dyDescent="0.25">
      <c r="A95" t="s">
        <v>244</v>
      </c>
    </row>
    <row r="96" spans="1:1" x14ac:dyDescent="0.25">
      <c r="A96" t="s">
        <v>231</v>
      </c>
    </row>
    <row r="97" spans="1:1" x14ac:dyDescent="0.25">
      <c r="A97" t="s">
        <v>232</v>
      </c>
    </row>
    <row r="98" spans="1:1" x14ac:dyDescent="0.25">
      <c r="A98" t="s">
        <v>24</v>
      </c>
    </row>
    <row r="99" spans="1:1" x14ac:dyDescent="0.25">
      <c r="A99" t="s">
        <v>25</v>
      </c>
    </row>
    <row r="100" spans="1:1" x14ac:dyDescent="0.25">
      <c r="A100" t="s">
        <v>11</v>
      </c>
    </row>
    <row r="101" spans="1:1" x14ac:dyDescent="0.25">
      <c r="A101" t="s">
        <v>245</v>
      </c>
    </row>
    <row r="102" spans="1:1" x14ac:dyDescent="0.25">
      <c r="A102" t="s">
        <v>246</v>
      </c>
    </row>
    <row r="103" spans="1:1" x14ac:dyDescent="0.25">
      <c r="A103" t="s">
        <v>10</v>
      </c>
    </row>
    <row r="105" spans="1:1" x14ac:dyDescent="0.25">
      <c r="A105" t="s">
        <v>10</v>
      </c>
    </row>
    <row r="106" spans="1:1" x14ac:dyDescent="0.25">
      <c r="A106" t="s">
        <v>247</v>
      </c>
    </row>
    <row r="107" spans="1:1" x14ac:dyDescent="0.25">
      <c r="A107" t="s">
        <v>231</v>
      </c>
    </row>
    <row r="108" spans="1:1" x14ac:dyDescent="0.25">
      <c r="A108" t="s">
        <v>232</v>
      </c>
    </row>
    <row r="109" spans="1:1" x14ac:dyDescent="0.25">
      <c r="A109" t="s">
        <v>24</v>
      </c>
    </row>
    <row r="110" spans="1:1" x14ac:dyDescent="0.25">
      <c r="A110" t="s">
        <v>25</v>
      </c>
    </row>
    <row r="111" spans="1:1" x14ac:dyDescent="0.25">
      <c r="A111" t="s">
        <v>11</v>
      </c>
    </row>
    <row r="112" spans="1:1" x14ac:dyDescent="0.25">
      <c r="A112" t="s">
        <v>248</v>
      </c>
    </row>
    <row r="113" spans="1:1" x14ac:dyDescent="0.25">
      <c r="A113" t="s">
        <v>249</v>
      </c>
    </row>
    <row r="114" spans="1:1" x14ac:dyDescent="0.25">
      <c r="A114" t="s">
        <v>10</v>
      </c>
    </row>
    <row r="116" spans="1:1" x14ac:dyDescent="0.25">
      <c r="A116" t="s">
        <v>10</v>
      </c>
    </row>
    <row r="117" spans="1:1" x14ac:dyDescent="0.25">
      <c r="A117" t="s">
        <v>250</v>
      </c>
    </row>
    <row r="118" spans="1:1" x14ac:dyDescent="0.25">
      <c r="A118" t="s">
        <v>231</v>
      </c>
    </row>
    <row r="119" spans="1:1" x14ac:dyDescent="0.25">
      <c r="A119" t="s">
        <v>232</v>
      </c>
    </row>
    <row r="120" spans="1:1" x14ac:dyDescent="0.25">
      <c r="A120" t="s">
        <v>24</v>
      </c>
    </row>
    <row r="121" spans="1:1" x14ac:dyDescent="0.25">
      <c r="A121" t="s">
        <v>25</v>
      </c>
    </row>
    <row r="122" spans="1:1" x14ac:dyDescent="0.25">
      <c r="A122" t="s">
        <v>11</v>
      </c>
    </row>
    <row r="123" spans="1:1" x14ac:dyDescent="0.25">
      <c r="A123" t="s">
        <v>251</v>
      </c>
    </row>
    <row r="124" spans="1:1" x14ac:dyDescent="0.25">
      <c r="A124" t="s">
        <v>252</v>
      </c>
    </row>
    <row r="125" spans="1:1" x14ac:dyDescent="0.25">
      <c r="A125" t="s">
        <v>10</v>
      </c>
    </row>
    <row r="127" spans="1:1" x14ac:dyDescent="0.25">
      <c r="A127" t="s">
        <v>10</v>
      </c>
    </row>
    <row r="128" spans="1:1" x14ac:dyDescent="0.25">
      <c r="A128" t="s">
        <v>253</v>
      </c>
    </row>
    <row r="129" spans="1:1" x14ac:dyDescent="0.25">
      <c r="A129" t="s">
        <v>231</v>
      </c>
    </row>
    <row r="130" spans="1:1" x14ac:dyDescent="0.25">
      <c r="A130" t="s">
        <v>232</v>
      </c>
    </row>
    <row r="131" spans="1:1" x14ac:dyDescent="0.25">
      <c r="A131" t="s">
        <v>24</v>
      </c>
    </row>
    <row r="132" spans="1:1" x14ac:dyDescent="0.25">
      <c r="A132" t="s">
        <v>25</v>
      </c>
    </row>
    <row r="133" spans="1:1" x14ac:dyDescent="0.25">
      <c r="A133" t="s">
        <v>11</v>
      </c>
    </row>
    <row r="134" spans="1:1" x14ac:dyDescent="0.25">
      <c r="A134" t="s">
        <v>254</v>
      </c>
    </row>
    <row r="135" spans="1:1" x14ac:dyDescent="0.25">
      <c r="A135" t="s">
        <v>255</v>
      </c>
    </row>
    <row r="136" spans="1:1" x14ac:dyDescent="0.25">
      <c r="A136" t="s">
        <v>10</v>
      </c>
    </row>
    <row r="138" spans="1:1" x14ac:dyDescent="0.25">
      <c r="A138" t="s">
        <v>10</v>
      </c>
    </row>
    <row r="139" spans="1:1" x14ac:dyDescent="0.25">
      <c r="A139" t="s">
        <v>256</v>
      </c>
    </row>
    <row r="140" spans="1:1" x14ac:dyDescent="0.25">
      <c r="A140" t="s">
        <v>231</v>
      </c>
    </row>
    <row r="141" spans="1:1" x14ac:dyDescent="0.25">
      <c r="A141" t="s">
        <v>232</v>
      </c>
    </row>
    <row r="142" spans="1:1" x14ac:dyDescent="0.25">
      <c r="A142" t="s">
        <v>24</v>
      </c>
    </row>
    <row r="143" spans="1:1" x14ac:dyDescent="0.25">
      <c r="A143" t="s">
        <v>25</v>
      </c>
    </row>
    <row r="144" spans="1:1" x14ac:dyDescent="0.25">
      <c r="A144" t="s">
        <v>11</v>
      </c>
    </row>
    <row r="145" spans="1:1" x14ac:dyDescent="0.25">
      <c r="A145" t="s">
        <v>257</v>
      </c>
    </row>
    <row r="146" spans="1:1" x14ac:dyDescent="0.25">
      <c r="A146" t="s">
        <v>258</v>
      </c>
    </row>
    <row r="147" spans="1:1" x14ac:dyDescent="0.25">
      <c r="A147" t="s">
        <v>10</v>
      </c>
    </row>
    <row r="149" spans="1:1" x14ac:dyDescent="0.25">
      <c r="A149" t="s">
        <v>10</v>
      </c>
    </row>
    <row r="150" spans="1:1" x14ac:dyDescent="0.25">
      <c r="A150" t="s">
        <v>259</v>
      </c>
    </row>
    <row r="151" spans="1:1" x14ac:dyDescent="0.25">
      <c r="A151" t="s">
        <v>231</v>
      </c>
    </row>
    <row r="152" spans="1:1" x14ac:dyDescent="0.25">
      <c r="A152" t="s">
        <v>232</v>
      </c>
    </row>
    <row r="153" spans="1:1" x14ac:dyDescent="0.25">
      <c r="A153" t="s">
        <v>24</v>
      </c>
    </row>
    <row r="154" spans="1:1" x14ac:dyDescent="0.25">
      <c r="A154" t="s">
        <v>25</v>
      </c>
    </row>
    <row r="155" spans="1:1" x14ac:dyDescent="0.25">
      <c r="A155" t="s">
        <v>11</v>
      </c>
    </row>
    <row r="156" spans="1:1" x14ac:dyDescent="0.25">
      <c r="A156" t="s">
        <v>260</v>
      </c>
    </row>
    <row r="157" spans="1:1" x14ac:dyDescent="0.25">
      <c r="A157" t="s">
        <v>261</v>
      </c>
    </row>
    <row r="158" spans="1:1" x14ac:dyDescent="0.25">
      <c r="A158" t="s">
        <v>10</v>
      </c>
    </row>
    <row r="160" spans="1:1" x14ac:dyDescent="0.25">
      <c r="A160" t="s">
        <v>10</v>
      </c>
    </row>
    <row r="161" spans="1:1" x14ac:dyDescent="0.25">
      <c r="A161" t="s">
        <v>262</v>
      </c>
    </row>
    <row r="162" spans="1:1" x14ac:dyDescent="0.25">
      <c r="A162" t="s">
        <v>263</v>
      </c>
    </row>
    <row r="163" spans="1:1" x14ac:dyDescent="0.25">
      <c r="A163" t="s">
        <v>264</v>
      </c>
    </row>
    <row r="164" spans="1:1" x14ac:dyDescent="0.25">
      <c r="A164" t="s">
        <v>232</v>
      </c>
    </row>
    <row r="165" spans="1:1" x14ac:dyDescent="0.25">
      <c r="A165" t="s">
        <v>24</v>
      </c>
    </row>
    <row r="166" spans="1:1" x14ac:dyDescent="0.25">
      <c r="A166" t="s">
        <v>25</v>
      </c>
    </row>
    <row r="167" spans="1:1" x14ac:dyDescent="0.25">
      <c r="A167" t="s">
        <v>11</v>
      </c>
    </row>
    <row r="168" spans="1:1" x14ac:dyDescent="0.25">
      <c r="A168" t="s">
        <v>265</v>
      </c>
    </row>
    <row r="169" spans="1:1" x14ac:dyDescent="0.25">
      <c r="A169" t="s">
        <v>10</v>
      </c>
    </row>
  </sheetData>
  <sortState ref="A173:B291">
    <sortCondition ref="A173"/>
  </sortState>
  <mergeCells count="1">
    <mergeCell ref="A1:C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workbookViewId="0">
      <selection sqref="A1:D1"/>
    </sheetView>
  </sheetViews>
  <sheetFormatPr defaultRowHeight="15" x14ac:dyDescent="0.25"/>
  <cols>
    <col min="1" max="1" width="45.7109375" customWidth="1"/>
    <col min="10" max="10" width="2" customWidth="1"/>
    <col min="11" max="11" width="34.140625" customWidth="1"/>
  </cols>
  <sheetData>
    <row r="1" spans="1:11" x14ac:dyDescent="0.25">
      <c r="A1" s="14" t="s">
        <v>308</v>
      </c>
      <c r="B1" s="14"/>
      <c r="C1" s="14"/>
      <c r="D1" s="14"/>
      <c r="K1" t="s">
        <v>305</v>
      </c>
    </row>
    <row r="2" spans="1:11" x14ac:dyDescent="0.25">
      <c r="K2" t="s">
        <v>306</v>
      </c>
    </row>
    <row r="3" spans="1:11" ht="45" x14ac:dyDescent="0.25">
      <c r="A3" s="11" t="s">
        <v>304</v>
      </c>
      <c r="K3" t="s">
        <v>307</v>
      </c>
    </row>
    <row r="7" spans="1:11" x14ac:dyDescent="0.25">
      <c r="A7" t="s">
        <v>156</v>
      </c>
    </row>
    <row r="9" spans="1:11" x14ac:dyDescent="0.25">
      <c r="A9" t="s">
        <v>157</v>
      </c>
    </row>
    <row r="10" spans="1:11" x14ac:dyDescent="0.25">
      <c r="A10" t="s">
        <v>158</v>
      </c>
    </row>
    <row r="11" spans="1:11" x14ac:dyDescent="0.25">
      <c r="A11" t="s">
        <v>159</v>
      </c>
    </row>
    <row r="12" spans="1:11" x14ac:dyDescent="0.25">
      <c r="A12" t="s">
        <v>160</v>
      </c>
    </row>
    <row r="13" spans="1:11" x14ac:dyDescent="0.25">
      <c r="A13" t="s">
        <v>161</v>
      </c>
    </row>
    <row r="14" spans="1:11" x14ac:dyDescent="0.25">
      <c r="A14" t="s">
        <v>24</v>
      </c>
    </row>
    <row r="15" spans="1:11" x14ac:dyDescent="0.25">
      <c r="A15" t="s">
        <v>162</v>
      </c>
    </row>
    <row r="16" spans="1:11" x14ac:dyDescent="0.25">
      <c r="A16" t="s">
        <v>163</v>
      </c>
    </row>
    <row r="17" spans="1:6" x14ac:dyDescent="0.25">
      <c r="A17" t="s">
        <v>164</v>
      </c>
      <c r="C17" t="s">
        <v>33</v>
      </c>
      <c r="D17" t="s">
        <v>34</v>
      </c>
      <c r="E17" t="s">
        <v>68</v>
      </c>
      <c r="F17" t="s">
        <v>16</v>
      </c>
    </row>
    <row r="18" spans="1:6" x14ac:dyDescent="0.25">
      <c r="A18" t="s">
        <v>165</v>
      </c>
      <c r="B18">
        <v>1</v>
      </c>
      <c r="C18" s="1">
        <v>8974</v>
      </c>
      <c r="D18">
        <v>443</v>
      </c>
      <c r="E18" s="1">
        <f>SUM(C18:D18)</f>
        <v>9417</v>
      </c>
      <c r="F18" t="s">
        <v>17</v>
      </c>
    </row>
    <row r="19" spans="1:6" x14ac:dyDescent="0.25">
      <c r="A19" t="s">
        <v>166</v>
      </c>
      <c r="B19">
        <v>2</v>
      </c>
      <c r="C19" s="1">
        <v>21134</v>
      </c>
      <c r="D19" s="1">
        <v>1355</v>
      </c>
      <c r="E19" s="1">
        <f t="shared" ref="E19:E21" si="0">SUM(C19:D19)</f>
        <v>22489</v>
      </c>
      <c r="F19" t="s">
        <v>18</v>
      </c>
    </row>
    <row r="20" spans="1:6" x14ac:dyDescent="0.25">
      <c r="A20" t="s">
        <v>167</v>
      </c>
      <c r="B20">
        <v>7</v>
      </c>
      <c r="C20">
        <v>0</v>
      </c>
      <c r="D20">
        <v>0</v>
      </c>
      <c r="E20" s="1">
        <f t="shared" si="0"/>
        <v>0</v>
      </c>
      <c r="F20" t="s">
        <v>19</v>
      </c>
    </row>
    <row r="21" spans="1:6" x14ac:dyDescent="0.25">
      <c r="A21" t="s">
        <v>157</v>
      </c>
      <c r="B21">
        <v>8</v>
      </c>
      <c r="C21">
        <v>0</v>
      </c>
      <c r="D21">
        <v>0</v>
      </c>
      <c r="E21" s="1">
        <f t="shared" si="0"/>
        <v>0</v>
      </c>
      <c r="F21" t="s">
        <v>20</v>
      </c>
    </row>
    <row r="22" spans="1:6" x14ac:dyDescent="0.25">
      <c r="B22">
        <v>9</v>
      </c>
      <c r="C22" s="1">
        <v>528074</v>
      </c>
      <c r="D22" s="1">
        <v>71261</v>
      </c>
      <c r="E22" s="1">
        <f>SUM(C22:D22)</f>
        <v>599335</v>
      </c>
      <c r="F22" t="s">
        <v>21</v>
      </c>
    </row>
    <row r="24" spans="1:6" x14ac:dyDescent="0.25">
      <c r="C24" s="1">
        <f>SUM(C18:C22)</f>
        <v>558182</v>
      </c>
      <c r="D24" s="1">
        <f>SUM(D18:D22)</f>
        <v>73059</v>
      </c>
      <c r="E24" s="1">
        <f>SUM(E18:E22)</f>
        <v>631241</v>
      </c>
    </row>
    <row r="25" spans="1:6" x14ac:dyDescent="0.25">
      <c r="C25" s="2">
        <f>C18/'restraining at admission'!C16</f>
        <v>0.29806031619503121</v>
      </c>
      <c r="D25" s="2">
        <f>D18/'restraining at admission'!D16</f>
        <v>0.246384872080089</v>
      </c>
      <c r="E25" s="2">
        <f>E18/'restraining at admission'!E16</f>
        <v>0.29514824797843664</v>
      </c>
      <c r="F25" t="s">
        <v>214</v>
      </c>
    </row>
    <row r="26" spans="1:6" x14ac:dyDescent="0.25">
      <c r="C26" s="5">
        <f>C18/(C18+C19+C22)</f>
        <v>1.6077193460197571E-2</v>
      </c>
      <c r="D26" s="5">
        <f t="shared" ref="D26:E26" si="1">D18/(D18+D19+D22)</f>
        <v>6.0635924389876679E-3</v>
      </c>
      <c r="E26" s="5">
        <f t="shared" si="1"/>
        <v>1.4918232497572242E-2</v>
      </c>
      <c r="F26" t="s">
        <v>182</v>
      </c>
    </row>
    <row r="30" spans="1:6" x14ac:dyDescent="0.25">
      <c r="A30" t="s">
        <v>215</v>
      </c>
    </row>
    <row r="32" spans="1:6" x14ac:dyDescent="0.25">
      <c r="A32" t="s">
        <v>134</v>
      </c>
    </row>
    <row r="33" spans="1:7" x14ac:dyDescent="0.25">
      <c r="A33" t="s">
        <v>158</v>
      </c>
    </row>
    <row r="34" spans="1:7" x14ac:dyDescent="0.25">
      <c r="A34" t="s">
        <v>159</v>
      </c>
    </row>
    <row r="35" spans="1:7" x14ac:dyDescent="0.25">
      <c r="A35" t="s">
        <v>160</v>
      </c>
    </row>
    <row r="36" spans="1:7" x14ac:dyDescent="0.25">
      <c r="A36" t="s">
        <v>161</v>
      </c>
    </row>
    <row r="37" spans="1:7" x14ac:dyDescent="0.25">
      <c r="A37" t="s">
        <v>216</v>
      </c>
    </row>
    <row r="38" spans="1:7" x14ac:dyDescent="0.25">
      <c r="A38" t="s">
        <v>217</v>
      </c>
    </row>
    <row r="39" spans="1:7" x14ac:dyDescent="0.25">
      <c r="A39" t="s">
        <v>218</v>
      </c>
      <c r="C39" t="s">
        <v>144</v>
      </c>
    </row>
    <row r="40" spans="1:7" x14ac:dyDescent="0.25">
      <c r="A40" t="s">
        <v>138</v>
      </c>
      <c r="C40" t="s">
        <v>35</v>
      </c>
      <c r="D40" t="s">
        <v>36</v>
      </c>
      <c r="E40" t="s">
        <v>154</v>
      </c>
      <c r="F40" t="s">
        <v>68</v>
      </c>
      <c r="G40" t="s">
        <v>16</v>
      </c>
    </row>
    <row r="41" spans="1:7" x14ac:dyDescent="0.25">
      <c r="A41" t="s">
        <v>219</v>
      </c>
      <c r="B41">
        <v>1</v>
      </c>
      <c r="C41" s="1">
        <v>3200</v>
      </c>
      <c r="D41" s="1">
        <v>6179</v>
      </c>
      <c r="E41">
        <v>38</v>
      </c>
      <c r="F41" s="1">
        <f>SUM(C41:E41)</f>
        <v>9417</v>
      </c>
      <c r="G41" t="s">
        <v>17</v>
      </c>
    </row>
    <row r="42" spans="1:7" x14ac:dyDescent="0.25">
      <c r="A42" t="s">
        <v>220</v>
      </c>
      <c r="B42">
        <v>2</v>
      </c>
      <c r="C42" s="1">
        <v>8182</v>
      </c>
      <c r="D42" s="1">
        <v>14072</v>
      </c>
      <c r="E42">
        <v>235</v>
      </c>
      <c r="F42" s="1">
        <f t="shared" ref="F42:F47" si="2">SUM(C42:E42)</f>
        <v>22489</v>
      </c>
      <c r="G42" t="s">
        <v>18</v>
      </c>
    </row>
    <row r="43" spans="1:7" x14ac:dyDescent="0.25">
      <c r="A43" t="s">
        <v>221</v>
      </c>
      <c r="B43">
        <v>7</v>
      </c>
      <c r="C43">
        <v>0</v>
      </c>
      <c r="D43">
        <v>0</v>
      </c>
      <c r="E43">
        <v>0</v>
      </c>
      <c r="F43" s="1">
        <f t="shared" si="2"/>
        <v>0</v>
      </c>
      <c r="G43" t="s">
        <v>19</v>
      </c>
    </row>
    <row r="44" spans="1:7" x14ac:dyDescent="0.25">
      <c r="A44" t="s">
        <v>134</v>
      </c>
      <c r="B44">
        <v>8</v>
      </c>
      <c r="C44">
        <v>0</v>
      </c>
      <c r="D44">
        <v>0</v>
      </c>
      <c r="E44">
        <v>0</v>
      </c>
      <c r="F44" s="1">
        <f t="shared" si="2"/>
        <v>0</v>
      </c>
      <c r="G44" t="s">
        <v>20</v>
      </c>
    </row>
    <row r="45" spans="1:7" x14ac:dyDescent="0.25">
      <c r="B45">
        <v>9</v>
      </c>
      <c r="C45" s="1">
        <v>147136</v>
      </c>
      <c r="D45" s="1">
        <v>444723</v>
      </c>
      <c r="E45" s="1">
        <v>7476</v>
      </c>
      <c r="F45" s="1">
        <f t="shared" si="2"/>
        <v>599335</v>
      </c>
      <c r="G45" t="s">
        <v>21</v>
      </c>
    </row>
    <row r="46" spans="1:7" x14ac:dyDescent="0.25">
      <c r="F46" s="1"/>
    </row>
    <row r="47" spans="1:7" x14ac:dyDescent="0.25">
      <c r="C47" s="1">
        <f>SUM(C41:C45)</f>
        <v>158518</v>
      </c>
      <c r="D47" s="1">
        <f>SUM(D41:D45)</f>
        <v>464974</v>
      </c>
      <c r="E47" s="1">
        <f>SUM(E41:E45)</f>
        <v>7749</v>
      </c>
      <c r="F47" s="1">
        <f t="shared" si="2"/>
        <v>631241</v>
      </c>
      <c r="G47" s="1"/>
    </row>
    <row r="48" spans="1:7" x14ac:dyDescent="0.25">
      <c r="C48" s="2">
        <f>C41/'restraining at admission'!C38</f>
        <v>0.28114566859954315</v>
      </c>
      <c r="D48" s="2">
        <f>D41/'restraining at admission'!D38</f>
        <v>0.30512073477852947</v>
      </c>
      <c r="E48" s="2">
        <f>E41/'restraining at admission'!E38</f>
        <v>0.1391941391941392</v>
      </c>
      <c r="F48" s="2">
        <f>F41/'restraining at admission'!F38</f>
        <v>0.29514824797843664</v>
      </c>
      <c r="G48" t="s">
        <v>214</v>
      </c>
    </row>
    <row r="49" spans="3:7" x14ac:dyDescent="0.25">
      <c r="C49" s="5">
        <f>C41/(C41+C42+C45)</f>
        <v>2.0186981920034319E-2</v>
      </c>
      <c r="D49" s="5">
        <f t="shared" ref="D49:F49" si="3">D41/(D41+D42+D45)</f>
        <v>1.3288915079122703E-2</v>
      </c>
      <c r="E49" s="5">
        <f t="shared" si="3"/>
        <v>4.9038585623951475E-3</v>
      </c>
      <c r="F49" s="5">
        <f t="shared" si="3"/>
        <v>1.4918232497572242E-2</v>
      </c>
      <c r="G49" t="s">
        <v>182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workbookViewId="0">
      <selection sqref="A1:C1"/>
    </sheetView>
  </sheetViews>
  <sheetFormatPr defaultRowHeight="15" x14ac:dyDescent="0.25"/>
  <cols>
    <col min="1" max="1" width="66.7109375" customWidth="1"/>
    <col min="9" max="9" width="2.85546875" customWidth="1"/>
    <col min="10" max="10" width="32.140625" customWidth="1"/>
  </cols>
  <sheetData>
    <row r="1" spans="1:10" x14ac:dyDescent="0.25">
      <c r="A1" s="14" t="s">
        <v>303</v>
      </c>
      <c r="B1" s="14"/>
      <c r="C1" s="14"/>
      <c r="J1" t="s">
        <v>305</v>
      </c>
    </row>
    <row r="2" spans="1:10" x14ac:dyDescent="0.25">
      <c r="J2" t="s">
        <v>306</v>
      </c>
    </row>
    <row r="3" spans="1:10" ht="30" x14ac:dyDescent="0.25">
      <c r="A3" s="11" t="s">
        <v>195</v>
      </c>
      <c r="J3" t="s">
        <v>307</v>
      </c>
    </row>
    <row r="7" spans="1:10" x14ac:dyDescent="0.25">
      <c r="A7" t="s">
        <v>196</v>
      </c>
    </row>
    <row r="9" spans="1:10" x14ac:dyDescent="0.25">
      <c r="A9" t="s">
        <v>157</v>
      </c>
    </row>
    <row r="10" spans="1:10" x14ac:dyDescent="0.25">
      <c r="A10" t="s">
        <v>197</v>
      </c>
    </row>
    <row r="11" spans="1:10" x14ac:dyDescent="0.25">
      <c r="A11" t="s">
        <v>198</v>
      </c>
    </row>
    <row r="12" spans="1:10" x14ac:dyDescent="0.25">
      <c r="A12" t="s">
        <v>199</v>
      </c>
    </row>
    <row r="13" spans="1:10" x14ac:dyDescent="0.25">
      <c r="A13" t="s">
        <v>200</v>
      </c>
    </row>
    <row r="14" spans="1:10" x14ac:dyDescent="0.25">
      <c r="A14" t="s">
        <v>201</v>
      </c>
    </row>
    <row r="15" spans="1:10" x14ac:dyDescent="0.25">
      <c r="A15" t="s">
        <v>202</v>
      </c>
    </row>
    <row r="16" spans="1:10" x14ac:dyDescent="0.25">
      <c r="A16" t="s">
        <v>203</v>
      </c>
    </row>
    <row r="17" spans="1:6" x14ac:dyDescent="0.25">
      <c r="A17" t="s">
        <v>164</v>
      </c>
      <c r="C17" t="s">
        <v>33</v>
      </c>
      <c r="D17" t="s">
        <v>34</v>
      </c>
      <c r="E17" t="s">
        <v>68</v>
      </c>
      <c r="F17" t="s">
        <v>16</v>
      </c>
    </row>
    <row r="18" spans="1:6" x14ac:dyDescent="0.25">
      <c r="A18" t="s">
        <v>204</v>
      </c>
      <c r="B18">
        <v>1</v>
      </c>
      <c r="C18" s="1">
        <v>26088</v>
      </c>
      <c r="D18" s="1">
        <v>1119</v>
      </c>
      <c r="E18" s="1">
        <f>SUM(C18:D18)</f>
        <v>27207</v>
      </c>
      <c r="F18" t="s">
        <v>17</v>
      </c>
    </row>
    <row r="19" spans="1:6" x14ac:dyDescent="0.25">
      <c r="A19" t="s">
        <v>205</v>
      </c>
      <c r="B19">
        <v>2</v>
      </c>
      <c r="C19" s="1">
        <v>82741</v>
      </c>
      <c r="D19" s="1">
        <v>5813</v>
      </c>
      <c r="E19" s="1">
        <f t="shared" ref="E19:E21" si="0">SUM(C19:D19)</f>
        <v>88554</v>
      </c>
      <c r="F19" t="s">
        <v>18</v>
      </c>
    </row>
    <row r="20" spans="1:6" x14ac:dyDescent="0.25">
      <c r="A20" t="s">
        <v>206</v>
      </c>
      <c r="B20">
        <v>7</v>
      </c>
      <c r="C20">
        <v>122</v>
      </c>
      <c r="D20">
        <v>0</v>
      </c>
      <c r="E20" s="1">
        <f t="shared" si="0"/>
        <v>122</v>
      </c>
      <c r="F20" t="s">
        <v>19</v>
      </c>
    </row>
    <row r="21" spans="1:6" x14ac:dyDescent="0.25">
      <c r="A21" t="s">
        <v>179</v>
      </c>
      <c r="B21">
        <v>8</v>
      </c>
      <c r="C21">
        <v>0</v>
      </c>
      <c r="D21">
        <v>0</v>
      </c>
      <c r="E21" s="1">
        <f t="shared" si="0"/>
        <v>0</v>
      </c>
      <c r="F21" t="s">
        <v>20</v>
      </c>
    </row>
    <row r="22" spans="1:6" x14ac:dyDescent="0.25">
      <c r="A22" t="s">
        <v>157</v>
      </c>
      <c r="B22">
        <v>9</v>
      </c>
      <c r="C22" s="1">
        <v>449230</v>
      </c>
      <c r="D22" s="1">
        <v>66128</v>
      </c>
      <c r="E22" s="1">
        <f>SUM(C22:D22)</f>
        <v>515358</v>
      </c>
      <c r="F22" t="s">
        <v>21</v>
      </c>
    </row>
    <row r="24" spans="1:6" x14ac:dyDescent="0.25">
      <c r="C24" s="1">
        <f>SUM(C18:C22)</f>
        <v>558181</v>
      </c>
      <c r="D24" s="1">
        <f>SUM(D18:D22)</f>
        <v>73060</v>
      </c>
      <c r="E24" s="1">
        <f>SUM(E18:E22)</f>
        <v>631241</v>
      </c>
    </row>
    <row r="25" spans="1:6" x14ac:dyDescent="0.25">
      <c r="C25" s="2">
        <f>C18/'ever restraining'!C16</f>
        <v>0.23944489316396211</v>
      </c>
      <c r="D25" s="2">
        <f>D18/'ever restraining'!D16</f>
        <v>0.1614450704428558</v>
      </c>
      <c r="E25" s="2">
        <f>E18/'ever restraining'!E16</f>
        <v>0.23477960341947904</v>
      </c>
      <c r="F25" t="s">
        <v>213</v>
      </c>
    </row>
    <row r="26" spans="1:6" x14ac:dyDescent="0.25">
      <c r="C26" s="2">
        <f>C18/(C18+C19+C22)</f>
        <v>4.6747745310083702E-2</v>
      </c>
      <c r="D26" s="2">
        <f t="shared" ref="D26:E26" si="1">D18/(D18+D19+D22)</f>
        <v>1.531617848343827E-2</v>
      </c>
      <c r="E26" s="2">
        <f t="shared" si="1"/>
        <v>4.3109144234288618E-2</v>
      </c>
      <c r="F26" t="s">
        <v>181</v>
      </c>
    </row>
    <row r="29" spans="1:6" x14ac:dyDescent="0.25">
      <c r="A29" t="s">
        <v>208</v>
      </c>
    </row>
    <row r="31" spans="1:6" x14ac:dyDescent="0.25">
      <c r="A31" t="s">
        <v>134</v>
      </c>
    </row>
    <row r="32" spans="1:6" x14ac:dyDescent="0.25">
      <c r="A32" t="s">
        <v>197</v>
      </c>
    </row>
    <row r="33" spans="1:7" x14ac:dyDescent="0.25">
      <c r="A33" t="s">
        <v>198</v>
      </c>
    </row>
    <row r="34" spans="1:7" x14ac:dyDescent="0.25">
      <c r="A34" t="s">
        <v>199</v>
      </c>
    </row>
    <row r="35" spans="1:7" x14ac:dyDescent="0.25">
      <c r="A35" t="s">
        <v>200</v>
      </c>
    </row>
    <row r="36" spans="1:7" x14ac:dyDescent="0.25">
      <c r="A36" t="s">
        <v>209</v>
      </c>
    </row>
    <row r="37" spans="1:7" x14ac:dyDescent="0.25">
      <c r="A37" t="s">
        <v>147</v>
      </c>
    </row>
    <row r="38" spans="1:7" x14ac:dyDescent="0.25">
      <c r="A38" t="s">
        <v>137</v>
      </c>
      <c r="C38" t="s">
        <v>144</v>
      </c>
    </row>
    <row r="39" spans="1:7" x14ac:dyDescent="0.25">
      <c r="A39" t="s">
        <v>138</v>
      </c>
      <c r="C39" t="s">
        <v>35</v>
      </c>
      <c r="D39" t="s">
        <v>36</v>
      </c>
      <c r="E39" t="s">
        <v>154</v>
      </c>
      <c r="F39" t="s">
        <v>68</v>
      </c>
      <c r="G39" t="s">
        <v>16</v>
      </c>
    </row>
    <row r="40" spans="1:7" x14ac:dyDescent="0.25">
      <c r="A40" t="s">
        <v>210</v>
      </c>
      <c r="B40">
        <v>1</v>
      </c>
      <c r="C40" s="1">
        <v>7949</v>
      </c>
      <c r="D40" s="1">
        <v>18911</v>
      </c>
      <c r="E40">
        <v>347</v>
      </c>
      <c r="F40" s="1">
        <f>SUM(C40:E40)</f>
        <v>27207</v>
      </c>
      <c r="G40" t="s">
        <v>17</v>
      </c>
    </row>
    <row r="41" spans="1:7" x14ac:dyDescent="0.25">
      <c r="A41" t="s">
        <v>211</v>
      </c>
      <c r="B41">
        <v>2</v>
      </c>
      <c r="C41" s="1">
        <v>30181</v>
      </c>
      <c r="D41" s="1">
        <v>57710</v>
      </c>
      <c r="E41">
        <v>663</v>
      </c>
      <c r="F41" s="1">
        <f t="shared" ref="F41:F46" si="2">SUM(C41:E41)</f>
        <v>88554</v>
      </c>
      <c r="G41" t="s">
        <v>18</v>
      </c>
    </row>
    <row r="42" spans="1:7" x14ac:dyDescent="0.25">
      <c r="A42" t="s">
        <v>212</v>
      </c>
      <c r="B42">
        <v>7</v>
      </c>
      <c r="E42">
        <v>122</v>
      </c>
      <c r="F42" s="1">
        <f t="shared" si="2"/>
        <v>122</v>
      </c>
      <c r="G42" t="s">
        <v>19</v>
      </c>
    </row>
    <row r="43" spans="1:7" x14ac:dyDescent="0.25">
      <c r="A43" t="s">
        <v>191</v>
      </c>
      <c r="F43" s="1">
        <f t="shared" si="2"/>
        <v>0</v>
      </c>
      <c r="G43" t="s">
        <v>20</v>
      </c>
    </row>
    <row r="44" spans="1:7" x14ac:dyDescent="0.25">
      <c r="A44" t="s">
        <v>134</v>
      </c>
      <c r="B44">
        <v>9</v>
      </c>
      <c r="C44" s="1">
        <v>120388</v>
      </c>
      <c r="D44" s="1">
        <v>388353</v>
      </c>
      <c r="E44" s="1">
        <v>6617</v>
      </c>
      <c r="F44" s="1">
        <f t="shared" si="2"/>
        <v>515358</v>
      </c>
      <c r="G44" t="s">
        <v>21</v>
      </c>
    </row>
    <row r="45" spans="1:7" x14ac:dyDescent="0.25">
      <c r="F45" s="1"/>
    </row>
    <row r="46" spans="1:7" x14ac:dyDescent="0.25">
      <c r="C46" s="1">
        <f>SUM(C40:C44)</f>
        <v>158518</v>
      </c>
      <c r="D46" s="1">
        <f>SUM(D40:D44)</f>
        <v>464974</v>
      </c>
      <c r="E46" s="1">
        <f>SUM(E40:E44)</f>
        <v>7749</v>
      </c>
      <c r="F46" s="1">
        <f t="shared" si="2"/>
        <v>631241</v>
      </c>
      <c r="G46" s="1"/>
    </row>
    <row r="47" spans="1:7" x14ac:dyDescent="0.25">
      <c r="C47" s="2">
        <f>C40/'ever restraining'!C34</f>
        <v>0.2084710201940729</v>
      </c>
      <c r="D47" s="2">
        <f>D40/'ever restraining'!D34</f>
        <v>0.24681223163362526</v>
      </c>
      <c r="E47" s="2">
        <f>E40/'ever restraining'!E34</f>
        <v>0.30653710247349825</v>
      </c>
      <c r="F47" s="2">
        <f>F40/'ever restraining'!F34</f>
        <v>0.23477990732031445</v>
      </c>
      <c r="G47" t="s">
        <v>207</v>
      </c>
    </row>
    <row r="48" spans="1:7" x14ac:dyDescent="0.25">
      <c r="C48" s="2">
        <f>C40/(C40+C41+C46)</f>
        <v>4.0422480777836542E-2</v>
      </c>
      <c r="D48" s="2">
        <f t="shared" ref="D48:E48" si="3">D40/(D40+D41+D46)</f>
        <v>3.4917235203426912E-2</v>
      </c>
      <c r="E48" s="2">
        <f t="shared" si="3"/>
        <v>3.9616394565589678E-2</v>
      </c>
      <c r="F48" s="2">
        <f t="shared" ref="F48" si="4">F40/(F40+F41+F44)</f>
        <v>4.3109144234288618E-2</v>
      </c>
      <c r="G48" t="s">
        <v>181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"/>
  <sheetViews>
    <sheetView zoomScaleNormal="100" workbookViewId="0"/>
  </sheetViews>
  <sheetFormatPr defaultRowHeight="15" x14ac:dyDescent="0.25"/>
  <cols>
    <col min="1" max="1" width="73.7109375" customWidth="1"/>
    <col min="3" max="3" width="2.28515625" customWidth="1"/>
    <col min="4" max="4" width="43.5703125" customWidth="1"/>
  </cols>
  <sheetData>
    <row r="1" spans="1:4" x14ac:dyDescent="0.25">
      <c r="A1" t="s">
        <v>131</v>
      </c>
      <c r="B1" t="s">
        <v>130</v>
      </c>
      <c r="D1" t="s">
        <v>305</v>
      </c>
    </row>
    <row r="2" spans="1:4" x14ac:dyDescent="0.25">
      <c r="A2" t="s">
        <v>98</v>
      </c>
      <c r="B2" t="s">
        <v>95</v>
      </c>
      <c r="D2" t="s">
        <v>306</v>
      </c>
    </row>
    <row r="3" spans="1:4" x14ac:dyDescent="0.25">
      <c r="A3" t="s">
        <v>99</v>
      </c>
      <c r="B3" t="s">
        <v>97</v>
      </c>
      <c r="D3" t="s">
        <v>307</v>
      </c>
    </row>
    <row r="4" spans="1:4" x14ac:dyDescent="0.25">
      <c r="A4" t="s">
        <v>96</v>
      </c>
      <c r="B4" t="s">
        <v>94</v>
      </c>
    </row>
    <row r="5" spans="1:4" x14ac:dyDescent="0.25">
      <c r="A5" t="s">
        <v>8</v>
      </c>
      <c r="B5" t="s">
        <v>93</v>
      </c>
    </row>
    <row r="9" spans="1:4" x14ac:dyDescent="0.25">
      <c r="A9" t="s">
        <v>132</v>
      </c>
    </row>
    <row r="10" spans="1:4" x14ac:dyDescent="0.25">
      <c r="A10" t="s">
        <v>102</v>
      </c>
    </row>
    <row r="11" spans="1:4" x14ac:dyDescent="0.25">
      <c r="A11" t="s">
        <v>129</v>
      </c>
      <c r="B11" t="s">
        <v>130</v>
      </c>
    </row>
    <row r="12" spans="1:4" x14ac:dyDescent="0.25">
      <c r="A12" t="s">
        <v>101</v>
      </c>
      <c r="B12" t="s">
        <v>100</v>
      </c>
    </row>
    <row r="13" spans="1:4" x14ac:dyDescent="0.25">
      <c r="A13" t="s">
        <v>104</v>
      </c>
      <c r="B13" t="s">
        <v>103</v>
      </c>
    </row>
    <row r="14" spans="1:4" x14ac:dyDescent="0.25">
      <c r="A14" t="s">
        <v>106</v>
      </c>
      <c r="B14" t="s">
        <v>105</v>
      </c>
    </row>
    <row r="15" spans="1:4" x14ac:dyDescent="0.25">
      <c r="A15" t="s">
        <v>108</v>
      </c>
      <c r="B15" t="s">
        <v>107</v>
      </c>
    </row>
    <row r="16" spans="1:4" x14ac:dyDescent="0.25">
      <c r="A16" t="s">
        <v>110</v>
      </c>
      <c r="B16" t="s">
        <v>109</v>
      </c>
    </row>
    <row r="17" spans="1:2" x14ac:dyDescent="0.25">
      <c r="A17" t="s">
        <v>112</v>
      </c>
      <c r="B17" t="s">
        <v>111</v>
      </c>
    </row>
    <row r="18" spans="1:2" x14ac:dyDescent="0.25">
      <c r="A18" t="s">
        <v>114</v>
      </c>
      <c r="B18" t="s">
        <v>113</v>
      </c>
    </row>
    <row r="19" spans="1:2" x14ac:dyDescent="0.25">
      <c r="A19" t="s">
        <v>115</v>
      </c>
      <c r="B19" t="s">
        <v>116</v>
      </c>
    </row>
    <row r="20" spans="1:2" x14ac:dyDescent="0.25">
      <c r="A20" t="s">
        <v>118</v>
      </c>
      <c r="B20" t="s">
        <v>117</v>
      </c>
    </row>
    <row r="21" spans="1:2" x14ac:dyDescent="0.25">
      <c r="A21" t="s">
        <v>119</v>
      </c>
      <c r="B21" t="s">
        <v>120</v>
      </c>
    </row>
    <row r="22" spans="1:2" x14ac:dyDescent="0.25">
      <c r="A22" t="s">
        <v>122</v>
      </c>
      <c r="B22" t="s">
        <v>121</v>
      </c>
    </row>
    <row r="24" spans="1:2" x14ac:dyDescent="0.25">
      <c r="A24" t="s">
        <v>124</v>
      </c>
      <c r="B24" t="s">
        <v>123</v>
      </c>
    </row>
    <row r="25" spans="1:2" x14ac:dyDescent="0.25">
      <c r="A25" t="s">
        <v>16</v>
      </c>
    </row>
    <row r="26" spans="1:2" x14ac:dyDescent="0.25">
      <c r="A26" t="s">
        <v>125</v>
      </c>
    </row>
    <row r="27" spans="1:2" x14ac:dyDescent="0.25">
      <c r="A27" t="s">
        <v>126</v>
      </c>
    </row>
    <row r="28" spans="1:2" x14ac:dyDescent="0.25">
      <c r="A28" t="s">
        <v>127</v>
      </c>
    </row>
    <row r="29" spans="1:2" x14ac:dyDescent="0.25">
      <c r="A29" t="s">
        <v>128</v>
      </c>
    </row>
    <row r="30" spans="1:2" x14ac:dyDescent="0.25">
      <c r="A30" t="s">
        <v>20</v>
      </c>
    </row>
    <row r="33" spans="1:1" x14ac:dyDescent="0.25">
      <c r="A33" t="s">
        <v>192</v>
      </c>
    </row>
    <row r="35" spans="1:1" x14ac:dyDescent="0.25">
      <c r="A35" t="s">
        <v>3</v>
      </c>
    </row>
    <row r="36" spans="1:1" x14ac:dyDescent="0.25">
      <c r="A36" t="s">
        <v>4</v>
      </c>
    </row>
    <row r="37" spans="1:1" x14ac:dyDescent="0.25">
      <c r="A37" t="s">
        <v>5</v>
      </c>
    </row>
    <row r="38" spans="1:1" x14ac:dyDescent="0.25">
      <c r="A38" t="s">
        <v>6</v>
      </c>
    </row>
    <row r="39" spans="1:1" x14ac:dyDescent="0.25">
      <c r="A39" t="s">
        <v>7</v>
      </c>
    </row>
    <row r="40" spans="1:1" x14ac:dyDescent="0.25">
      <c r="A40" t="s">
        <v>0</v>
      </c>
    </row>
    <row r="41" spans="1:1" x14ac:dyDescent="0.25">
      <c r="A41" t="s">
        <v>1</v>
      </c>
    </row>
    <row r="42" spans="1:1" x14ac:dyDescent="0.25">
      <c r="A42" t="s">
        <v>2</v>
      </c>
    </row>
    <row r="44" spans="1:1" x14ac:dyDescent="0.25">
      <c r="A44" t="s">
        <v>9</v>
      </c>
    </row>
    <row r="50" spans="1:1" x14ac:dyDescent="0.25">
      <c r="A50" t="s">
        <v>133</v>
      </c>
    </row>
    <row r="52" spans="1:1" x14ac:dyDescent="0.25">
      <c r="A52" t="s">
        <v>134</v>
      </c>
    </row>
    <row r="53" spans="1:1" x14ac:dyDescent="0.25">
      <c r="A53" t="s">
        <v>13</v>
      </c>
    </row>
    <row r="54" spans="1:1" x14ac:dyDescent="0.25">
      <c r="A54" t="s">
        <v>135</v>
      </c>
    </row>
    <row r="55" spans="1:1" x14ac:dyDescent="0.25">
      <c r="A55" t="s">
        <v>136</v>
      </c>
    </row>
    <row r="56" spans="1:1" x14ac:dyDescent="0.25">
      <c r="A56" t="s">
        <v>137</v>
      </c>
    </row>
    <row r="57" spans="1:1" x14ac:dyDescent="0.25">
      <c r="A57" t="s">
        <v>138</v>
      </c>
    </row>
    <row r="58" spans="1:1" x14ac:dyDescent="0.25">
      <c r="A58" t="s">
        <v>139</v>
      </c>
    </row>
    <row r="59" spans="1:1" x14ac:dyDescent="0.25">
      <c r="A59" t="s">
        <v>140</v>
      </c>
    </row>
    <row r="60" spans="1:1" x14ac:dyDescent="0.25">
      <c r="A60" t="s">
        <v>141</v>
      </c>
    </row>
    <row r="61" spans="1:1" x14ac:dyDescent="0.25">
      <c r="A61" t="s">
        <v>142</v>
      </c>
    </row>
    <row r="62" spans="1:1" x14ac:dyDescent="0.25">
      <c r="A62" t="s">
        <v>143</v>
      </c>
    </row>
    <row r="63" spans="1:1" x14ac:dyDescent="0.25">
      <c r="A63" t="s">
        <v>134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6"/>
  <sheetViews>
    <sheetView workbookViewId="0">
      <selection sqref="A1:C1"/>
    </sheetView>
  </sheetViews>
  <sheetFormatPr defaultRowHeight="15" x14ac:dyDescent="0.25"/>
  <cols>
    <col min="1" max="1" width="50" customWidth="1"/>
    <col min="3" max="4" width="11.5703125" bestFit="1" customWidth="1"/>
    <col min="5" max="5" width="11.7109375" bestFit="1" customWidth="1"/>
    <col min="6" max="6" width="9.7109375" bestFit="1" customWidth="1"/>
    <col min="11" max="11" width="2.28515625" customWidth="1"/>
    <col min="12" max="12" width="52.5703125" customWidth="1"/>
  </cols>
  <sheetData>
    <row r="1" spans="1:12" x14ac:dyDescent="0.25">
      <c r="A1" s="14" t="s">
        <v>309</v>
      </c>
      <c r="B1" s="14"/>
      <c r="C1" s="14"/>
      <c r="D1" s="12"/>
      <c r="L1" t="s">
        <v>305</v>
      </c>
    </row>
    <row r="2" spans="1:12" x14ac:dyDescent="0.25">
      <c r="L2" t="s">
        <v>306</v>
      </c>
    </row>
    <row r="3" spans="1:12" x14ac:dyDescent="0.25">
      <c r="A3" t="s">
        <v>37</v>
      </c>
      <c r="L3" t="s">
        <v>307</v>
      </c>
    </row>
    <row r="5" spans="1:12" x14ac:dyDescent="0.25">
      <c r="A5" t="s">
        <v>38</v>
      </c>
    </row>
    <row r="6" spans="1:12" x14ac:dyDescent="0.25">
      <c r="A6" t="s">
        <v>39</v>
      </c>
    </row>
    <row r="7" spans="1:12" x14ac:dyDescent="0.25">
      <c r="A7" t="s">
        <v>40</v>
      </c>
    </row>
    <row r="8" spans="1:12" x14ac:dyDescent="0.25">
      <c r="A8" t="s">
        <v>41</v>
      </c>
    </row>
    <row r="9" spans="1:12" x14ac:dyDescent="0.25">
      <c r="A9" t="s">
        <v>42</v>
      </c>
    </row>
    <row r="10" spans="1:12" x14ac:dyDescent="0.25">
      <c r="A10" t="s">
        <v>43</v>
      </c>
      <c r="H10" t="s">
        <v>81</v>
      </c>
    </row>
    <row r="11" spans="1:12" x14ac:dyDescent="0.25">
      <c r="A11" t="s">
        <v>44</v>
      </c>
      <c r="F11" t="s">
        <v>68</v>
      </c>
      <c r="H11" t="s">
        <v>16</v>
      </c>
    </row>
    <row r="12" spans="1:12" x14ac:dyDescent="0.25">
      <c r="A12" t="s">
        <v>45</v>
      </c>
      <c r="B12">
        <v>1</v>
      </c>
      <c r="C12" s="3">
        <v>44223.9</v>
      </c>
      <c r="D12" s="3">
        <v>59930.9</v>
      </c>
      <c r="E12" s="3">
        <v>2059.48</v>
      </c>
      <c r="F12" s="4">
        <f>SUM(C12:E12)</f>
        <v>106214.28</v>
      </c>
      <c r="H12" t="s">
        <v>72</v>
      </c>
    </row>
    <row r="13" spans="1:12" x14ac:dyDescent="0.25">
      <c r="A13" t="s">
        <v>46</v>
      </c>
      <c r="B13">
        <v>2</v>
      </c>
      <c r="C13" s="3">
        <v>16346.5</v>
      </c>
      <c r="D13" s="3">
        <v>52360.2</v>
      </c>
      <c r="E13" s="3">
        <v>1973.93</v>
      </c>
      <c r="F13" s="4">
        <f t="shared" ref="F13:F22" si="0">SUM(C13:E13)</f>
        <v>70680.62999999999</v>
      </c>
      <c r="H13" t="s">
        <v>73</v>
      </c>
    </row>
    <row r="14" spans="1:12" x14ac:dyDescent="0.25">
      <c r="A14" t="s">
        <v>47</v>
      </c>
      <c r="B14">
        <v>3</v>
      </c>
      <c r="C14" s="3">
        <v>52794.8</v>
      </c>
      <c r="D14" s="3">
        <v>175891</v>
      </c>
      <c r="E14" s="3">
        <v>1249.02</v>
      </c>
      <c r="F14" s="4">
        <f t="shared" si="0"/>
        <v>229934.81999999998</v>
      </c>
      <c r="H14" t="s">
        <v>74</v>
      </c>
    </row>
    <row r="15" spans="1:12" x14ac:dyDescent="0.25">
      <c r="A15" t="s">
        <v>48</v>
      </c>
      <c r="B15">
        <v>4</v>
      </c>
      <c r="C15" s="3">
        <v>21181</v>
      </c>
      <c r="D15" s="3">
        <v>92505.2</v>
      </c>
      <c r="E15" s="3">
        <v>417.72030000000001</v>
      </c>
      <c r="F15" s="4">
        <f t="shared" si="0"/>
        <v>114103.9203</v>
      </c>
      <c r="H15" t="s">
        <v>75</v>
      </c>
    </row>
    <row r="16" spans="1:12" x14ac:dyDescent="0.25">
      <c r="A16" t="s">
        <v>49</v>
      </c>
      <c r="B16">
        <v>5</v>
      </c>
      <c r="C16" s="3">
        <v>20940.8</v>
      </c>
      <c r="D16" s="3">
        <v>71179.3</v>
      </c>
      <c r="E16" s="3">
        <v>146.96639999999999</v>
      </c>
      <c r="F16" s="4">
        <f t="shared" si="0"/>
        <v>92267.066400000011</v>
      </c>
      <c r="H16" t="s">
        <v>76</v>
      </c>
    </row>
    <row r="17" spans="1:8" x14ac:dyDescent="0.25">
      <c r="A17" t="s">
        <v>50</v>
      </c>
      <c r="B17">
        <v>6</v>
      </c>
      <c r="C17" s="3">
        <v>1442.8</v>
      </c>
      <c r="D17" s="3">
        <v>6784.99</v>
      </c>
      <c r="E17" s="3" t="s">
        <v>54</v>
      </c>
      <c r="F17" s="4">
        <f t="shared" si="0"/>
        <v>8227.7899999999991</v>
      </c>
      <c r="H17" t="s">
        <v>77</v>
      </c>
    </row>
    <row r="18" spans="1:8" x14ac:dyDescent="0.25">
      <c r="A18" t="s">
        <v>51</v>
      </c>
      <c r="B18">
        <v>7</v>
      </c>
      <c r="C18" s="3">
        <v>252.88939999999999</v>
      </c>
      <c r="D18" s="3">
        <v>1812.94</v>
      </c>
      <c r="E18" s="3">
        <v>93.691779999999994</v>
      </c>
      <c r="F18" s="4">
        <f t="shared" si="0"/>
        <v>2159.5211800000002</v>
      </c>
      <c r="H18" t="s">
        <v>78</v>
      </c>
    </row>
    <row r="19" spans="1:8" x14ac:dyDescent="0.25">
      <c r="A19" t="s">
        <v>52</v>
      </c>
      <c r="B19">
        <v>8</v>
      </c>
      <c r="C19" s="3">
        <v>375.94779999999997</v>
      </c>
      <c r="D19" s="3">
        <v>2731.87</v>
      </c>
      <c r="E19" s="3">
        <v>591.78160000000003</v>
      </c>
      <c r="F19" s="4">
        <f t="shared" si="0"/>
        <v>3699.5994000000001</v>
      </c>
      <c r="H19" t="s">
        <v>79</v>
      </c>
    </row>
    <row r="20" spans="1:8" x14ac:dyDescent="0.25">
      <c r="A20" t="s">
        <v>53</v>
      </c>
      <c r="B20">
        <v>9</v>
      </c>
      <c r="C20" s="3">
        <v>959.27959999999996</v>
      </c>
      <c r="D20" s="3">
        <v>1777.8</v>
      </c>
      <c r="E20" s="3">
        <v>1216.3699999999999</v>
      </c>
      <c r="F20" s="4">
        <f t="shared" si="0"/>
        <v>3953.4495999999999</v>
      </c>
      <c r="H20" t="s">
        <v>80</v>
      </c>
    </row>
    <row r="21" spans="1:8" x14ac:dyDescent="0.25">
      <c r="A21" t="s">
        <v>38</v>
      </c>
    </row>
    <row r="22" spans="1:8" x14ac:dyDescent="0.25">
      <c r="C22" s="4">
        <f>SUM(C12:C20)</f>
        <v>158517.91679999998</v>
      </c>
      <c r="D22" s="4">
        <f t="shared" ref="D22:E22" si="1">SUM(D12:D20)</f>
        <v>464974.19999999995</v>
      </c>
      <c r="E22" s="4">
        <f t="shared" si="1"/>
        <v>7748.9600800000007</v>
      </c>
      <c r="F22" s="4">
        <f t="shared" si="0"/>
        <v>631241.07687999995</v>
      </c>
    </row>
    <row r="27" spans="1:8" x14ac:dyDescent="0.25">
      <c r="A27" t="s">
        <v>55</v>
      </c>
    </row>
    <row r="29" spans="1:8" x14ac:dyDescent="0.25">
      <c r="A29" t="s">
        <v>38</v>
      </c>
    </row>
    <row r="30" spans="1:8" x14ac:dyDescent="0.25">
      <c r="A30" t="s">
        <v>39</v>
      </c>
    </row>
    <row r="31" spans="1:8" x14ac:dyDescent="0.25">
      <c r="A31" t="s">
        <v>40</v>
      </c>
    </row>
    <row r="32" spans="1:8" x14ac:dyDescent="0.25">
      <c r="A32" t="s">
        <v>56</v>
      </c>
    </row>
    <row r="33" spans="1:7" x14ac:dyDescent="0.25">
      <c r="A33" t="s">
        <v>57</v>
      </c>
    </row>
    <row r="34" spans="1:7" x14ac:dyDescent="0.25">
      <c r="A34" t="s">
        <v>58</v>
      </c>
    </row>
    <row r="35" spans="1:7" x14ac:dyDescent="0.25">
      <c r="A35" t="s">
        <v>44</v>
      </c>
      <c r="G35" t="s">
        <v>71</v>
      </c>
    </row>
    <row r="36" spans="1:7" x14ac:dyDescent="0.25">
      <c r="A36" t="s">
        <v>59</v>
      </c>
      <c r="B36">
        <v>1</v>
      </c>
      <c r="C36" s="3"/>
      <c r="D36" s="3">
        <v>106214</v>
      </c>
      <c r="E36" s="3" t="s">
        <v>54</v>
      </c>
      <c r="G36" t="s">
        <v>16</v>
      </c>
    </row>
    <row r="37" spans="1:7" x14ac:dyDescent="0.25">
      <c r="A37" t="s">
        <v>60</v>
      </c>
      <c r="B37">
        <v>2</v>
      </c>
      <c r="C37" s="3"/>
      <c r="D37" s="3">
        <v>70680.5</v>
      </c>
      <c r="E37" s="3" t="s">
        <v>54</v>
      </c>
      <c r="G37" t="s">
        <v>69</v>
      </c>
    </row>
    <row r="38" spans="1:7" x14ac:dyDescent="0.25">
      <c r="A38" t="s">
        <v>61</v>
      </c>
      <c r="B38">
        <v>3</v>
      </c>
      <c r="C38" s="3">
        <v>229935</v>
      </c>
      <c r="D38" s="3"/>
      <c r="E38" s="3" t="s">
        <v>54</v>
      </c>
      <c r="G38" t="s">
        <v>70</v>
      </c>
    </row>
    <row r="39" spans="1:7" x14ac:dyDescent="0.25">
      <c r="A39" t="s">
        <v>62</v>
      </c>
      <c r="B39">
        <v>4</v>
      </c>
      <c r="C39" s="3">
        <v>114104</v>
      </c>
      <c r="D39" s="3"/>
      <c r="E39" s="3" t="s">
        <v>54</v>
      </c>
    </row>
    <row r="40" spans="1:7" x14ac:dyDescent="0.25">
      <c r="A40" t="s">
        <v>63</v>
      </c>
      <c r="B40">
        <v>5</v>
      </c>
      <c r="C40" s="3">
        <v>92267</v>
      </c>
      <c r="D40" s="3"/>
      <c r="E40" s="3" t="s">
        <v>54</v>
      </c>
    </row>
    <row r="41" spans="1:7" x14ac:dyDescent="0.25">
      <c r="A41" t="s">
        <v>64</v>
      </c>
      <c r="B41">
        <v>6</v>
      </c>
      <c r="C41" s="3">
        <v>8227.7900000000009</v>
      </c>
      <c r="D41" s="3"/>
      <c r="E41" s="3" t="s">
        <v>54</v>
      </c>
    </row>
    <row r="42" spans="1:7" x14ac:dyDescent="0.25">
      <c r="A42" t="s">
        <v>65</v>
      </c>
      <c r="B42">
        <v>7</v>
      </c>
      <c r="C42" s="3"/>
      <c r="D42" s="3">
        <v>2159.52</v>
      </c>
      <c r="E42" s="3" t="s">
        <v>54</v>
      </c>
    </row>
    <row r="43" spans="1:7" x14ac:dyDescent="0.25">
      <c r="A43" t="s">
        <v>66</v>
      </c>
      <c r="B43">
        <v>8</v>
      </c>
      <c r="C43" s="3"/>
      <c r="D43" s="3">
        <v>3699.6</v>
      </c>
      <c r="E43" s="3" t="s">
        <v>54</v>
      </c>
    </row>
    <row r="44" spans="1:7" x14ac:dyDescent="0.25">
      <c r="A44" t="s">
        <v>67</v>
      </c>
      <c r="B44">
        <v>9</v>
      </c>
      <c r="C44" s="3"/>
      <c r="D44" s="3"/>
      <c r="E44" s="3">
        <v>3953.45</v>
      </c>
    </row>
    <row r="45" spans="1:7" x14ac:dyDescent="0.25">
      <c r="A45" t="s">
        <v>38</v>
      </c>
      <c r="D45" s="3"/>
      <c r="E45" s="3"/>
      <c r="F45" s="3"/>
    </row>
    <row r="51" spans="1:5" x14ac:dyDescent="0.25">
      <c r="A51" t="s">
        <v>82</v>
      </c>
    </row>
    <row r="53" spans="1:5" x14ac:dyDescent="0.25">
      <c r="A53" t="s">
        <v>10</v>
      </c>
    </row>
    <row r="54" spans="1:5" x14ac:dyDescent="0.25">
      <c r="A54" t="s">
        <v>83</v>
      </c>
    </row>
    <row r="55" spans="1:5" x14ac:dyDescent="0.25">
      <c r="A55" t="s">
        <v>84</v>
      </c>
    </row>
    <row r="56" spans="1:5" x14ac:dyDescent="0.25">
      <c r="A56" t="s">
        <v>85</v>
      </c>
    </row>
    <row r="57" spans="1:5" x14ac:dyDescent="0.25">
      <c r="A57" t="s">
        <v>86</v>
      </c>
      <c r="E57" t="s">
        <v>92</v>
      </c>
    </row>
    <row r="58" spans="1:5" x14ac:dyDescent="0.25">
      <c r="A58" t="s">
        <v>11</v>
      </c>
      <c r="E58" t="s">
        <v>16</v>
      </c>
    </row>
    <row r="59" spans="1:5" x14ac:dyDescent="0.25">
      <c r="A59" t="s">
        <v>87</v>
      </c>
      <c r="B59">
        <v>1</v>
      </c>
      <c r="C59" s="3">
        <v>332010</v>
      </c>
      <c r="E59" t="s">
        <v>90</v>
      </c>
    </row>
    <row r="60" spans="1:5" x14ac:dyDescent="0.25">
      <c r="A60" t="s">
        <v>88</v>
      </c>
      <c r="B60">
        <v>2</v>
      </c>
      <c r="C60" s="3">
        <v>291051</v>
      </c>
      <c r="E60" t="s">
        <v>91</v>
      </c>
    </row>
    <row r="61" spans="1:5" x14ac:dyDescent="0.25">
      <c r="A61" t="s">
        <v>89</v>
      </c>
      <c r="B61">
        <v>9</v>
      </c>
      <c r="C61" s="3">
        <v>8180.69</v>
      </c>
      <c r="E61" t="s">
        <v>21</v>
      </c>
    </row>
    <row r="62" spans="1:5" x14ac:dyDescent="0.25">
      <c r="A62" t="s">
        <v>10</v>
      </c>
    </row>
    <row r="66" spans="1:5" x14ac:dyDescent="0.25">
      <c r="A66" t="s">
        <v>288</v>
      </c>
    </row>
    <row r="68" spans="1:5" x14ac:dyDescent="0.25">
      <c r="A68" t="s">
        <v>134</v>
      </c>
    </row>
    <row r="69" spans="1:5" x14ac:dyDescent="0.25">
      <c r="A69" t="s">
        <v>13</v>
      </c>
    </row>
    <row r="70" spans="1:5" x14ac:dyDescent="0.25">
      <c r="A70" t="s">
        <v>23</v>
      </c>
    </row>
    <row r="71" spans="1:5" x14ac:dyDescent="0.25">
      <c r="A71" t="s">
        <v>289</v>
      </c>
    </row>
    <row r="72" spans="1:5" x14ac:dyDescent="0.25">
      <c r="A72" t="s">
        <v>290</v>
      </c>
    </row>
    <row r="73" spans="1:5" x14ac:dyDescent="0.25">
      <c r="A73" t="s">
        <v>138</v>
      </c>
    </row>
    <row r="74" spans="1:5" x14ac:dyDescent="0.25">
      <c r="A74" t="s">
        <v>291</v>
      </c>
      <c r="B74">
        <v>1</v>
      </c>
      <c r="C74" s="1">
        <v>81842</v>
      </c>
      <c r="D74" s="1">
        <v>33228</v>
      </c>
      <c r="E74">
        <v>813</v>
      </c>
    </row>
    <row r="75" spans="1:5" x14ac:dyDescent="0.25">
      <c r="A75" t="s">
        <v>292</v>
      </c>
      <c r="B75">
        <v>2</v>
      </c>
      <c r="C75" s="1">
        <v>357161</v>
      </c>
      <c r="D75" s="1">
        <v>147894</v>
      </c>
      <c r="E75" s="1">
        <v>2310</v>
      </c>
    </row>
    <row r="76" spans="1:5" x14ac:dyDescent="0.25">
      <c r="A76" t="s">
        <v>293</v>
      </c>
      <c r="B76">
        <v>7</v>
      </c>
      <c r="C76" s="1">
        <v>1362</v>
      </c>
      <c r="D76">
        <v>355</v>
      </c>
      <c r="E76">
        <v>234</v>
      </c>
    </row>
    <row r="77" spans="1:5" x14ac:dyDescent="0.25">
      <c r="A77" t="s">
        <v>294</v>
      </c>
      <c r="B77">
        <v>8</v>
      </c>
      <c r="C77" s="1">
        <v>2926</v>
      </c>
      <c r="D77">
        <v>766</v>
      </c>
      <c r="E77">
        <v>482</v>
      </c>
    </row>
    <row r="78" spans="1:5" x14ac:dyDescent="0.25">
      <c r="A78" t="s">
        <v>295</v>
      </c>
      <c r="B78">
        <v>9</v>
      </c>
      <c r="C78" s="1">
        <v>1242</v>
      </c>
      <c r="D78">
        <v>511</v>
      </c>
      <c r="E78">
        <v>115</v>
      </c>
    </row>
    <row r="79" spans="1:5" x14ac:dyDescent="0.25">
      <c r="A79" t="s">
        <v>134</v>
      </c>
    </row>
    <row r="83" spans="1:5" x14ac:dyDescent="0.25">
      <c r="A83" t="s">
        <v>145</v>
      </c>
    </row>
    <row r="85" spans="1:5" x14ac:dyDescent="0.25">
      <c r="A85" t="s">
        <v>134</v>
      </c>
    </row>
    <row r="86" spans="1:5" x14ac:dyDescent="0.25">
      <c r="A86" t="s">
        <v>13</v>
      </c>
    </row>
    <row r="87" spans="1:5" x14ac:dyDescent="0.25">
      <c r="A87" t="s">
        <v>146</v>
      </c>
    </row>
    <row r="88" spans="1:5" x14ac:dyDescent="0.25">
      <c r="A88" t="s">
        <v>147</v>
      </c>
    </row>
    <row r="89" spans="1:5" x14ac:dyDescent="0.25">
      <c r="A89" t="s">
        <v>137</v>
      </c>
    </row>
    <row r="90" spans="1:5" x14ac:dyDescent="0.25">
      <c r="A90" t="s">
        <v>138</v>
      </c>
    </row>
    <row r="91" spans="1:5" x14ac:dyDescent="0.25">
      <c r="A91" t="s">
        <v>148</v>
      </c>
      <c r="B91">
        <v>1</v>
      </c>
      <c r="C91" s="1">
        <v>38130</v>
      </c>
      <c r="D91" s="1">
        <v>76621</v>
      </c>
      <c r="E91" s="1">
        <v>1132</v>
      </c>
    </row>
    <row r="92" spans="1:5" x14ac:dyDescent="0.25">
      <c r="A92" t="s">
        <v>149</v>
      </c>
      <c r="B92">
        <v>2</v>
      </c>
      <c r="C92" s="1">
        <v>118832</v>
      </c>
      <c r="D92" s="1">
        <v>382758</v>
      </c>
      <c r="E92" s="1">
        <v>5775</v>
      </c>
    </row>
    <row r="93" spans="1:5" x14ac:dyDescent="0.25">
      <c r="A93" t="s">
        <v>150</v>
      </c>
      <c r="B93">
        <v>7</v>
      </c>
      <c r="C93">
        <v>472</v>
      </c>
      <c r="D93" s="1">
        <v>1134</v>
      </c>
      <c r="E93">
        <v>346</v>
      </c>
    </row>
    <row r="94" spans="1:5" x14ac:dyDescent="0.25">
      <c r="A94" t="s">
        <v>151</v>
      </c>
      <c r="B94">
        <v>8</v>
      </c>
      <c r="C94">
        <v>849</v>
      </c>
      <c r="D94" s="1">
        <v>2828</v>
      </c>
      <c r="E94">
        <v>497</v>
      </c>
    </row>
    <row r="95" spans="1:5" x14ac:dyDescent="0.25">
      <c r="A95" t="s">
        <v>152</v>
      </c>
      <c r="B95">
        <v>9</v>
      </c>
      <c r="C95">
        <v>235</v>
      </c>
      <c r="D95" s="1">
        <v>1633</v>
      </c>
      <c r="E95" t="s">
        <v>153</v>
      </c>
    </row>
    <row r="96" spans="1:5" x14ac:dyDescent="0.25">
      <c r="A96" t="s">
        <v>134</v>
      </c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restraining at admission</vt:lpstr>
      <vt:lpstr>ever restraining</vt:lpstr>
      <vt:lpstr>restraining violation admit</vt:lpstr>
      <vt:lpstr>ever restraining violation</vt:lpstr>
      <vt:lpstr>variables</vt:lpstr>
      <vt:lpstr>background 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2014-10-19T22:02:59Z</dcterms:created>
  <dcterms:modified xsi:type="dcterms:W3CDTF">2014-10-19T22:03:05Z</dcterms:modified>
</cp:coreProperties>
</file>