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75" yWindow="30" windowWidth="12120" windowHeight="9120" tabRatio="767" firstSheet="3" activeTab="7"/>
  </bookViews>
  <sheets>
    <sheet name="by year" sheetId="21" r:id="rId1"/>
    <sheet name="voyages" sheetId="15" r:id="rId2"/>
    <sheet name="1st fleet landings" sheetId="19" r:id="rId3"/>
    <sheet name="Bateson check" sheetId="16" r:id="rId4"/>
    <sheet name="Shaw check" sheetId="20" r:id="rId5"/>
    <sheet name="Scottish convicts" sheetId="18" r:id="rId6"/>
    <sheet name="sentenced from Old Bailey" sheetId="22" r:id="rId7"/>
    <sheet name="convict charateristics" sheetId="8" r:id="rId8"/>
  </sheets>
  <definedNames>
    <definedName name="yeartots">#REF!</definedName>
  </definedNames>
  <calcPr calcId="145621"/>
</workbook>
</file>

<file path=xl/calcChain.xml><?xml version="1.0" encoding="utf-8"?>
<calcChain xmlns="http://schemas.openxmlformats.org/spreadsheetml/2006/main">
  <c r="G7" i="16" l="1"/>
  <c r="G91" i="21"/>
  <c r="F91" i="21"/>
  <c r="G90" i="21"/>
  <c r="F90" i="21"/>
  <c r="E70" i="18"/>
  <c r="E71" i="18"/>
  <c r="E72" i="18"/>
  <c r="E73" i="18"/>
  <c r="E74" i="18"/>
  <c r="B24" i="18"/>
  <c r="D104" i="18"/>
  <c r="D106" i="18"/>
  <c r="D114" i="18"/>
  <c r="D117" i="18"/>
  <c r="D124" i="18"/>
  <c r="D126" i="18"/>
  <c r="D127" i="18"/>
  <c r="D128" i="18"/>
  <c r="D125" i="18"/>
  <c r="D100" i="18"/>
  <c r="D101" i="18"/>
  <c r="D102" i="18"/>
  <c r="D103" i="18"/>
  <c r="D99" i="18"/>
  <c r="G95" i="18"/>
  <c r="B83" i="18"/>
  <c r="B126" i="18"/>
  <c r="B127" i="18"/>
  <c r="B82" i="18"/>
  <c r="C118" i="18"/>
  <c r="B183" i="18"/>
  <c r="C90" i="18"/>
  <c r="F183" i="18"/>
  <c r="C183" i="18"/>
  <c r="D90" i="18"/>
  <c r="G183" i="18"/>
  <c r="E165" i="18"/>
  <c r="E166" i="18"/>
  <c r="E61" i="18"/>
  <c r="E168" i="18"/>
  <c r="E63" i="18"/>
  <c r="E170" i="18"/>
  <c r="E65" i="18"/>
  <c r="B84" i="18"/>
  <c r="B142" i="18"/>
  <c r="B81" i="18"/>
  <c r="C108" i="18"/>
  <c r="B184" i="18"/>
  <c r="C91" i="18"/>
  <c r="F184" i="18"/>
  <c r="C23" i="18"/>
  <c r="E84" i="18"/>
  <c r="F142" i="18"/>
  <c r="F144" i="18"/>
  <c r="E85" i="18"/>
  <c r="F152" i="18"/>
  <c r="B85" i="18"/>
  <c r="B152" i="18"/>
  <c r="C147" i="18"/>
  <c r="F149" i="18"/>
  <c r="F151" i="18"/>
  <c r="C153" i="18"/>
  <c r="C184" i="18"/>
  <c r="D91" i="18"/>
  <c r="G184" i="18"/>
  <c r="E173" i="18"/>
  <c r="E68" i="18"/>
  <c r="D174" i="18"/>
  <c r="D69" i="18"/>
  <c r="D5" i="18"/>
  <c r="E5" i="18"/>
  <c r="B5" i="18"/>
  <c r="D6" i="18"/>
  <c r="E6" i="18"/>
  <c r="B6" i="18"/>
  <c r="B22" i="18"/>
  <c r="B23" i="18"/>
  <c r="D177" i="18"/>
  <c r="D72" i="18"/>
  <c r="B72" i="18"/>
  <c r="D178" i="18"/>
  <c r="D73" i="18"/>
  <c r="B73" i="18"/>
  <c r="D179" i="18"/>
  <c r="D74" i="18"/>
  <c r="B74" i="18"/>
  <c r="D4" i="18"/>
  <c r="E4" i="18"/>
  <c r="B4" i="18"/>
  <c r="E91" i="18"/>
  <c r="E90" i="18"/>
  <c r="E82" i="18"/>
  <c r="E83" i="18"/>
  <c r="E86" i="18"/>
  <c r="E87" i="18"/>
  <c r="C88" i="18"/>
  <c r="D88" i="18"/>
  <c r="E88" i="18"/>
  <c r="E81" i="18"/>
  <c r="J6" i="21"/>
  <c r="J7" i="21"/>
  <c r="D7" i="21"/>
  <c r="J8" i="21"/>
  <c r="K6" i="21"/>
  <c r="K7" i="21"/>
  <c r="E7" i="21"/>
  <c r="K8" i="21"/>
  <c r="K22" i="21"/>
  <c r="K23" i="21"/>
  <c r="J24" i="21"/>
  <c r="K24" i="21"/>
  <c r="J25" i="21"/>
  <c r="K25" i="21"/>
  <c r="J26" i="21"/>
  <c r="K26" i="21"/>
  <c r="J27" i="21"/>
  <c r="J28" i="21"/>
  <c r="J29" i="21"/>
  <c r="K38" i="21"/>
  <c r="E38" i="21"/>
  <c r="K39" i="21"/>
  <c r="K63" i="21"/>
  <c r="K65" i="21"/>
  <c r="K67" i="21"/>
  <c r="K70" i="21"/>
  <c r="J71" i="21"/>
  <c r="K72" i="21"/>
  <c r="D32" i="8"/>
  <c r="E32" i="8"/>
  <c r="F32" i="8"/>
  <c r="C32" i="8"/>
  <c r="F6" i="22"/>
  <c r="F5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B84" i="22"/>
  <c r="C84" i="22"/>
  <c r="F84" i="22"/>
  <c r="D84" i="22"/>
  <c r="E84" i="22"/>
  <c r="B85" i="22"/>
  <c r="C85" i="22"/>
  <c r="D85" i="22"/>
  <c r="E85" i="22"/>
  <c r="F85" i="22"/>
  <c r="H40" i="8"/>
  <c r="H41" i="8"/>
  <c r="H42" i="8"/>
  <c r="H43" i="8"/>
  <c r="H39" i="8"/>
  <c r="H44" i="8"/>
  <c r="C44" i="8"/>
  <c r="D44" i="8"/>
  <c r="E44" i="8"/>
  <c r="F44" i="8"/>
  <c r="G44" i="8"/>
  <c r="B44" i="8"/>
  <c r="I44" i="8"/>
  <c r="I20" i="8"/>
  <c r="H20" i="8"/>
  <c r="H21" i="8"/>
  <c r="I21" i="8"/>
  <c r="I40" i="8"/>
  <c r="I41" i="8"/>
  <c r="I42" i="8"/>
  <c r="I43" i="8"/>
  <c r="I39" i="8"/>
  <c r="F33" i="8"/>
  <c r="E33" i="8"/>
  <c r="D33" i="8"/>
  <c r="C33" i="8"/>
  <c r="L25" i="21"/>
  <c r="D25" i="21"/>
  <c r="M25" i="21"/>
  <c r="E25" i="21"/>
  <c r="B25" i="21"/>
  <c r="L24" i="21"/>
  <c r="M24" i="21"/>
  <c r="K73" i="21"/>
  <c r="J74" i="21"/>
  <c r="K74" i="21"/>
  <c r="J75" i="21"/>
  <c r="K75" i="21"/>
  <c r="J76" i="21"/>
  <c r="K76" i="21"/>
  <c r="B7" i="21"/>
  <c r="L8" i="21"/>
  <c r="M8" i="21"/>
  <c r="L9" i="21"/>
  <c r="M9" i="21"/>
  <c r="L10" i="21"/>
  <c r="M10" i="21"/>
  <c r="L11" i="21"/>
  <c r="M11" i="21"/>
  <c r="L12" i="21"/>
  <c r="M12" i="21"/>
  <c r="L13" i="21"/>
  <c r="M13" i="21"/>
  <c r="L14" i="21"/>
  <c r="M14" i="21"/>
  <c r="L15" i="21"/>
  <c r="M15" i="21"/>
  <c r="L16" i="21"/>
  <c r="M16" i="21"/>
  <c r="L17" i="21"/>
  <c r="M17" i="21"/>
  <c r="L18" i="21"/>
  <c r="M18" i="21"/>
  <c r="L19" i="21"/>
  <c r="M19" i="21"/>
  <c r="L20" i="21"/>
  <c r="M20" i="21"/>
  <c r="L21" i="21"/>
  <c r="M21" i="21"/>
  <c r="L22" i="21"/>
  <c r="M22" i="21"/>
  <c r="L23" i="21"/>
  <c r="M23" i="21"/>
  <c r="E23" i="21"/>
  <c r="L26" i="21"/>
  <c r="M26" i="21"/>
  <c r="L27" i="21"/>
  <c r="D27" i="21"/>
  <c r="L28" i="21"/>
  <c r="M28" i="21"/>
  <c r="L29" i="21"/>
  <c r="D29" i="21"/>
  <c r="L30" i="21"/>
  <c r="M30" i="21"/>
  <c r="L31" i="21"/>
  <c r="M31" i="21"/>
  <c r="L32" i="21"/>
  <c r="M32" i="21"/>
  <c r="L33" i="21"/>
  <c r="M33" i="21"/>
  <c r="L34" i="21"/>
  <c r="M34" i="21"/>
  <c r="L35" i="21"/>
  <c r="M35" i="21"/>
  <c r="L36" i="21"/>
  <c r="M36" i="21"/>
  <c r="L37" i="21"/>
  <c r="M37" i="21"/>
  <c r="L38" i="21"/>
  <c r="L39" i="21"/>
  <c r="M39" i="21"/>
  <c r="E39" i="21"/>
  <c r="L40" i="21"/>
  <c r="M40" i="21"/>
  <c r="L41" i="21"/>
  <c r="M41" i="21"/>
  <c r="L42" i="21"/>
  <c r="M42" i="21"/>
  <c r="L43" i="21"/>
  <c r="M43" i="21"/>
  <c r="L44" i="21"/>
  <c r="M44" i="21"/>
  <c r="L45" i="21"/>
  <c r="M45" i="21"/>
  <c r="L46" i="21"/>
  <c r="M46" i="21"/>
  <c r="L47" i="21"/>
  <c r="M47" i="21"/>
  <c r="L48" i="21"/>
  <c r="M48" i="21"/>
  <c r="L49" i="21"/>
  <c r="M49" i="21"/>
  <c r="L50" i="21"/>
  <c r="M50" i="21"/>
  <c r="L51" i="21"/>
  <c r="M51" i="21"/>
  <c r="L52" i="21"/>
  <c r="M52" i="21"/>
  <c r="L53" i="21"/>
  <c r="M53" i="21"/>
  <c r="L54" i="21"/>
  <c r="M54" i="21"/>
  <c r="L55" i="21"/>
  <c r="M55" i="21"/>
  <c r="L56" i="21"/>
  <c r="M56" i="21"/>
  <c r="L57" i="21"/>
  <c r="M57" i="21"/>
  <c r="L58" i="21"/>
  <c r="M58" i="21"/>
  <c r="L59" i="21"/>
  <c r="M59" i="21"/>
  <c r="L60" i="21"/>
  <c r="M60" i="21"/>
  <c r="L61" i="21"/>
  <c r="M61" i="21"/>
  <c r="L62" i="21"/>
  <c r="M62" i="21"/>
  <c r="L63" i="21"/>
  <c r="M63" i="21"/>
  <c r="L64" i="21"/>
  <c r="M64" i="21"/>
  <c r="L65" i="21"/>
  <c r="M65" i="21"/>
  <c r="L66" i="21"/>
  <c r="M66" i="21"/>
  <c r="L67" i="21"/>
  <c r="M67" i="21"/>
  <c r="L68" i="21"/>
  <c r="M68" i="21"/>
  <c r="L69" i="21"/>
  <c r="M69" i="21"/>
  <c r="L70" i="21"/>
  <c r="M70" i="21"/>
  <c r="E70" i="21"/>
  <c r="L71" i="21"/>
  <c r="M71" i="21"/>
  <c r="L72" i="21"/>
  <c r="M72" i="21"/>
  <c r="E72" i="21"/>
  <c r="E73" i="21"/>
  <c r="D74" i="21"/>
  <c r="E74" i="21"/>
  <c r="B74" i="21"/>
  <c r="D75" i="21"/>
  <c r="E75" i="21"/>
  <c r="B75" i="21"/>
  <c r="D76" i="21"/>
  <c r="E76" i="21"/>
  <c r="D77" i="21"/>
  <c r="E77" i="21"/>
  <c r="B77" i="21"/>
  <c r="D78" i="21"/>
  <c r="E78" i="21"/>
  <c r="B78" i="21"/>
  <c r="D79" i="21"/>
  <c r="E79" i="21"/>
  <c r="B79" i="21"/>
  <c r="D80" i="21"/>
  <c r="E80" i="21"/>
  <c r="D81" i="21"/>
  <c r="E81" i="21"/>
  <c r="B81" i="21"/>
  <c r="D82" i="21"/>
  <c r="E82" i="21"/>
  <c r="B82" i="21"/>
  <c r="D83" i="21"/>
  <c r="E83" i="21"/>
  <c r="B83" i="21"/>
  <c r="D84" i="21"/>
  <c r="E84" i="21"/>
  <c r="D85" i="21"/>
  <c r="E85" i="21"/>
  <c r="B85" i="21"/>
  <c r="D86" i="21"/>
  <c r="E86" i="21"/>
  <c r="B86" i="21"/>
  <c r="L6" i="21"/>
  <c r="M6" i="21"/>
  <c r="B91" i="18"/>
  <c r="B90" i="18"/>
  <c r="B133" i="18"/>
  <c r="J93" i="20"/>
  <c r="J94" i="20"/>
  <c r="I93" i="20"/>
  <c r="I94" i="20"/>
  <c r="H93" i="20"/>
  <c r="H94" i="20"/>
  <c r="G93" i="20"/>
  <c r="B71" i="20"/>
  <c r="B72" i="20"/>
  <c r="B93" i="20"/>
  <c r="B73" i="20"/>
  <c r="B74" i="20"/>
  <c r="C93" i="20"/>
  <c r="D93" i="20"/>
  <c r="E93" i="20"/>
  <c r="F93" i="20"/>
  <c r="F8" i="19"/>
  <c r="F10" i="19"/>
  <c r="D12" i="19"/>
  <c r="F9" i="19"/>
  <c r="C12" i="19"/>
  <c r="E7" i="19"/>
  <c r="B131" i="18"/>
  <c r="G96" i="18"/>
  <c r="G97" i="18"/>
  <c r="G98" i="18"/>
  <c r="B80" i="18"/>
  <c r="B86" i="18"/>
  <c r="B87" i="18"/>
  <c r="B88" i="18"/>
  <c r="G12" i="16"/>
  <c r="L26" i="16"/>
  <c r="G18" i="16"/>
  <c r="H18" i="16"/>
  <c r="I18" i="16"/>
  <c r="J18" i="16"/>
  <c r="H17" i="16"/>
  <c r="M27" i="16"/>
  <c r="I17" i="16"/>
  <c r="J17" i="16"/>
  <c r="O27" i="16"/>
  <c r="G17" i="16"/>
  <c r="L27" i="16"/>
  <c r="G8" i="16"/>
  <c r="L22" i="16"/>
  <c r="H8" i="16"/>
  <c r="M22" i="16"/>
  <c r="I8" i="16"/>
  <c r="N22" i="16"/>
  <c r="J8" i="16"/>
  <c r="O22" i="16"/>
  <c r="G9" i="16"/>
  <c r="L23" i="16"/>
  <c r="H9" i="16"/>
  <c r="M23" i="16"/>
  <c r="I9" i="16"/>
  <c r="N23" i="16"/>
  <c r="J9" i="16"/>
  <c r="O23" i="16"/>
  <c r="G10" i="16"/>
  <c r="L24" i="16"/>
  <c r="H10" i="16"/>
  <c r="M24" i="16"/>
  <c r="I10" i="16"/>
  <c r="N24" i="16"/>
  <c r="J10" i="16"/>
  <c r="O24" i="16"/>
  <c r="G11" i="16"/>
  <c r="L25" i="16"/>
  <c r="H11" i="16"/>
  <c r="M25" i="16"/>
  <c r="I11" i="16"/>
  <c r="N25" i="16"/>
  <c r="J11" i="16"/>
  <c r="O25" i="16"/>
  <c r="H12" i="16"/>
  <c r="M26" i="16"/>
  <c r="I12" i="16"/>
  <c r="N26" i="16"/>
  <c r="J12" i="16"/>
  <c r="O26" i="16"/>
  <c r="H7" i="16"/>
  <c r="M21" i="16"/>
  <c r="I7" i="16"/>
  <c r="N21" i="16"/>
  <c r="J7" i="16"/>
  <c r="O21" i="16"/>
  <c r="L21" i="16"/>
  <c r="M18" i="16"/>
  <c r="M28" i="16"/>
  <c r="O18" i="16"/>
  <c r="O28" i="16"/>
  <c r="L18" i="16"/>
  <c r="L28" i="16"/>
  <c r="L17" i="16"/>
  <c r="N17" i="16"/>
  <c r="N18" i="16"/>
  <c r="N28" i="16"/>
  <c r="C18" i="16"/>
  <c r="D18" i="16"/>
  <c r="E18" i="16"/>
  <c r="B18" i="16"/>
  <c r="F49" i="8"/>
  <c r="F50" i="8"/>
  <c r="G49" i="8"/>
  <c r="G50" i="8"/>
  <c r="D12" i="8"/>
  <c r="D13" i="8"/>
  <c r="C12" i="8"/>
  <c r="C13" i="8"/>
  <c r="M27" i="21"/>
  <c r="B84" i="21"/>
  <c r="B80" i="21"/>
  <c r="B76" i="21"/>
  <c r="M29" i="21"/>
  <c r="C155" i="18"/>
  <c r="C152" i="18"/>
  <c r="E152" i="18"/>
  <c r="E52" i="18"/>
  <c r="K54" i="21"/>
  <c r="C150" i="18"/>
  <c r="C148" i="18"/>
  <c r="H90" i="21"/>
  <c r="H91" i="21"/>
  <c r="E54" i="21"/>
  <c r="D71" i="21"/>
  <c r="E65" i="21"/>
  <c r="J95" i="20"/>
  <c r="E67" i="21"/>
  <c r="E63" i="21"/>
  <c r="N27" i="16"/>
  <c r="E10" i="19"/>
  <c r="E6" i="19"/>
  <c r="E8" i="19"/>
  <c r="G94" i="20"/>
  <c r="D28" i="21"/>
  <c r="E26" i="21"/>
  <c r="E24" i="21"/>
  <c r="E8" i="21"/>
  <c r="E6" i="21"/>
  <c r="E5" i="19"/>
  <c r="F7" i="19"/>
  <c r="D26" i="21"/>
  <c r="D24" i="21"/>
  <c r="E22" i="21"/>
  <c r="D8" i="21"/>
  <c r="D6" i="21"/>
  <c r="E172" i="18"/>
  <c r="E67" i="18"/>
  <c r="K69" i="21"/>
  <c r="E69" i="21"/>
  <c r="E174" i="18"/>
  <c r="C137" i="18"/>
  <c r="C139" i="18"/>
  <c r="C141" i="18"/>
  <c r="C142" i="18"/>
  <c r="C143" i="18"/>
  <c r="C145" i="18"/>
  <c r="C138" i="18"/>
  <c r="C140" i="18"/>
  <c r="C144" i="18"/>
  <c r="C146" i="18"/>
  <c r="E60" i="18"/>
  <c r="K62" i="21"/>
  <c r="E62" i="21"/>
  <c r="D152" i="18"/>
  <c r="D52" i="18"/>
  <c r="F150" i="18"/>
  <c r="E150" i="18"/>
  <c r="E50" i="18"/>
  <c r="K52" i="21"/>
  <c r="E52" i="21"/>
  <c r="F143" i="18"/>
  <c r="F145" i="18"/>
  <c r="F147" i="18"/>
  <c r="E147" i="18"/>
  <c r="D172" i="18"/>
  <c r="D173" i="18"/>
  <c r="D175" i="18"/>
  <c r="D70" i="18"/>
  <c r="D176" i="18"/>
  <c r="D71" i="18"/>
  <c r="C100" i="18"/>
  <c r="C102" i="18"/>
  <c r="C104" i="18"/>
  <c r="C106" i="18"/>
  <c r="C99" i="18"/>
  <c r="C101" i="18"/>
  <c r="C103" i="18"/>
  <c r="C105" i="18"/>
  <c r="C107" i="18"/>
  <c r="D166" i="18"/>
  <c r="D168" i="18"/>
  <c r="D170" i="18"/>
  <c r="D165" i="18"/>
  <c r="D167" i="18"/>
  <c r="D169" i="18"/>
  <c r="D171" i="18"/>
  <c r="C110" i="18"/>
  <c r="C112" i="18"/>
  <c r="C114" i="18"/>
  <c r="C116" i="18"/>
  <c r="C109" i="18"/>
  <c r="C111" i="18"/>
  <c r="C113" i="18"/>
  <c r="C115" i="18"/>
  <c r="C117" i="18"/>
  <c r="D113" i="18"/>
  <c r="D111" i="18"/>
  <c r="D109" i="18"/>
  <c r="D107" i="18"/>
  <c r="D115" i="18"/>
  <c r="D122" i="18"/>
  <c r="D120" i="18"/>
  <c r="D118" i="18"/>
  <c r="F118" i="18"/>
  <c r="D116" i="18"/>
  <c r="C156" i="18"/>
  <c r="C154" i="18"/>
  <c r="C151" i="18"/>
  <c r="C149" i="18"/>
  <c r="F148" i="18"/>
  <c r="E148" i="18"/>
  <c r="F146" i="18"/>
  <c r="E171" i="18"/>
  <c r="E66" i="18"/>
  <c r="K68" i="21"/>
  <c r="E68" i="21"/>
  <c r="E169" i="18"/>
  <c r="E64" i="18"/>
  <c r="K66" i="21"/>
  <c r="E66" i="21"/>
  <c r="E167" i="18"/>
  <c r="E62" i="18"/>
  <c r="K64" i="21"/>
  <c r="E64" i="21"/>
  <c r="B128" i="18"/>
  <c r="D105" i="18"/>
  <c r="D112" i="18"/>
  <c r="D110" i="18"/>
  <c r="D108" i="18"/>
  <c r="F108" i="18"/>
  <c r="D123" i="18"/>
  <c r="D121" i="18"/>
  <c r="D119" i="18"/>
  <c r="E48" i="18"/>
  <c r="K50" i="21"/>
  <c r="E50" i="21"/>
  <c r="D148" i="18"/>
  <c r="D48" i="18"/>
  <c r="E26" i="18"/>
  <c r="E118" i="18"/>
  <c r="G118" i="18"/>
  <c r="E16" i="18"/>
  <c r="K18" i="21"/>
  <c r="E18" i="21"/>
  <c r="E108" i="18"/>
  <c r="E47" i="18"/>
  <c r="K49" i="21"/>
  <c r="E49" i="21"/>
  <c r="D147" i="18"/>
  <c r="D47" i="18"/>
  <c r="E151" i="18"/>
  <c r="E51" i="18"/>
  <c r="K53" i="21"/>
  <c r="E53" i="21"/>
  <c r="F115" i="18"/>
  <c r="E115" i="18"/>
  <c r="G115" i="18"/>
  <c r="F111" i="18"/>
  <c r="E19" i="18"/>
  <c r="K21" i="21"/>
  <c r="E21" i="21"/>
  <c r="F109" i="18"/>
  <c r="E17" i="18"/>
  <c r="K19" i="21"/>
  <c r="E19" i="21"/>
  <c r="E114" i="18"/>
  <c r="G114" i="18"/>
  <c r="F114" i="18"/>
  <c r="E110" i="18"/>
  <c r="F110" i="18"/>
  <c r="E18" i="18"/>
  <c r="K20" i="21"/>
  <c r="E20" i="21"/>
  <c r="D66" i="18"/>
  <c r="F171" i="18"/>
  <c r="D62" i="18"/>
  <c r="F167" i="18"/>
  <c r="D65" i="18"/>
  <c r="F170" i="18"/>
  <c r="D61" i="18"/>
  <c r="F166" i="18"/>
  <c r="F105" i="18"/>
  <c r="E13" i="18"/>
  <c r="K15" i="21"/>
  <c r="E15" i="21"/>
  <c r="F101" i="18"/>
  <c r="E9" i="18"/>
  <c r="K11" i="21"/>
  <c r="E11" i="21"/>
  <c r="E106" i="18"/>
  <c r="F106" i="18"/>
  <c r="E14" i="18"/>
  <c r="K16" i="21"/>
  <c r="E16" i="21"/>
  <c r="E102" i="18"/>
  <c r="F102" i="18"/>
  <c r="E10" i="18"/>
  <c r="K12" i="21"/>
  <c r="E12" i="21"/>
  <c r="B71" i="18"/>
  <c r="J73" i="21"/>
  <c r="D73" i="21"/>
  <c r="B73" i="21"/>
  <c r="D68" i="18"/>
  <c r="F173" i="18"/>
  <c r="B52" i="18"/>
  <c r="J54" i="21"/>
  <c r="D54" i="21"/>
  <c r="E162" i="18"/>
  <c r="E146" i="18"/>
  <c r="E46" i="18"/>
  <c r="K48" i="21"/>
  <c r="E48" i="21"/>
  <c r="E145" i="18"/>
  <c r="E45" i="18"/>
  <c r="K47" i="21"/>
  <c r="E47" i="21"/>
  <c r="D145" i="18"/>
  <c r="D45" i="18"/>
  <c r="E142" i="18"/>
  <c r="E42" i="18"/>
  <c r="K44" i="21"/>
  <c r="E44" i="21"/>
  <c r="B8" i="21"/>
  <c r="C25" i="21"/>
  <c r="B24" i="21"/>
  <c r="C128" i="18"/>
  <c r="E149" i="18"/>
  <c r="E49" i="18"/>
  <c r="K51" i="21"/>
  <c r="E51" i="21"/>
  <c r="F117" i="18"/>
  <c r="E25" i="18"/>
  <c r="F113" i="18"/>
  <c r="E113" i="18"/>
  <c r="E116" i="18"/>
  <c r="G116" i="18"/>
  <c r="F116" i="18"/>
  <c r="E112" i="18"/>
  <c r="F112" i="18"/>
  <c r="D64" i="18"/>
  <c r="F169" i="18"/>
  <c r="D60" i="18"/>
  <c r="D162" i="18"/>
  <c r="F165" i="18"/>
  <c r="D63" i="18"/>
  <c r="F168" i="18"/>
  <c r="F107" i="18"/>
  <c r="E15" i="18"/>
  <c r="K17" i="21"/>
  <c r="E17" i="21"/>
  <c r="E107" i="18"/>
  <c r="F103" i="18"/>
  <c r="E11" i="18"/>
  <c r="K13" i="21"/>
  <c r="E13" i="21"/>
  <c r="E103" i="18"/>
  <c r="F99" i="18"/>
  <c r="E7" i="18"/>
  <c r="K9" i="21"/>
  <c r="E9" i="21"/>
  <c r="F104" i="18"/>
  <c r="E12" i="18"/>
  <c r="K14" i="21"/>
  <c r="E14" i="21"/>
  <c r="F100" i="18"/>
  <c r="E8" i="18"/>
  <c r="K10" i="21"/>
  <c r="E10" i="21"/>
  <c r="B70" i="18"/>
  <c r="J72" i="21"/>
  <c r="D72" i="21"/>
  <c r="B72" i="21"/>
  <c r="D67" i="18"/>
  <c r="F172" i="18"/>
  <c r="D150" i="18"/>
  <c r="D50" i="18"/>
  <c r="D144" i="18"/>
  <c r="D44" i="18"/>
  <c r="E144" i="18"/>
  <c r="E44" i="18"/>
  <c r="K46" i="21"/>
  <c r="E46" i="21"/>
  <c r="E143" i="18"/>
  <c r="E43" i="18"/>
  <c r="K45" i="21"/>
  <c r="E45" i="21"/>
  <c r="E69" i="18"/>
  <c r="C70" i="18"/>
  <c r="F174" i="18"/>
  <c r="C7" i="21"/>
  <c r="C6" i="21"/>
  <c r="B6" i="21"/>
  <c r="B26" i="21"/>
  <c r="G113" i="18"/>
  <c r="D21" i="18"/>
  <c r="D143" i="18"/>
  <c r="D43" i="18"/>
  <c r="B50" i="18"/>
  <c r="J52" i="21"/>
  <c r="D52" i="21"/>
  <c r="C68" i="18"/>
  <c r="B67" i="18"/>
  <c r="J69" i="21"/>
  <c r="D69" i="21"/>
  <c r="E100" i="18"/>
  <c r="E104" i="18"/>
  <c r="E99" i="18"/>
  <c r="C64" i="18"/>
  <c r="B63" i="18"/>
  <c r="J65" i="21"/>
  <c r="D65" i="21"/>
  <c r="D57" i="18"/>
  <c r="D163" i="18"/>
  <c r="D164" i="18"/>
  <c r="F162" i="18"/>
  <c r="F156" i="18"/>
  <c r="E117" i="18"/>
  <c r="G117" i="18"/>
  <c r="D149" i="18"/>
  <c r="D49" i="18"/>
  <c r="C119" i="18"/>
  <c r="C121" i="18"/>
  <c r="C123" i="18"/>
  <c r="C125" i="18"/>
  <c r="C127" i="18"/>
  <c r="C120" i="18"/>
  <c r="C122" i="18"/>
  <c r="C124" i="18"/>
  <c r="C126" i="18"/>
  <c r="F128" i="18"/>
  <c r="E128" i="18"/>
  <c r="D142" i="18"/>
  <c r="D42" i="18"/>
  <c r="D146" i="18"/>
  <c r="D46" i="18"/>
  <c r="E101" i="18"/>
  <c r="E105" i="18"/>
  <c r="E109" i="18"/>
  <c r="E111" i="18"/>
  <c r="D151" i="18"/>
  <c r="D51" i="18"/>
  <c r="C51" i="18"/>
  <c r="C48" i="18"/>
  <c r="J49" i="21"/>
  <c r="D49" i="21"/>
  <c r="B47" i="18"/>
  <c r="G108" i="18"/>
  <c r="D16" i="18"/>
  <c r="C49" i="18"/>
  <c r="B48" i="18"/>
  <c r="J50" i="21"/>
  <c r="D50" i="21"/>
  <c r="B69" i="18"/>
  <c r="K71" i="21"/>
  <c r="E71" i="21"/>
  <c r="B71" i="21"/>
  <c r="C45" i="18"/>
  <c r="B44" i="18"/>
  <c r="J46" i="21"/>
  <c r="D46" i="21"/>
  <c r="G103" i="18"/>
  <c r="D11" i="18"/>
  <c r="G107" i="18"/>
  <c r="D15" i="18"/>
  <c r="C61" i="18"/>
  <c r="B60" i="18"/>
  <c r="J62" i="21"/>
  <c r="D62" i="21"/>
  <c r="C65" i="18"/>
  <c r="B64" i="18"/>
  <c r="J66" i="21"/>
  <c r="D66" i="21"/>
  <c r="D20" i="18"/>
  <c r="G112" i="18"/>
  <c r="C25" i="18"/>
  <c r="C24" i="18"/>
  <c r="B25" i="18"/>
  <c r="K27" i="21"/>
  <c r="E27" i="21"/>
  <c r="C46" i="18"/>
  <c r="J47" i="21"/>
  <c r="D47" i="21"/>
  <c r="B45" i="18"/>
  <c r="E57" i="18"/>
  <c r="K59" i="21"/>
  <c r="E59" i="21"/>
  <c r="E163" i="18"/>
  <c r="E58" i="18"/>
  <c r="K60" i="21"/>
  <c r="E60" i="21"/>
  <c r="E164" i="18"/>
  <c r="E59" i="18"/>
  <c r="K61" i="21"/>
  <c r="E61" i="21"/>
  <c r="B54" i="21"/>
  <c r="C69" i="18"/>
  <c r="B68" i="18"/>
  <c r="J70" i="21"/>
  <c r="D70" i="21"/>
  <c r="G102" i="18"/>
  <c r="D10" i="18"/>
  <c r="G106" i="18"/>
  <c r="D14" i="18"/>
  <c r="C62" i="18"/>
  <c r="B61" i="18"/>
  <c r="J63" i="21"/>
  <c r="D63" i="21"/>
  <c r="C66" i="18"/>
  <c r="B65" i="18"/>
  <c r="J67" i="21"/>
  <c r="D67" i="21"/>
  <c r="B62" i="18"/>
  <c r="C63" i="18"/>
  <c r="J64" i="21"/>
  <c r="D64" i="21"/>
  <c r="C67" i="18"/>
  <c r="B66" i="18"/>
  <c r="J68" i="21"/>
  <c r="D68" i="21"/>
  <c r="D18" i="18"/>
  <c r="G110" i="18"/>
  <c r="B26" i="18"/>
  <c r="K28" i="21"/>
  <c r="E28" i="21"/>
  <c r="B28" i="21"/>
  <c r="C69" i="21"/>
  <c r="B68" i="21"/>
  <c r="C68" i="21"/>
  <c r="B67" i="21"/>
  <c r="B14" i="18"/>
  <c r="J16" i="21"/>
  <c r="D16" i="21"/>
  <c r="B10" i="18"/>
  <c r="J12" i="21"/>
  <c r="D12" i="21"/>
  <c r="C71" i="21"/>
  <c r="B70" i="21"/>
  <c r="C67" i="21"/>
  <c r="B66" i="21"/>
  <c r="B15" i="18"/>
  <c r="J17" i="21"/>
  <c r="D17" i="21"/>
  <c r="B11" i="18"/>
  <c r="J13" i="21"/>
  <c r="D13" i="21"/>
  <c r="B46" i="21"/>
  <c r="B16" i="18"/>
  <c r="J18" i="21"/>
  <c r="D18" i="21"/>
  <c r="D19" i="18"/>
  <c r="G111" i="18"/>
  <c r="G105" i="18"/>
  <c r="D13" i="18"/>
  <c r="B46" i="18"/>
  <c r="C47" i="18"/>
  <c r="J48" i="21"/>
  <c r="D48" i="21"/>
  <c r="C47" i="21"/>
  <c r="D36" i="18"/>
  <c r="G128" i="18"/>
  <c r="F124" i="18"/>
  <c r="E32" i="18"/>
  <c r="K34" i="21"/>
  <c r="E34" i="21"/>
  <c r="E120" i="18"/>
  <c r="F120" i="18"/>
  <c r="E28" i="18"/>
  <c r="K30" i="21"/>
  <c r="E30" i="21"/>
  <c r="E125" i="18"/>
  <c r="F125" i="18"/>
  <c r="E33" i="18"/>
  <c r="K35" i="21"/>
  <c r="E35" i="21"/>
  <c r="F121" i="18"/>
  <c r="E29" i="18"/>
  <c r="K31" i="21"/>
  <c r="E31" i="21"/>
  <c r="C50" i="18"/>
  <c r="J51" i="21"/>
  <c r="D51" i="21"/>
  <c r="B49" i="18"/>
  <c r="F154" i="18"/>
  <c r="E154" i="18"/>
  <c r="F155" i="18"/>
  <c r="E155" i="18"/>
  <c r="F153" i="18"/>
  <c r="E153" i="18"/>
  <c r="E156" i="18"/>
  <c r="D59" i="18"/>
  <c r="F164" i="18"/>
  <c r="B57" i="18"/>
  <c r="J59" i="21"/>
  <c r="D59" i="21"/>
  <c r="D7" i="18"/>
  <c r="G99" i="18"/>
  <c r="G100" i="18"/>
  <c r="D8" i="18"/>
  <c r="B52" i="21"/>
  <c r="B21" i="18"/>
  <c r="C22" i="18"/>
  <c r="J23" i="21"/>
  <c r="D23" i="21"/>
  <c r="C19" i="18"/>
  <c r="B18" i="18"/>
  <c r="J20" i="21"/>
  <c r="D20" i="21"/>
  <c r="C65" i="21"/>
  <c r="B64" i="21"/>
  <c r="C64" i="21"/>
  <c r="B63" i="21"/>
  <c r="C48" i="21"/>
  <c r="B47" i="21"/>
  <c r="B27" i="21"/>
  <c r="C26" i="21"/>
  <c r="C27" i="21"/>
  <c r="C21" i="18"/>
  <c r="B20" i="18"/>
  <c r="J22" i="21"/>
  <c r="D22" i="21"/>
  <c r="C63" i="21"/>
  <c r="B62" i="21"/>
  <c r="C51" i="21"/>
  <c r="B50" i="21"/>
  <c r="C50" i="21"/>
  <c r="B49" i="21"/>
  <c r="J53" i="21"/>
  <c r="D53" i="21"/>
  <c r="B51" i="18"/>
  <c r="D17" i="18"/>
  <c r="G109" i="18"/>
  <c r="G101" i="18"/>
  <c r="D9" i="18"/>
  <c r="C43" i="18"/>
  <c r="B42" i="18"/>
  <c r="J44" i="21"/>
  <c r="D44" i="21"/>
  <c r="F126" i="18"/>
  <c r="E34" i="18"/>
  <c r="K36" i="21"/>
  <c r="E36" i="21"/>
  <c r="F122" i="18"/>
  <c r="E30" i="18"/>
  <c r="K32" i="21"/>
  <c r="E32" i="21"/>
  <c r="F127" i="18"/>
  <c r="E35" i="18"/>
  <c r="K37" i="21"/>
  <c r="E37" i="21"/>
  <c r="F123" i="18"/>
  <c r="E31" i="18"/>
  <c r="K33" i="21"/>
  <c r="E33" i="21"/>
  <c r="E123" i="18"/>
  <c r="F119" i="18"/>
  <c r="E27" i="18"/>
  <c r="E119" i="18"/>
  <c r="G119" i="18"/>
  <c r="B156" i="18"/>
  <c r="D58" i="18"/>
  <c r="F163" i="18"/>
  <c r="C66" i="21"/>
  <c r="B65" i="21"/>
  <c r="G104" i="18"/>
  <c r="D12" i="18"/>
  <c r="C70" i="21"/>
  <c r="B69" i="21"/>
  <c r="C44" i="18"/>
  <c r="J45" i="21"/>
  <c r="D45" i="21"/>
  <c r="B43" i="18"/>
  <c r="B58" i="18"/>
  <c r="C59" i="18"/>
  <c r="J60" i="21"/>
  <c r="D60" i="21"/>
  <c r="G123" i="18"/>
  <c r="D31" i="18"/>
  <c r="B44" i="21"/>
  <c r="C45" i="21"/>
  <c r="B17" i="18"/>
  <c r="C18" i="18"/>
  <c r="J19" i="21"/>
  <c r="D19" i="21"/>
  <c r="B53" i="21"/>
  <c r="C23" i="21"/>
  <c r="B22" i="21"/>
  <c r="C24" i="21"/>
  <c r="B23" i="21"/>
  <c r="C53" i="21"/>
  <c r="B7" i="18"/>
  <c r="J9" i="21"/>
  <c r="D9" i="21"/>
  <c r="E56" i="18"/>
  <c r="K58" i="21"/>
  <c r="E58" i="21"/>
  <c r="D156" i="18"/>
  <c r="D56" i="18"/>
  <c r="E55" i="18"/>
  <c r="K57" i="21"/>
  <c r="E57" i="21"/>
  <c r="D155" i="18"/>
  <c r="D55" i="18"/>
  <c r="D33" i="18"/>
  <c r="G125" i="18"/>
  <c r="D28" i="18"/>
  <c r="G120" i="18"/>
  <c r="B36" i="18"/>
  <c r="J38" i="21"/>
  <c r="D38" i="21"/>
  <c r="B13" i="18"/>
  <c r="J15" i="21"/>
  <c r="D15" i="21"/>
  <c r="C19" i="21"/>
  <c r="B18" i="21"/>
  <c r="C17" i="18"/>
  <c r="C46" i="21"/>
  <c r="B45" i="21"/>
  <c r="B12" i="18"/>
  <c r="J14" i="21"/>
  <c r="D14" i="21"/>
  <c r="K29" i="21"/>
  <c r="E29" i="21"/>
  <c r="B27" i="18"/>
  <c r="C26" i="18"/>
  <c r="E127" i="18"/>
  <c r="E122" i="18"/>
  <c r="E126" i="18"/>
  <c r="B9" i="18"/>
  <c r="J11" i="21"/>
  <c r="D11" i="21"/>
  <c r="H118" i="18"/>
  <c r="B20" i="21"/>
  <c r="B8" i="18"/>
  <c r="J10" i="21"/>
  <c r="D10" i="21"/>
  <c r="H108" i="18"/>
  <c r="C60" i="21"/>
  <c r="B59" i="21"/>
  <c r="C58" i="18"/>
  <c r="C60" i="18"/>
  <c r="B59" i="18"/>
  <c r="J61" i="21"/>
  <c r="D61" i="21"/>
  <c r="E53" i="18"/>
  <c r="K55" i="21"/>
  <c r="E55" i="21"/>
  <c r="D153" i="18"/>
  <c r="D53" i="18"/>
  <c r="E54" i="18"/>
  <c r="K56" i="21"/>
  <c r="E56" i="21"/>
  <c r="D154" i="18"/>
  <c r="D54" i="18"/>
  <c r="C52" i="21"/>
  <c r="B51" i="21"/>
  <c r="E121" i="18"/>
  <c r="E124" i="18"/>
  <c r="B48" i="21"/>
  <c r="C49" i="21"/>
  <c r="B19" i="18"/>
  <c r="C20" i="18"/>
  <c r="J21" i="21"/>
  <c r="D21" i="21"/>
  <c r="B13" i="21"/>
  <c r="C18" i="21"/>
  <c r="B17" i="21"/>
  <c r="B12" i="21"/>
  <c r="C17" i="21"/>
  <c r="B16" i="21"/>
  <c r="C22" i="21"/>
  <c r="B21" i="21"/>
  <c r="G121" i="18"/>
  <c r="D29" i="18"/>
  <c r="C21" i="21"/>
  <c r="C12" i="21"/>
  <c r="B11" i="21"/>
  <c r="D34" i="18"/>
  <c r="G126" i="18"/>
  <c r="F137" i="18"/>
  <c r="B137" i="18"/>
  <c r="D35" i="18"/>
  <c r="G127" i="18"/>
  <c r="C15" i="21"/>
  <c r="B14" i="21"/>
  <c r="C56" i="18"/>
  <c r="B55" i="18"/>
  <c r="J57" i="21"/>
  <c r="D57" i="21"/>
  <c r="C57" i="18"/>
  <c r="B56" i="18"/>
  <c r="J58" i="21"/>
  <c r="D58" i="21"/>
  <c r="C10" i="21"/>
  <c r="B9" i="21"/>
  <c r="C8" i="21"/>
  <c r="C9" i="21"/>
  <c r="J33" i="21"/>
  <c r="D33" i="21"/>
  <c r="B31" i="18"/>
  <c r="C61" i="21"/>
  <c r="B60" i="21"/>
  <c r="C13" i="21"/>
  <c r="C14" i="21"/>
  <c r="D32" i="18"/>
  <c r="G124" i="18"/>
  <c r="B54" i="18"/>
  <c r="C55" i="18"/>
  <c r="J56" i="21"/>
  <c r="D56" i="21"/>
  <c r="C54" i="18"/>
  <c r="B53" i="18"/>
  <c r="J55" i="21"/>
  <c r="D55" i="21"/>
  <c r="C53" i="18"/>
  <c r="C52" i="18"/>
  <c r="C62" i="21"/>
  <c r="B61" i="21"/>
  <c r="C11" i="21"/>
  <c r="B10" i="21"/>
  <c r="D30" i="18"/>
  <c r="G122" i="18"/>
  <c r="B130" i="18"/>
  <c r="B29" i="21"/>
  <c r="C28" i="21"/>
  <c r="C16" i="21"/>
  <c r="B15" i="21"/>
  <c r="B38" i="21"/>
  <c r="C27" i="18"/>
  <c r="C29" i="18"/>
  <c r="B28" i="18"/>
  <c r="J30" i="21"/>
  <c r="D30" i="21"/>
  <c r="C34" i="18"/>
  <c r="J35" i="21"/>
  <c r="D35" i="21"/>
  <c r="B33" i="18"/>
  <c r="C20" i="21"/>
  <c r="B19" i="21"/>
  <c r="B132" i="18"/>
  <c r="C57" i="21"/>
  <c r="B56" i="21"/>
  <c r="C33" i="18"/>
  <c r="B32" i="18"/>
  <c r="J34" i="21"/>
  <c r="D34" i="21"/>
  <c r="C32" i="18"/>
  <c r="C58" i="21"/>
  <c r="B57" i="21"/>
  <c r="J37" i="21"/>
  <c r="D37" i="21"/>
  <c r="B35" i="18"/>
  <c r="F138" i="18"/>
  <c r="E138" i="18"/>
  <c r="F140" i="18"/>
  <c r="E140" i="18"/>
  <c r="F139" i="18"/>
  <c r="E139" i="18"/>
  <c r="F141" i="18"/>
  <c r="E141" i="18"/>
  <c r="E137" i="18"/>
  <c r="D137" i="18"/>
  <c r="D37" i="18"/>
  <c r="C35" i="18"/>
  <c r="B34" i="18"/>
  <c r="J36" i="21"/>
  <c r="D36" i="21"/>
  <c r="C36" i="21"/>
  <c r="C30" i="18"/>
  <c r="J31" i="21"/>
  <c r="D31" i="21"/>
  <c r="C30" i="21"/>
  <c r="B29" i="18"/>
  <c r="H128" i="18"/>
  <c r="B35" i="21"/>
  <c r="B30" i="21"/>
  <c r="C29" i="21"/>
  <c r="C28" i="18"/>
  <c r="C31" i="18"/>
  <c r="B30" i="18"/>
  <c r="J32" i="21"/>
  <c r="D32" i="21"/>
  <c r="C56" i="21"/>
  <c r="B55" i="21"/>
  <c r="C55" i="21"/>
  <c r="C54" i="21"/>
  <c r="C34" i="21"/>
  <c r="B33" i="21"/>
  <c r="C59" i="21"/>
  <c r="B58" i="21"/>
  <c r="C31" i="21"/>
  <c r="J39" i="21"/>
  <c r="D39" i="21"/>
  <c r="B37" i="18"/>
  <c r="E39" i="18"/>
  <c r="K41" i="21"/>
  <c r="E41" i="21"/>
  <c r="D139" i="18"/>
  <c r="D39" i="18"/>
  <c r="E38" i="18"/>
  <c r="K40" i="21"/>
  <c r="E40" i="21"/>
  <c r="D138" i="18"/>
  <c r="D38" i="18"/>
  <c r="C38" i="21"/>
  <c r="B37" i="21"/>
  <c r="C33" i="21"/>
  <c r="B32" i="21"/>
  <c r="C32" i="21"/>
  <c r="B31" i="21"/>
  <c r="C37" i="21"/>
  <c r="B36" i="21"/>
  <c r="E41" i="18"/>
  <c r="K43" i="21"/>
  <c r="E43" i="21"/>
  <c r="D141" i="18"/>
  <c r="D41" i="18"/>
  <c r="E40" i="18"/>
  <c r="K42" i="21"/>
  <c r="E42" i="21"/>
  <c r="D140" i="18"/>
  <c r="D40" i="18"/>
  <c r="C36" i="18"/>
  <c r="C35" i="21"/>
  <c r="B34" i="21"/>
  <c r="C38" i="18"/>
  <c r="C41" i="18"/>
  <c r="B40" i="18"/>
  <c r="J42" i="21"/>
  <c r="D42" i="21"/>
  <c r="C42" i="18"/>
  <c r="J43" i="21"/>
  <c r="D43" i="21"/>
  <c r="B41" i="18"/>
  <c r="C39" i="18"/>
  <c r="B38" i="18"/>
  <c r="J40" i="21"/>
  <c r="D40" i="21"/>
  <c r="C40" i="18"/>
  <c r="J41" i="21"/>
  <c r="D41" i="21"/>
  <c r="B39" i="18"/>
  <c r="C37" i="18"/>
  <c r="B39" i="21"/>
  <c r="C39" i="21"/>
  <c r="C40" i="21"/>
  <c r="C42" i="21"/>
  <c r="B41" i="21"/>
  <c r="B40" i="21"/>
  <c r="C41" i="21"/>
  <c r="C44" i="21"/>
  <c r="B43" i="21"/>
  <c r="C43" i="21"/>
  <c r="B42" i="21"/>
</calcChain>
</file>

<file path=xl/sharedStrings.xml><?xml version="1.0" encoding="utf-8"?>
<sst xmlns="http://schemas.openxmlformats.org/spreadsheetml/2006/main" count="3693" uniqueCount="1907">
  <si>
    <t>H.E Landsdowne Jn Ferrier</t>
  </si>
  <si>
    <t>Blenheim II (2)</t>
  </si>
  <si>
    <t>Alex S Molison Chas Hy Fuller</t>
  </si>
  <si>
    <t>Baretto Junior</t>
  </si>
  <si>
    <t>J Huggins R Whitmore Clarke</t>
  </si>
  <si>
    <t>Maria Somes (2)</t>
  </si>
  <si>
    <t>Hy I Naylor J.G Williams</t>
  </si>
  <si>
    <t>Nile II (1)</t>
  </si>
  <si>
    <t>Geo N Livesay Jn Kidd</t>
  </si>
  <si>
    <t>Duke of Cornwall</t>
  </si>
  <si>
    <t>Jn Whitehead Chas Smith</t>
  </si>
  <si>
    <t>William Jardine (3)</t>
  </si>
  <si>
    <t>Jas Raitte Jn Campbell</t>
  </si>
  <si>
    <t>Rodney (1)</t>
  </si>
  <si>
    <t>Alex Maclean Fred W Le Grand</t>
  </si>
  <si>
    <t>Queenstown</t>
  </si>
  <si>
    <t>Hyderabad (3)</t>
  </si>
  <si>
    <t>T.A Castle T.H Keown</t>
  </si>
  <si>
    <t>Emma Eugenia (5)</t>
  </si>
  <si>
    <t>F.T Davies Jn Bower</t>
  </si>
  <si>
    <t>London (2)</t>
  </si>
  <si>
    <t>J Sceales Jas Booth</t>
  </si>
  <si>
    <t>Lady Kennaway (3)</t>
  </si>
  <si>
    <t>J Santry J Caldwell</t>
  </si>
  <si>
    <t>Blackfriar</t>
  </si>
  <si>
    <t>T Greeves Jn Moody</t>
  </si>
  <si>
    <t>Cornwall</t>
  </si>
  <si>
    <t>Maundrell Dav Geddes</t>
  </si>
  <si>
    <t>Aurora II</t>
  </si>
  <si>
    <t>Valentine Ryan W.B Jones</t>
  </si>
  <si>
    <t>Blenheim II (3)</t>
  </si>
  <si>
    <t>Alex S Molison Jn Smith</t>
  </si>
  <si>
    <t>Rodney (2)</t>
  </si>
  <si>
    <t>Alex Maclean Harvey Morris</t>
  </si>
  <si>
    <t>Anna Maria (2)</t>
  </si>
  <si>
    <t>Ed M Smith W McCrea</t>
  </si>
  <si>
    <t>Aboukir</t>
  </si>
  <si>
    <t>Jn Cowell Ben Bynoe</t>
  </si>
  <si>
    <t>John William Dare</t>
  </si>
  <si>
    <t>Thos Walters Rbt W Clarke</t>
  </si>
  <si>
    <t>Fairlie (2)</t>
  </si>
  <si>
    <t>Ed Pavey Ed Nolloth</t>
  </si>
  <si>
    <t>Sir Robert Seppings</t>
  </si>
  <si>
    <t>R.S Stewart L.S Cunningham</t>
  </si>
  <si>
    <t>Ed Montgomery Dan Ritchie</t>
  </si>
  <si>
    <t>Lord Dalhousie (1)</t>
  </si>
  <si>
    <t>W.T Ferris Chas Anderson</t>
  </si>
  <si>
    <t>Martin Luther</t>
  </si>
  <si>
    <t>Ken Ross Thos Crawford</t>
  </si>
  <si>
    <t>Lady Montagu</t>
  </si>
  <si>
    <t>And Cheyne Sam Donnelly</t>
  </si>
  <si>
    <t>Equestrian (3)</t>
  </si>
  <si>
    <t>M.C Loney Alex Cross</t>
  </si>
  <si>
    <t>Lord Auckland (4)</t>
  </si>
  <si>
    <t>Geo Thompson J Davison</t>
  </si>
  <si>
    <t>Rodney (3)</t>
  </si>
  <si>
    <t>Alex Maclean Joseph Caldwell</t>
  </si>
  <si>
    <t>Oriental Queen</t>
  </si>
  <si>
    <t>S.R thomas Dav Geddes</t>
  </si>
  <si>
    <t>Midlothian</t>
  </si>
  <si>
    <t>J Gibson Dav Thomas</t>
  </si>
  <si>
    <t>Geo Mitchell Chas Smith</t>
  </si>
  <si>
    <t>St Vincent (3)</t>
  </si>
  <si>
    <t>Jn Young Thos Sommerville</t>
  </si>
  <si>
    <t>George Third</t>
  </si>
  <si>
    <t>Wm H Moxey Dav Wyse</t>
  </si>
  <si>
    <t>Waterloo (7)</t>
  </si>
  <si>
    <t>oo         Hy Ager Hy Kelsall</t>
  </si>
  <si>
    <t>Lord Raglan</t>
  </si>
  <si>
    <t>Thos Hybert     Jn Bower</t>
  </si>
  <si>
    <t>Edwin Fox</t>
  </si>
  <si>
    <t>Jos Ferguson</t>
  </si>
  <si>
    <t>Sultana</t>
  </si>
  <si>
    <t>Art Sharp</t>
  </si>
  <si>
    <t>Palmerston</t>
  </si>
  <si>
    <t>J.N Seagrove</t>
  </si>
  <si>
    <t>Lincelles</t>
  </si>
  <si>
    <t>Edwin Gooch     Wm Crawford</t>
  </si>
  <si>
    <t>Norwood (1)</t>
  </si>
  <si>
    <t>Frank Bristow   A Watson</t>
  </si>
  <si>
    <t>York II</t>
  </si>
  <si>
    <t>C Breacey</t>
  </si>
  <si>
    <t>Merchantman (1)*</t>
  </si>
  <si>
    <t>Wm Gardiner     Wm Smith</t>
  </si>
  <si>
    <t>Clyde II</t>
  </si>
  <si>
    <t>Hy Stephens     Wm Crauford</t>
  </si>
  <si>
    <t>Lord Dalhousie (2)</t>
  </si>
  <si>
    <t>Geo Harvey</t>
  </si>
  <si>
    <t>Clara (2)</t>
  </si>
  <si>
    <t>R Burrows</t>
  </si>
  <si>
    <t>Merchantman (2)</t>
  </si>
  <si>
    <t>Racehorse</t>
  </si>
  <si>
    <t>M.H Seward      A Watson</t>
  </si>
  <si>
    <t>Vimeira</t>
  </si>
  <si>
    <t>Malcolm Green   Wm Crauford</t>
  </si>
  <si>
    <t>Belgravia</t>
  </si>
  <si>
    <t>Jn E.W Jackson</t>
  </si>
  <si>
    <t>Corona</t>
  </si>
  <si>
    <t>Wm S Crudace    Wm Crauford</t>
  </si>
  <si>
    <t>Norwood (2)</t>
  </si>
  <si>
    <t>Frank Bristow   W.M Saunders</t>
  </si>
  <si>
    <t>Hougoumont</t>
  </si>
  <si>
    <t>Wm Cozens</t>
  </si>
  <si>
    <t>Norfolk Island</t>
  </si>
  <si>
    <t>Augusta Jessie (3)</t>
  </si>
  <si>
    <t>J.SSparke       Thos R Dunn</t>
  </si>
  <si>
    <t>Maitland (2)</t>
  </si>
  <si>
    <t>Allan McLaren</t>
  </si>
  <si>
    <t>Blundell</t>
  </si>
  <si>
    <t>RbtL Hunter     Ben Bynoe</t>
  </si>
  <si>
    <t>Agincourt</t>
  </si>
  <si>
    <t>HyNeatbyChas Hy Fuller</t>
  </si>
  <si>
    <t>Hydrabad</t>
  </si>
  <si>
    <t>Alex Robertson   J.O McWilliam</t>
  </si>
  <si>
    <t>David Malcolm</t>
  </si>
  <si>
    <t>JasCableHarvey Morris</t>
  </si>
  <si>
    <t>Hyderabad (1)</t>
  </si>
  <si>
    <t>T.ACastle</t>
  </si>
  <si>
    <t>Mayda</t>
  </si>
  <si>
    <t>MayAlex Kilroy</t>
  </si>
  <si>
    <t>China</t>
  </si>
  <si>
    <t>LivesayGeo S Rutherford</t>
  </si>
  <si>
    <t>John Calvin (1)</t>
  </si>
  <si>
    <t>Hy Kelsall</t>
  </si>
  <si>
    <t>Tory (2)</t>
  </si>
  <si>
    <t>Lukey/JnYoung   Rbt Maclean</t>
  </si>
  <si>
    <t>Eliza IV</t>
  </si>
  <si>
    <t>DanielJn Andrews</t>
  </si>
  <si>
    <t>leg</t>
  </si>
  <si>
    <t>departure place</t>
  </si>
  <si>
    <t>place ship built</t>
  </si>
  <si>
    <t>year ship built</t>
  </si>
  <si>
    <t>ship weight (tons)</t>
  </si>
  <si>
    <t>departure-day</t>
  </si>
  <si>
    <t>departure-month</t>
  </si>
  <si>
    <t>arrival-day</t>
  </si>
  <si>
    <t>arrival-month</t>
  </si>
  <si>
    <t>arrival-year</t>
  </si>
  <si>
    <t>trip length (days)</t>
  </si>
  <si>
    <t>embarked-males</t>
  </si>
  <si>
    <t>embarked-females</t>
  </si>
  <si>
    <t>landed-males</t>
  </si>
  <si>
    <t>landed-females</t>
  </si>
  <si>
    <t>departure-year-e</t>
  </si>
  <si>
    <t>departure-year</t>
  </si>
  <si>
    <t>before 1801</t>
  </si>
  <si>
    <t>total</t>
  </si>
  <si>
    <t>ship</t>
  </si>
  <si>
    <t>Neptune</t>
  </si>
  <si>
    <t>Thames</t>
  </si>
  <si>
    <t>Friendship</t>
  </si>
  <si>
    <t>lid</t>
  </si>
  <si>
    <t>London</t>
  </si>
  <si>
    <t>Middlesex</t>
  </si>
  <si>
    <t>males</t>
  </si>
  <si>
    <t>females</t>
  </si>
  <si>
    <t>male</t>
  </si>
  <si>
    <t>female</t>
  </si>
  <si>
    <t>England</t>
  </si>
  <si>
    <t>all</t>
  </si>
  <si>
    <t>life</t>
  </si>
  <si>
    <t>mean age</t>
  </si>
  <si>
    <t>1788-1853</t>
  </si>
  <si>
    <t>Shaw</t>
  </si>
  <si>
    <t>English-born convicts</t>
  </si>
  <si>
    <t>age</t>
  </si>
  <si>
    <t>ave age</t>
  </si>
  <si>
    <t>Irish born</t>
  </si>
  <si>
    <t>English-born</t>
  </si>
  <si>
    <t>1786-1789</t>
  </si>
  <si>
    <t>1800-1809</t>
  </si>
  <si>
    <t>1790-1799</t>
  </si>
  <si>
    <t>1810-1819</t>
  </si>
  <si>
    <t>1820-1829</t>
  </si>
  <si>
    <t>1830-1839</t>
  </si>
  <si>
    <t>1840-1849</t>
  </si>
  <si>
    <t>1850-1852</t>
  </si>
  <si>
    <t>total transported</t>
  </si>
  <si>
    <t>Scottish transported</t>
  </si>
  <si>
    <t>alt 1850-52</t>
  </si>
  <si>
    <t>ave 1840s</t>
  </si>
  <si>
    <t>alt ave 1843-49</t>
  </si>
  <si>
    <t>Portsmouth</t>
  </si>
  <si>
    <t>Port Jackson, Sidney, NSW</t>
  </si>
  <si>
    <t>Hull</t>
  </si>
  <si>
    <t>Duncan SinclairWilliam Balmain</t>
  </si>
  <si>
    <t>Thomas GilbertJohn White</t>
  </si>
  <si>
    <t>Scarborough</t>
  </si>
  <si>
    <t>Francis WaltonThomas Arndell</t>
  </si>
  <si>
    <t>Wm Cropton SeverJohn Turnpenny Altree/Arthur Bowes</t>
  </si>
  <si>
    <t>John Mason</t>
  </si>
  <si>
    <t>John MarshallDenis Considen</t>
  </si>
  <si>
    <t>Sunderland</t>
  </si>
  <si>
    <t>Whitby</t>
  </si>
  <si>
    <t>Plymouth</t>
  </si>
  <si>
    <t>Lady Juliana</t>
  </si>
  <si>
    <t>Capt AitkenRichard Alley</t>
  </si>
  <si>
    <t>Spithead</t>
  </si>
  <si>
    <t>Guardian *</t>
  </si>
  <si>
    <t xml:space="preserve">Lt Edward Riou (RN)                  </t>
  </si>
  <si>
    <t>Surprize (1)</t>
  </si>
  <si>
    <t>estimated actually transported</t>
  </si>
  <si>
    <t>sentenced to transport</t>
  </si>
  <si>
    <t>Scots sentenced to transportation, and actually transported</t>
  </si>
  <si>
    <t>Nicholas AnstisWm Waters</t>
  </si>
  <si>
    <t>Donald TrailWm Gray</t>
  </si>
  <si>
    <t>Scarborough (2)</t>
  </si>
  <si>
    <t>John MarshallAugustus Jacob Beyer</t>
  </si>
  <si>
    <t>Mary Ann</t>
  </si>
  <si>
    <t>France</t>
  </si>
  <si>
    <t>Mark Munroe</t>
  </si>
  <si>
    <t>Gorgon</t>
  </si>
  <si>
    <t>Matilda</t>
  </si>
  <si>
    <t xml:space="preserve">Matthew Weatherhead                  </t>
  </si>
  <si>
    <t>Atlantic</t>
  </si>
  <si>
    <t>Wales</t>
  </si>
  <si>
    <t>Archibald Armstrong             James Thomson</t>
  </si>
  <si>
    <t>Salamander</t>
  </si>
  <si>
    <t>J? Nichol</t>
  </si>
  <si>
    <t>William and Ann</t>
  </si>
  <si>
    <t>E? Bunker</t>
  </si>
  <si>
    <t>Active</t>
  </si>
  <si>
    <t>Shoreham</t>
  </si>
  <si>
    <t>John Mitchinson</t>
  </si>
  <si>
    <t>Cork</t>
  </si>
  <si>
    <t>Queen</t>
  </si>
  <si>
    <t>Georgia</t>
  </si>
  <si>
    <t>Richard Owen</t>
  </si>
  <si>
    <t>Albermarle</t>
  </si>
  <si>
    <t>George Bowen</t>
  </si>
  <si>
    <t>Britannia</t>
  </si>
  <si>
    <t>Thomas Melville</t>
  </si>
  <si>
    <t>Admiral Barrington</t>
  </si>
  <si>
    <t>Robert Abbon MarshPeter Gossam</t>
  </si>
  <si>
    <t>Yarmouth Rds</t>
  </si>
  <si>
    <t>Pitt</t>
  </si>
  <si>
    <t>Edward Manning? Jameson</t>
  </si>
  <si>
    <t>Torbay</t>
  </si>
  <si>
    <t>Royal Admiral</t>
  </si>
  <si>
    <t>Essex Henry BondRichard Alley</t>
  </si>
  <si>
    <t>Kitty</t>
  </si>
  <si>
    <t>George RamsayJ.P Niebuhr</t>
  </si>
  <si>
    <t>Gravesend</t>
  </si>
  <si>
    <t>Bellona</t>
  </si>
  <si>
    <t>Matthew Boyd                Richard Clarke</t>
  </si>
  <si>
    <t>Boddingtons</t>
  </si>
  <si>
    <t>Robert Chalmers               Richard Kent</t>
  </si>
  <si>
    <t>Sugar Cane</t>
  </si>
  <si>
    <t>Thomas Musgrave              David Wake Bell</t>
  </si>
  <si>
    <t>William</t>
  </si>
  <si>
    <t xml:space="preserve">William Folger                     </t>
  </si>
  <si>
    <t>Surprize (2)</t>
  </si>
  <si>
    <t>Patrick Campbell               James Thomson</t>
  </si>
  <si>
    <t>Sovereign</t>
  </si>
  <si>
    <t xml:space="preserve">George Storey                     </t>
  </si>
  <si>
    <t>Marquis Cornwallis</t>
  </si>
  <si>
    <t>India</t>
  </si>
  <si>
    <t>Michael Hogan               Matthew Austin</t>
  </si>
  <si>
    <t>Indispensable</t>
  </si>
  <si>
    <t xml:space="preserve">? Wilkinson                      </t>
  </si>
  <si>
    <t>Britannia (I)</t>
  </si>
  <si>
    <t>East India</t>
  </si>
  <si>
    <t>Thomas Dennott            Augustus Jacob Beyer</t>
  </si>
  <si>
    <t>Lady Shore</t>
  </si>
  <si>
    <t>James Willcocks                  ? Fyfe</t>
  </si>
  <si>
    <t>Ganges</t>
  </si>
  <si>
    <t>Thomas Patrickson              James Mileham</t>
  </si>
  <si>
    <t>Barwell</t>
  </si>
  <si>
    <t>John Cameron              John Thomas Sharpe</t>
  </si>
  <si>
    <t>Britannia (II)</t>
  </si>
  <si>
    <t>Bridport</t>
  </si>
  <si>
    <t xml:space="preserve">Robert Turnbull                    </t>
  </si>
  <si>
    <t>Portland</t>
  </si>
  <si>
    <t>Hillsborough</t>
  </si>
  <si>
    <t>William Hingston        John Justice William Kunst</t>
  </si>
  <si>
    <t>Minerva</t>
  </si>
  <si>
    <t>Bombay</t>
  </si>
  <si>
    <t xml:space="preserve">Joseph Salkeld                     </t>
  </si>
  <si>
    <t xml:space="preserve">Hugh Reed                       </t>
  </si>
  <si>
    <t>Speedy</t>
  </si>
  <si>
    <t xml:space="preserve">George Quested                     </t>
  </si>
  <si>
    <t>Royal Admiral (2)</t>
  </si>
  <si>
    <t>William Wilson                Samuel Turner</t>
  </si>
  <si>
    <t>Anne I (Luz St Anna)</t>
  </si>
  <si>
    <t>Jas Stewart</t>
  </si>
  <si>
    <t>Earl Cornwallis</t>
  </si>
  <si>
    <t>Jas Tennent</t>
  </si>
  <si>
    <t>Canada (1)</t>
  </si>
  <si>
    <t>Wm WilkinsonJn Kelly</t>
  </si>
  <si>
    <t>Minorca</t>
  </si>
  <si>
    <t>Jn LeithGeo Longstaff</t>
  </si>
  <si>
    <t>Nile I</t>
  </si>
  <si>
    <t>Jas SunterJos Hislop</t>
  </si>
  <si>
    <t>Coromandel I (1)</t>
  </si>
  <si>
    <t>Alex SterlingChas Throsby</t>
  </si>
  <si>
    <t>Ireland</t>
  </si>
  <si>
    <t>Hercules I</t>
  </si>
  <si>
    <t>Luckyn BettsJ.J.W Kunst</t>
  </si>
  <si>
    <t>Atlas I (1) (Brooks)</t>
  </si>
  <si>
    <t>Richd BrooksElph Walker</t>
  </si>
  <si>
    <t>Perseus</t>
  </si>
  <si>
    <t>Jn DavisonW.S Fielding</t>
  </si>
  <si>
    <t>Atlas II (Musgrave)</t>
  </si>
  <si>
    <t>Thos MusgraveThos Davie</t>
  </si>
  <si>
    <t>Glatton</t>
  </si>
  <si>
    <t>Capt Jas Colnett RNJb Mountgarrett</t>
  </si>
  <si>
    <t>Rolla</t>
  </si>
  <si>
    <t>Rbt CummingJn Buist</t>
  </si>
  <si>
    <t>Coromandel I (2)</t>
  </si>
  <si>
    <t>Jn Robinson/Geo Blakey</t>
  </si>
  <si>
    <t>Cowes</t>
  </si>
  <si>
    <t>Experiment I</t>
  </si>
  <si>
    <t>Fran J Withers</t>
  </si>
  <si>
    <t>Tellicherry</t>
  </si>
  <si>
    <t>Thos CuzensJn Connellan</t>
  </si>
  <si>
    <t>William Pitt</t>
  </si>
  <si>
    <t>Jn BoyceJos Blyer</t>
  </si>
  <si>
    <t>Fortune (1)</t>
  </si>
  <si>
    <t>Hy Moore</t>
  </si>
  <si>
    <t>Alexander I</t>
  </si>
  <si>
    <t>Rchd Brooks</t>
  </si>
  <si>
    <t>Falmouth</t>
  </si>
  <si>
    <t>Sydney Cove</t>
  </si>
  <si>
    <t>Wm Edwards</t>
  </si>
  <si>
    <t>Duke of Portland (1)</t>
  </si>
  <si>
    <t>Jn C Spence</t>
  </si>
  <si>
    <t>Speke I (1)</t>
  </si>
  <si>
    <t>Jn HingstonJ Macmillan</t>
  </si>
  <si>
    <t>Admiral Gambier (1)</t>
  </si>
  <si>
    <t>Ed Harrison</t>
  </si>
  <si>
    <t>Aeolus</t>
  </si>
  <si>
    <t>Rbt AddieRchd Hughes</t>
  </si>
  <si>
    <t>Experiment II</t>
  </si>
  <si>
    <t>Jos Dodds</t>
  </si>
  <si>
    <t>Boyd</t>
  </si>
  <si>
    <t>Jn Thompson</t>
  </si>
  <si>
    <t>Hy BestWilliam Evans</t>
  </si>
  <si>
    <t>Anne II</t>
  </si>
  <si>
    <t>Chas Clarke</t>
  </si>
  <si>
    <t>Canada (2)</t>
  </si>
  <si>
    <t>Jn B Ward</t>
  </si>
  <si>
    <t>Indian</t>
  </si>
  <si>
    <t>And BarclayMaine</t>
  </si>
  <si>
    <t>Providence I</t>
  </si>
  <si>
    <t>And BarclayRichd Hughes</t>
  </si>
  <si>
    <t>Admiral Gambier (2)</t>
  </si>
  <si>
    <t>Ed Sindrey</t>
  </si>
  <si>
    <t>Friends</t>
  </si>
  <si>
    <t>Jas Ralph</t>
  </si>
  <si>
    <t>Guildford (1)</t>
  </si>
  <si>
    <t>Magnus Johnson</t>
  </si>
  <si>
    <t>Minstrel (1)</t>
  </si>
  <si>
    <t>Jn ReidAlex Noble</t>
  </si>
  <si>
    <t>Archduke Charles</t>
  </si>
  <si>
    <t>J.P Jeffries</t>
  </si>
  <si>
    <t>Fortune (2)</t>
  </si>
  <si>
    <t>Thos WalkerJn Pawson</t>
  </si>
  <si>
    <t>Earl Spencer</t>
  </si>
  <si>
    <t>Wm Mitchell</t>
  </si>
  <si>
    <t>Wanstead</t>
  </si>
  <si>
    <t>General Hewart</t>
  </si>
  <si>
    <t>Percy Earl</t>
  </si>
  <si>
    <t>Catherine</t>
  </si>
  <si>
    <t>Wm Simmonds</t>
  </si>
  <si>
    <t>Three Bees</t>
  </si>
  <si>
    <t>Jn Wallis</t>
  </si>
  <si>
    <t>Broxbornebury</t>
  </si>
  <si>
    <t>Thos Pitcher, Jr.Rchd Hughes</t>
  </si>
  <si>
    <t>Surrey I (1)</t>
  </si>
  <si>
    <t>Jas PattersonPalmer</t>
  </si>
  <si>
    <t>Somersetshire (1)</t>
  </si>
  <si>
    <t>Alex Scott</t>
  </si>
  <si>
    <t>Marquis of Wellington</t>
  </si>
  <si>
    <t>Geo BethamColin McLachlan</t>
  </si>
  <si>
    <t>Indefatigable (2)</t>
  </si>
  <si>
    <t>Matthew Bowles</t>
  </si>
  <si>
    <t>Northampton</t>
  </si>
  <si>
    <t>Jn O Tween</t>
  </si>
  <si>
    <t>Canada (3)</t>
  </si>
  <si>
    <t>Jn GriggThos Leighton</t>
  </si>
  <si>
    <t>Francis and Eliza</t>
  </si>
  <si>
    <t>Wm Harrison</t>
  </si>
  <si>
    <t>Baring (1)</t>
  </si>
  <si>
    <t>Jn LambJos Arnold</t>
  </si>
  <si>
    <t>Downs</t>
  </si>
  <si>
    <t>Fanny I</t>
  </si>
  <si>
    <t>Jn WallisRbt Browne</t>
  </si>
  <si>
    <t>Mary Anne I (1)</t>
  </si>
  <si>
    <t>Jn R ArbuthnotMajor West</t>
  </si>
  <si>
    <t>Ocean I</t>
  </si>
  <si>
    <t>Alex L JohnsonDav Reid</t>
  </si>
  <si>
    <t>Alexander II</t>
  </si>
  <si>
    <t>Wm Hamilton</t>
  </si>
  <si>
    <t>Guildford (2)</t>
  </si>
  <si>
    <t>Magnus JohnsonSurgeon</t>
  </si>
  <si>
    <t>Atlas III</t>
  </si>
  <si>
    <t>Walter Meriton</t>
  </si>
  <si>
    <t>Elizabeth I (1)</t>
  </si>
  <si>
    <t>Wm OstlerWm McDonald</t>
  </si>
  <si>
    <t>Mariner (1)</t>
  </si>
  <si>
    <t>Jn HerbertJas Bowman</t>
  </si>
  <si>
    <t>Surrey I (2)</t>
  </si>
  <si>
    <t>Thos RaineEd F Bromley</t>
  </si>
  <si>
    <t>Lord Melville I (1)</t>
  </si>
  <si>
    <t>Thackray WetherellJn W Hallion</t>
  </si>
  <si>
    <t>Fame</t>
  </si>
  <si>
    <t>Hy DaleAlex Tayler</t>
  </si>
  <si>
    <t>Sir William Bensley</t>
  </si>
  <si>
    <t>Lew E WilliamsPat Hill</t>
  </si>
  <si>
    <t>Morley (1)</t>
  </si>
  <si>
    <t>Rbt R BrownCaryer Vickery</t>
  </si>
  <si>
    <t>Shipley (2)</t>
  </si>
  <si>
    <t>Lew W MoncriefJn Haslam</t>
  </si>
  <si>
    <t>Chapman (1)</t>
  </si>
  <si>
    <t>Jn DrakeJn F Bayley</t>
  </si>
  <si>
    <t>Pilot</t>
  </si>
  <si>
    <t>Wm Pexton</t>
  </si>
  <si>
    <t>Canada (4)</t>
  </si>
  <si>
    <t>Jn GriggSurgeon</t>
  </si>
  <si>
    <t>Almorah (1)</t>
  </si>
  <si>
    <t>Wm McKissock</t>
  </si>
  <si>
    <t>Lord Eldon</t>
  </si>
  <si>
    <t>Jas T LambDan McNamara</t>
  </si>
  <si>
    <t>Larkins (1)</t>
  </si>
  <si>
    <t>Hy R WilkinsonJn Mortimer</t>
  </si>
  <si>
    <t>Ocean II (1)</t>
  </si>
  <si>
    <t>Sam RemmingtonWm Evans</t>
  </si>
  <si>
    <t>And ArmetRbt Espie</t>
  </si>
  <si>
    <t>Guildford (3)</t>
  </si>
  <si>
    <t>Magnus JohnsonGeo W Clayton</t>
  </si>
  <si>
    <t>Batavia</t>
  </si>
  <si>
    <t>Wm B LambAlex Dewar</t>
  </si>
  <si>
    <t>Lady Castlereagh</t>
  </si>
  <si>
    <t>Geo WeltdenChas Queade</t>
  </si>
  <si>
    <t>Minerva I (1)</t>
  </si>
  <si>
    <t>Jn BellJas Allan</t>
  </si>
  <si>
    <t>Neptune I (1)</t>
  </si>
  <si>
    <t>Rbt CarnsEd F Bromley</t>
  </si>
  <si>
    <t>Glory</t>
  </si>
  <si>
    <t>Ed PounderJas Bowman</t>
  </si>
  <si>
    <t>Isabella I (1)</t>
  </si>
  <si>
    <t>Rbt BerryWm McDonald</t>
  </si>
  <si>
    <t>Deal</t>
  </si>
  <si>
    <t>Maria I (1)</t>
  </si>
  <si>
    <t>Hy Williams</t>
  </si>
  <si>
    <t>Tottenham</t>
  </si>
  <si>
    <t>Dugald McDougallSurgeon</t>
  </si>
  <si>
    <t>Morley (2)</t>
  </si>
  <si>
    <t>Rbt R Brown</t>
  </si>
  <si>
    <t>Woolwich</t>
  </si>
  <si>
    <t>Lew W MoncriefGeo Fairfowl</t>
  </si>
  <si>
    <t>Elizabeth I (2)</t>
  </si>
  <si>
    <t>Wm OstlerPtr Cosgreave</t>
  </si>
  <si>
    <t>Earl St. Vincent (1)</t>
  </si>
  <si>
    <t>Sam SimpsonArch Hume</t>
  </si>
  <si>
    <t>Hadlow (1)</t>
  </si>
  <si>
    <t>Jn CraigieJas Billing</t>
  </si>
  <si>
    <t>Martha</t>
  </si>
  <si>
    <t>Jn ApseyJas Craigie</t>
  </si>
  <si>
    <t>General Stewart</t>
  </si>
  <si>
    <t>Rbt GrangerJas Hunter</t>
  </si>
  <si>
    <t>Tyne</t>
  </si>
  <si>
    <t>Cassey BellThos Reid</t>
  </si>
  <si>
    <t>Globe</t>
  </si>
  <si>
    <t>Jos BlythWm Stewart</t>
  </si>
  <si>
    <t>Sheerness</t>
  </si>
  <si>
    <t>Surrey I (3)</t>
  </si>
  <si>
    <t>Thos RaineJn W Hallion</t>
  </si>
  <si>
    <t>Lord Sidmouth (1)</t>
  </si>
  <si>
    <t>Wm Gunner</t>
  </si>
  <si>
    <t>Baring (2)</t>
  </si>
  <si>
    <t>Jn LambSurgeon</t>
  </si>
  <si>
    <t>Bencoolen</t>
  </si>
  <si>
    <t>Jos B Anstice</t>
  </si>
  <si>
    <t>Mary I</t>
  </si>
  <si>
    <t>Jn LuskThos Prosser</t>
  </si>
  <si>
    <t>Canada (5)</t>
  </si>
  <si>
    <t>Alex SpainRbt Armstrong</t>
  </si>
  <si>
    <t>Daphne</t>
  </si>
  <si>
    <t>Hugh MattisonJn Whitmarsh</t>
  </si>
  <si>
    <t>John Barry (1)</t>
  </si>
  <si>
    <t>Stephenson EllerbyRbt Espie</t>
  </si>
  <si>
    <t>Atlas I (2)</t>
  </si>
  <si>
    <t>Jos ShortWm Hamilton</t>
  </si>
  <si>
    <t>Grenada (1)</t>
  </si>
  <si>
    <t>And DonaldJn Johnston</t>
  </si>
  <si>
    <t>Malabar (1)</t>
  </si>
  <si>
    <t>Wm AscoughThos C Roylance</t>
  </si>
  <si>
    <t>Recovery (1)</t>
  </si>
  <si>
    <t>Wm FotherlyMorgan Price</t>
  </si>
  <si>
    <t>Minerva I (2)</t>
  </si>
  <si>
    <t>Jn BellAnd Smith</t>
  </si>
  <si>
    <t>Lord Wellington</t>
  </si>
  <si>
    <t>Lew Hill</t>
  </si>
  <si>
    <t>Eliza I (1)</t>
  </si>
  <si>
    <t>Fran HuntSurgeon</t>
  </si>
  <si>
    <t>Prince Regent I (1)</t>
  </si>
  <si>
    <t>Wm Anderson</t>
  </si>
  <si>
    <t>Castle Forbes (1)</t>
  </si>
  <si>
    <t>Thos ReidHy Ryan</t>
  </si>
  <si>
    <t>Dromedary</t>
  </si>
  <si>
    <t>Capt. Rchd Skinner RNGeo Clayton</t>
  </si>
  <si>
    <t>Coromandel</t>
  </si>
  <si>
    <t>Capt. Jas Downie RNMatt Anderson</t>
  </si>
  <si>
    <t>Janus</t>
  </si>
  <si>
    <t>Thos J MowatArch Lang</t>
  </si>
  <si>
    <t>Neptune I (2)</t>
  </si>
  <si>
    <t>Wm McKissockDav Reid</t>
  </si>
  <si>
    <t>Hadlow (2)</t>
  </si>
  <si>
    <t>Jn CraigieWm Evans</t>
  </si>
  <si>
    <t>Mangles (1)</t>
  </si>
  <si>
    <t>Jn CogillJ Morgan</t>
  </si>
  <si>
    <t>Earl St. Vincent (2)</t>
  </si>
  <si>
    <t>Sam SimpsonDan McNamara</t>
  </si>
  <si>
    <t>Dorothy</t>
  </si>
  <si>
    <t>Jn HargravesRbt Armstrong</t>
  </si>
  <si>
    <t>Agamemnon</t>
  </si>
  <si>
    <t>Rbt SurteesJas Bowman</t>
  </si>
  <si>
    <t>Shipley (3)</t>
  </si>
  <si>
    <t>Lew W MoncriefJn Duke</t>
  </si>
  <si>
    <t>Guildford (4)</t>
  </si>
  <si>
    <t>Magnus JohnsonEman Lazzaretto</t>
  </si>
  <si>
    <t>Morley (3)</t>
  </si>
  <si>
    <t>Rbt R BrownEvan Evans</t>
  </si>
  <si>
    <t>Waterford</t>
  </si>
  <si>
    <t>Almorah (2)</t>
  </si>
  <si>
    <t>Thos WinterPtr Cunningham</t>
  </si>
  <si>
    <t>Asia I (1)</t>
  </si>
  <si>
    <t>Jas MoriceChas Queade</t>
  </si>
  <si>
    <t>Elizabeth I (3)</t>
  </si>
  <si>
    <t>Wm Ostler</t>
  </si>
  <si>
    <t>Hebe</t>
  </si>
  <si>
    <t>Thackray WetherellSurgeon</t>
  </si>
  <si>
    <t>Prince Regent II (1)</t>
  </si>
  <si>
    <t>Fran Clifford</t>
  </si>
  <si>
    <t>Prince of Orange (1)</t>
  </si>
  <si>
    <t>Thos SilkEd F Bromley</t>
  </si>
  <si>
    <t>Lord Sidmouth (2)</t>
  </si>
  <si>
    <t>Jas MuddleJas M Brydone</t>
  </si>
  <si>
    <t>Dick</t>
  </si>
  <si>
    <t>Wm HarrisonJas Hunter</t>
  </si>
  <si>
    <t>Speke I (2)</t>
  </si>
  <si>
    <t>Ptr McPhersonJas Scott</t>
  </si>
  <si>
    <t>Adamant</t>
  </si>
  <si>
    <t>Wm EbsworthyGeo Fairfowl</t>
  </si>
  <si>
    <t>Grenada (2)</t>
  </si>
  <si>
    <t>And DonaldArch Hume</t>
  </si>
  <si>
    <t>John Barry (2)</t>
  </si>
  <si>
    <t>Roger DobsonJas Creagh</t>
  </si>
  <si>
    <t>Hindostan (1)</t>
  </si>
  <si>
    <t>Wm WilliamsonJas Mitchell</t>
  </si>
  <si>
    <t>Minerva I (3)</t>
  </si>
  <si>
    <t>Jn BellMorgan Price</t>
  </si>
  <si>
    <t>John Bull</t>
  </si>
  <si>
    <t>Wm CorlettMatt Anderson</t>
  </si>
  <si>
    <t>Providence II (1)</t>
  </si>
  <si>
    <t>Jas Herd</t>
  </si>
  <si>
    <t>Mary II</t>
  </si>
  <si>
    <t>Chas ArcollSurgeon</t>
  </si>
  <si>
    <t>Southworth (1)</t>
  </si>
  <si>
    <t>Dav Sampson</t>
  </si>
  <si>
    <t>Isabella I (2)</t>
  </si>
  <si>
    <t>Jn WallisPat Hill</t>
  </si>
  <si>
    <t>Shipley (4)</t>
  </si>
  <si>
    <t>Lew W MoncriefRbt Espie</t>
  </si>
  <si>
    <t>Mary Anne I (2)</t>
  </si>
  <si>
    <t>Hy WaringtonJas Hall</t>
  </si>
  <si>
    <t>Guildford (5)</t>
  </si>
  <si>
    <t>Magnus JohnsonHy Ryan</t>
  </si>
  <si>
    <t>Asia I (2)</t>
  </si>
  <si>
    <t>Thos L ReidHugh Walker</t>
  </si>
  <si>
    <t>Mangles (2)</t>
  </si>
  <si>
    <t>Jn CogillThos Reid</t>
  </si>
  <si>
    <t>Eliza I (2)</t>
  </si>
  <si>
    <t>Jas HuntSam Alexander</t>
  </si>
  <si>
    <t>Countess of Harcourt (2)</t>
  </si>
  <si>
    <t>Geo BunnWm B Carlyle</t>
  </si>
  <si>
    <t>Lord Sidmouth (3)</t>
  </si>
  <si>
    <t>Jas FerrierAnd Montgomery</t>
  </si>
  <si>
    <t>Surrey I (4)</t>
  </si>
  <si>
    <t>Thos RaineChas Carte</t>
  </si>
  <si>
    <t>sums</t>
  </si>
  <si>
    <t>1787-1852</t>
  </si>
  <si>
    <t>1787-1867</t>
  </si>
  <si>
    <t>Princess Royal (1)</t>
  </si>
  <si>
    <t>Hy Sherwood</t>
  </si>
  <si>
    <t>Brampton</t>
  </si>
  <si>
    <t>Sam MooreSurgeon</t>
  </si>
  <si>
    <t>Woodman (1)</t>
  </si>
  <si>
    <t>Hy Ford</t>
  </si>
  <si>
    <t>Recovery (2)</t>
  </si>
  <si>
    <t>Wm FotherlyAlex Tayler</t>
  </si>
  <si>
    <t>Henry (1)</t>
  </si>
  <si>
    <t>Thos ThatcherGeo S Rutherford</t>
  </si>
  <si>
    <t>Ocean II (2)</t>
  </si>
  <si>
    <t>Wm HarrisonThos C Roylance</t>
  </si>
  <si>
    <t>Earl St. Vincent (3)</t>
  </si>
  <si>
    <t>Ptr John ReevesRbt Armstrong</t>
  </si>
  <si>
    <t>Mary III (1)</t>
  </si>
  <si>
    <t>J.F SteelEd Coates</t>
  </si>
  <si>
    <t>Isabella I (3)</t>
  </si>
  <si>
    <t>Jn WallisJas Hamilton</t>
  </si>
  <si>
    <t>Medina (1)</t>
  </si>
  <si>
    <t>Rbt BrownPtr Cunningham</t>
  </si>
  <si>
    <t>Castle Forbes (2)</t>
  </si>
  <si>
    <t>Jn W OrdDan McNamara</t>
  </si>
  <si>
    <t>Guildford (6)</t>
  </si>
  <si>
    <t>Magnus JohnsonWm Evans</t>
  </si>
  <si>
    <t>Brothers (1)</t>
  </si>
  <si>
    <t>Chas MotleyChas Queade</t>
  </si>
  <si>
    <t>Countess of Harcourt (3)</t>
  </si>
  <si>
    <t>Geo BunnWm Elyard</t>
  </si>
  <si>
    <t>Prince Regent I (2)</t>
  </si>
  <si>
    <t>Alex Wales</t>
  </si>
  <si>
    <t>Almorah (3)</t>
  </si>
  <si>
    <t>Geo Hay BoydSurgeon</t>
  </si>
  <si>
    <t>Mangles (3)</t>
  </si>
  <si>
    <t>Jn Cogill</t>
  </si>
  <si>
    <t>Minerva I (4)</t>
  </si>
  <si>
    <t>Jn BellDav Reid</t>
  </si>
  <si>
    <t>Ann and Amelia</t>
  </si>
  <si>
    <t>Wm AscoughJn Rodmell</t>
  </si>
  <si>
    <t>Grenada (3)</t>
  </si>
  <si>
    <t>Supply (Warship)</t>
  </si>
  <si>
    <t>Alexander</t>
  </si>
  <si>
    <t>Sirius (Warship)</t>
  </si>
  <si>
    <t>Golden Grove (storeship)</t>
  </si>
  <si>
    <t>Fishburn (storeship)</t>
  </si>
  <si>
    <t>Borrowdale (storeship)</t>
  </si>
  <si>
    <t>Prince of Wales</t>
  </si>
  <si>
    <t>Lady Penrhyn</t>
  </si>
  <si>
    <t>Charlotte</t>
  </si>
  <si>
    <t>Bateson (1984), Convict Ships, p. 115, for total landed (individual ship counts not given)</t>
  </si>
  <si>
    <t>individual ship landings est. as proportional to embarked</t>
  </si>
  <si>
    <t>from Great Britain</t>
  </si>
  <si>
    <t>from Ireland</t>
  </si>
  <si>
    <t>convicts embarked</t>
  </si>
  <si>
    <t>arrival year</t>
  </si>
  <si>
    <t>from other colonies</t>
  </si>
  <si>
    <t>ex. non-English departure</t>
  </si>
  <si>
    <t>Irish departure</t>
  </si>
  <si>
    <t>relative</t>
  </si>
  <si>
    <t>Bateson modified, voyages sheet</t>
  </si>
  <si>
    <t>Shaw (1966), Convicts and the Colonies, pp. 361-8</t>
  </si>
  <si>
    <t>Bateson: summed from voyages sheet</t>
  </si>
  <si>
    <t xml:space="preserve">Figure for convicts sentenced to transportation are from P.P., 14’th Report of Prison Commissioners of Scotland, App. No. XVIII.  </t>
  </si>
  <si>
    <t>sentenced/transported</t>
  </si>
  <si>
    <t>ave 1850-52</t>
  </si>
  <si>
    <t>actual transported estimated from sentenced/transport ratio</t>
  </si>
  <si>
    <t>No females were actually transported after 1852.</t>
  </si>
  <si>
    <t>Transportation of criminals from Scotland ended with the 1857 Penal Servitude Act.</t>
  </si>
  <si>
    <t>Figures for 1841-3 estimated as average from decade residual (see calcs).</t>
  </si>
  <si>
    <t>departure year</t>
  </si>
  <si>
    <t>est. by Scottish decade totals scaling UK yearly totals</t>
  </si>
  <si>
    <t>Donnachie (1986) states during 1828 and 1829, 121 men and 29 women were sentenced to transportation in Scotland,</t>
  </si>
  <si>
    <t>and that 112 men ultimately arrived in New South Wales.</t>
  </si>
  <si>
    <t>Those figures appear to be too low.</t>
  </si>
  <si>
    <t>alt. ave. 1815-17</t>
  </si>
  <si>
    <t>Scottish convicts</t>
  </si>
  <si>
    <t>Irish convicts</t>
  </si>
  <si>
    <t>all on UK ships</t>
  </si>
  <si>
    <t>from UK colonies</t>
  </si>
  <si>
    <t>English and Welsh convicts</t>
  </si>
  <si>
    <t>sex ratio</t>
  </si>
  <si>
    <t>1803 females moved to 1804</t>
  </si>
  <si>
    <t>from year estimates below, with some adjustments to avoid negative England and Wales totals</t>
  </si>
  <si>
    <t>1806 females move to 1807</t>
  </si>
  <si>
    <t>1807 males moved to 1808</t>
  </si>
  <si>
    <t>1805 males and females moved to 1806</t>
  </si>
  <si>
    <t>1819 females moved to 1820</t>
  </si>
  <si>
    <t>1809 males moved to 1810</t>
  </si>
  <si>
    <t>sources and notes</t>
  </si>
  <si>
    <t>all UK ships summed from voyages sheet, excluding leg=2</t>
  </si>
  <si>
    <t>year</t>
  </si>
  <si>
    <t>indeterminate sex</t>
  </si>
  <si>
    <t>Proceedings of the Old Bailey online, statistics</t>
  </si>
  <si>
    <t>http://www.oldbaileyonline.org/forms/formStats.jsp</t>
  </si>
  <si>
    <t>Tabulating year against defendant gender where verdict category is guilty and punishment category is transportation. Counting by defendant.</t>
  </si>
  <si>
    <t>The sex ratio (m/f) is a three-year moving average.</t>
  </si>
  <si>
    <t>total 1781-1809</t>
  </si>
  <si>
    <t>total 1781-1858</t>
  </si>
  <si>
    <t>Convicts sentenced to transportation at the Old Bailey, by year from 1781</t>
  </si>
  <si>
    <t>Irish convicts summed from voyages sheet, departure point = Cork, Dublin, Ireland, and Queenstown</t>
  </si>
  <si>
    <t>Scottish convicts from "Scottish convicts" sheet</t>
  </si>
  <si>
    <t>from U.K. colonies from "Shaw check" sheet</t>
  </si>
  <si>
    <t xml:space="preserve">Some minor adjustments were necessary to avoid negative English and Welsh totals. </t>
  </si>
  <si>
    <t xml:space="preserve"> See specific cells, esp. on "Scottish convicts" sheet</t>
  </si>
  <si>
    <t>Convicts transported on UK ships to Australia, 1787-1867, by year and sex</t>
  </si>
  <si>
    <t>years</t>
  </si>
  <si>
    <t>Robson (1965). The convict settlers of Australia, Appendix 4</t>
  </si>
  <si>
    <t>Alex AndersonJos Cook</t>
  </si>
  <si>
    <t>Asia I (3)</t>
  </si>
  <si>
    <t>Thos F SteadW Price</t>
  </si>
  <si>
    <t>Henry (2)</t>
  </si>
  <si>
    <t>Jas FerrierGeo S Rutherford</t>
  </si>
  <si>
    <t>Hooghly (1)</t>
  </si>
  <si>
    <t>Ptr J ReevesJas Hall</t>
  </si>
  <si>
    <t>Royal Charlotte</t>
  </si>
  <si>
    <t>CorbynJas Mitchell</t>
  </si>
  <si>
    <t>Asia III</t>
  </si>
  <si>
    <t>Wm L PopeJas A Mercer</t>
  </si>
  <si>
    <t>Hercules II (1)</t>
  </si>
  <si>
    <t>Wm VaughanMatt Anderson</t>
  </si>
  <si>
    <t>Mariner (2)</t>
  </si>
  <si>
    <t>Wm FotherlyWm Rae</t>
  </si>
  <si>
    <t>Norfolk (1)</t>
  </si>
  <si>
    <t>Alex CreigRbt Armstrong</t>
  </si>
  <si>
    <t>Minstrel (2)</t>
  </si>
  <si>
    <t>Chas Arcoll</t>
  </si>
  <si>
    <t>Lonach</t>
  </si>
  <si>
    <t>Wm H DriscollSurgeon</t>
  </si>
  <si>
    <t>Dublin</t>
  </si>
  <si>
    <t>Henry Porcher (1)</t>
  </si>
  <si>
    <t>Jn Thomson</t>
  </si>
  <si>
    <t>Midas (1)</t>
  </si>
  <si>
    <t>Jas BaigrieRbt Espie</t>
  </si>
  <si>
    <t>Marquis of Hastings (1)</t>
  </si>
  <si>
    <t>Wm OstlerChas Linton</t>
  </si>
  <si>
    <t>Sir Godfrey Webster (2)</t>
  </si>
  <si>
    <t>Jn RennoldsonJas Hunter</t>
  </si>
  <si>
    <t>Mangles (4)</t>
  </si>
  <si>
    <t>Jn CogillMorgan Price</t>
  </si>
  <si>
    <t>Sesostris</t>
  </si>
  <si>
    <t>J.T DrakeGeo Fairfowl</t>
  </si>
  <si>
    <t>Lady Rowena</t>
  </si>
  <si>
    <t>Boum RussellPtr Cunningham</t>
  </si>
  <si>
    <t>Regalia</t>
  </si>
  <si>
    <t>Rbt BurtThos Davies</t>
  </si>
  <si>
    <t>Marquis of Huntley (1)</t>
  </si>
  <si>
    <t>Wm AscoughJas McTernan</t>
  </si>
  <si>
    <t>England (1)</t>
  </si>
  <si>
    <t>Jn ReayRbt Tainsh</t>
  </si>
  <si>
    <t>Boyne</t>
  </si>
  <si>
    <t>Wm L PopeHarman Cochrane</t>
  </si>
  <si>
    <t>Speke II</t>
  </si>
  <si>
    <t>Rbt HarrisonWm Rae</t>
  </si>
  <si>
    <t>Phoenix III</t>
  </si>
  <si>
    <t>Alex AndersonJn Rodmell</t>
  </si>
  <si>
    <t>Grenada (4)</t>
  </si>
  <si>
    <t>Jn Tracy</t>
  </si>
  <si>
    <t>Brothers (2)</t>
  </si>
  <si>
    <t>Chas MotleySurgeon</t>
  </si>
  <si>
    <t>Albion (2)</t>
  </si>
  <si>
    <t>Midas (2)</t>
  </si>
  <si>
    <t>Jas BaigrieMatt Anderson</t>
  </si>
  <si>
    <t>Mariner (3)</t>
  </si>
  <si>
    <t>Rbt NosworthyJas Mitchell</t>
  </si>
  <si>
    <t>Countess of Harcourt (4)</t>
  </si>
  <si>
    <t>Wm HarrisonJas Hall</t>
  </si>
  <si>
    <t>Guildford (7)</t>
  </si>
  <si>
    <t>Magnus JohnsonJas Dickson</t>
  </si>
  <si>
    <t>Marquis of Hastings (2)</t>
  </si>
  <si>
    <t>Jn Jeffrey DrakeThos B Wilson</t>
  </si>
  <si>
    <t>Princess Charlotte (2)</t>
  </si>
  <si>
    <t>Dan StephensonMorgan Price</t>
  </si>
  <si>
    <t>Manlius (1)</t>
  </si>
  <si>
    <t>Wm JohnsonJn Crocket</t>
  </si>
  <si>
    <t>Cambridge</t>
  </si>
  <si>
    <t>Rchd PearceAlex Nisbet</t>
  </si>
  <si>
    <t>Harmony (1)</t>
  </si>
  <si>
    <t>Rchd D Middleton</t>
  </si>
  <si>
    <t>Prince Regent I (3)</t>
  </si>
  <si>
    <t>Wm RichardsSurgeon</t>
  </si>
  <si>
    <t>Champion</t>
  </si>
  <si>
    <t>Hy Lock</t>
  </si>
  <si>
    <t>Eliza II (1)</t>
  </si>
  <si>
    <t>Dan LearyJas Lawrence</t>
  </si>
  <si>
    <t>John I (1)</t>
  </si>
  <si>
    <t>Wm Jn MoncriefPtr Cunningham</t>
  </si>
  <si>
    <t>Louisa</t>
  </si>
  <si>
    <t>Aaron SmithJas A Mercer</t>
  </si>
  <si>
    <t>Florentia (1)</t>
  </si>
  <si>
    <t>J.T BillettWm B Carlyle</t>
  </si>
  <si>
    <t>Elizabeth II</t>
  </si>
  <si>
    <t>Walt CockRbt Tainsh</t>
  </si>
  <si>
    <t>Marquis of Huntley (2)</t>
  </si>
  <si>
    <t>Wm AscoughGeo Fairfowl</t>
  </si>
  <si>
    <t>Hooghly (2)</t>
  </si>
  <si>
    <t>Ptr J ReevesThos Davies</t>
  </si>
  <si>
    <t>Morley (5)</t>
  </si>
  <si>
    <t>Hy WilliamsMichael Goodsir</t>
  </si>
  <si>
    <t>Asia I (4)</t>
  </si>
  <si>
    <t>Thos F SteadHarman Cochrane</t>
  </si>
  <si>
    <t>Mangles (5)</t>
  </si>
  <si>
    <t>Wm CarrWm Hamilton</t>
  </si>
  <si>
    <t>Borodino</t>
  </si>
  <si>
    <t>Rchd MentrupHugh Walker</t>
  </si>
  <si>
    <t>Phoenix I (2)</t>
  </si>
  <si>
    <t>Thos CuzensAlick Osborne</t>
  </si>
  <si>
    <t>Bussorah Merchant (1)</t>
  </si>
  <si>
    <t>Jas BaigrieChas Carter</t>
  </si>
  <si>
    <t>Countess of Harcourt (5)</t>
  </si>
  <si>
    <t>Wm HarrisonChas Cameron</t>
  </si>
  <si>
    <t>Competitor (2)</t>
  </si>
  <si>
    <t>Jn Steward</t>
  </si>
  <si>
    <t>Marquis of Hastings (3)</t>
  </si>
  <si>
    <t>Jn Jeffrey DrakeSurgeon</t>
  </si>
  <si>
    <t>Albion (3)</t>
  </si>
  <si>
    <t>City of Edinburgh (1)</t>
  </si>
  <si>
    <t>Jas R ClendonGeo S Rutherford</t>
  </si>
  <si>
    <t>Eliza III (1)</t>
  </si>
  <si>
    <t>Wm DouttyWm Evans</t>
  </si>
  <si>
    <t>Royal George (1)</t>
  </si>
  <si>
    <t>Rbt EmbledonThos B Wilson</t>
  </si>
  <si>
    <t>Governor Ready (2)</t>
  </si>
  <si>
    <t>Jn YoungJn Dulhunty</t>
  </si>
  <si>
    <t>Devonport</t>
  </si>
  <si>
    <t>Vittoria</t>
  </si>
  <si>
    <t>Jn SmithRbt Espie</t>
  </si>
  <si>
    <t>Sophia</t>
  </si>
  <si>
    <t>Thos A ElleyJas Rutherford</t>
  </si>
  <si>
    <t>Fergusson</t>
  </si>
  <si>
    <t>Jn S GrovesWm Rae</t>
  </si>
  <si>
    <t>Mellish (1)</t>
  </si>
  <si>
    <t>Arthur VincentGeo Thomson</t>
  </si>
  <si>
    <t>Edward (1)</t>
  </si>
  <si>
    <t>Jas GilbertHarman Cochrane</t>
  </si>
  <si>
    <t>Lord Melville II (1)</t>
  </si>
  <si>
    <t>Rbt BrownAlick Osborne</t>
  </si>
  <si>
    <t>Princess Royal (2)</t>
  </si>
  <si>
    <t>Hy SherwoodJos Cook</t>
  </si>
  <si>
    <t>Eliza II (2)</t>
  </si>
  <si>
    <t>Wm Nicholas</t>
  </si>
  <si>
    <t>Waterloo (1)</t>
  </si>
  <si>
    <t>Steph AddisonSurgeon</t>
  </si>
  <si>
    <t>Sovereign (2)</t>
  </si>
  <si>
    <t>Wm McKellar</t>
  </si>
  <si>
    <t>America (1)</t>
  </si>
  <si>
    <t>Rbt S DonalAlex Nisbet</t>
  </si>
  <si>
    <t>Norfolk (2)</t>
  </si>
  <si>
    <t>Alex GreigJas Forrester</t>
  </si>
  <si>
    <t>John I (2)</t>
  </si>
  <si>
    <t>Rbt B NorsworthyWalk</t>
  </si>
  <si>
    <t>Guildford (8)</t>
  </si>
  <si>
    <t>Rbt HarrisonJas Morice</t>
  </si>
  <si>
    <t>Layton I (2)</t>
  </si>
  <si>
    <t>Jn W HurstPat McTernan</t>
  </si>
  <si>
    <t>Lucy Davidson</t>
  </si>
  <si>
    <t>Wm WisemanMichael Goodsir</t>
  </si>
  <si>
    <t>Morley (6)</t>
  </si>
  <si>
    <t>Wm HarrisonChas Linton</t>
  </si>
  <si>
    <t>Claudine (2)</t>
  </si>
  <si>
    <t>Wm HeathornGilbert King</t>
  </si>
  <si>
    <t>Sarah (1)</t>
  </si>
  <si>
    <t>Hy C Columbine</t>
  </si>
  <si>
    <t>Larkins (2)</t>
  </si>
  <si>
    <t>Wm CampbellSurgeon</t>
  </si>
  <si>
    <t>Asia I (5)</t>
  </si>
  <si>
    <t>Thos F Stead</t>
  </si>
  <si>
    <t>James Pattison (1)</t>
  </si>
  <si>
    <t>Jos GroteChas Cameron</t>
  </si>
  <si>
    <t>Katherine Stewart Forbes (1)</t>
  </si>
  <si>
    <t>Thos CanneyDav B Conway</t>
  </si>
  <si>
    <t>Dunvegan Castle (1)</t>
  </si>
  <si>
    <t>Wm T WalmsleyWm Gregor</t>
  </si>
  <si>
    <t>Forth I</t>
  </si>
  <si>
    <t>Dav ProodfootWm McDowell</t>
  </si>
  <si>
    <t>Mermaid (2)</t>
  </si>
  <si>
    <t>Wm HennikerWm Rae</t>
  </si>
  <si>
    <t>Nithsdale</t>
  </si>
  <si>
    <t>Thos ChristianFran Logan</t>
  </si>
  <si>
    <t>Roslin Castle (2)</t>
  </si>
  <si>
    <t>Hy FergusonGeo S Rutherford</t>
  </si>
  <si>
    <t>Lady Feversham</t>
  </si>
  <si>
    <t>Stephenson EllerbyJas McKerrow</t>
  </si>
  <si>
    <t>Adrian</t>
  </si>
  <si>
    <t>Wm SadlerJos Cook</t>
  </si>
  <si>
    <t>Marquis of Huntley (3)</t>
  </si>
  <si>
    <t>Wm Ascough</t>
  </si>
  <si>
    <t>Forth II</t>
  </si>
  <si>
    <t>Jas RobertsonSurgeon</t>
  </si>
  <si>
    <t>Lord Melville II (2)</t>
  </si>
  <si>
    <t>Rbt Brown</t>
  </si>
  <si>
    <t>Hercules II (2)</t>
  </si>
  <si>
    <t>Wm VaughanJas Dickson</t>
  </si>
  <si>
    <t>Royal Admiral (1)</t>
  </si>
  <si>
    <t>Dav FotheringhamJos H Hughes</t>
  </si>
  <si>
    <t>Florentia (2)</t>
  </si>
  <si>
    <t>Jn Jeffrey DrakeJn Smith</t>
  </si>
  <si>
    <t>Andromeda II (1)</t>
  </si>
  <si>
    <t>Rbt ParkinAlex Nisbet</t>
  </si>
  <si>
    <t>Burrell (1)</t>
  </si>
  <si>
    <t>Jn MetcalfPtr Cunningham</t>
  </si>
  <si>
    <t>York I (2)</t>
  </si>
  <si>
    <t>Dan LearyJas McTernan</t>
  </si>
  <si>
    <t>Edward (2)</t>
  </si>
  <si>
    <t>Lady Harewood (2)</t>
  </si>
  <si>
    <t>Rchd W StonehouseGeo Thomson</t>
  </si>
  <si>
    <t>Kains</t>
  </si>
  <si>
    <t>Wm L Goodwin</t>
  </si>
  <si>
    <t>Earl of Liverpool</t>
  </si>
  <si>
    <t>F.B ManningSurgeon</t>
  </si>
  <si>
    <t>Waterloo (2)</t>
  </si>
  <si>
    <t>Steph Addison</t>
  </si>
  <si>
    <t>Eleanor</t>
  </si>
  <si>
    <t>Rbt CockWm B Carlyle</t>
  </si>
  <si>
    <t>Camden (1)</t>
  </si>
  <si>
    <t>Wm FulcherRbt Dunn</t>
  </si>
  <si>
    <t>Georgiana I (2)</t>
  </si>
  <si>
    <t>Jn S ThompsonJn Drummond</t>
  </si>
  <si>
    <t>Exmouth</t>
  </si>
  <si>
    <t>Dan WarrenThos Hunter</t>
  </si>
  <si>
    <t>Palambam</t>
  </si>
  <si>
    <t>Geo WillisWm Rae</t>
  </si>
  <si>
    <t>Hooghly (3)</t>
  </si>
  <si>
    <t>Ptr J ReevesThos Logan</t>
  </si>
  <si>
    <t>Jane I</t>
  </si>
  <si>
    <t>Jas BaigrieWm Anderson</t>
  </si>
  <si>
    <t>Surrey I (6)</t>
  </si>
  <si>
    <t>Chas KempJas Patton</t>
  </si>
  <si>
    <t>Asia V (2)</t>
  </si>
  <si>
    <t>Hy AgerWm Gregor</t>
  </si>
  <si>
    <t>Bussorah Merchant (3)</t>
  </si>
  <si>
    <t>Jn Moncrief</t>
  </si>
  <si>
    <t>Norfolk (3)</t>
  </si>
  <si>
    <t>Wm HennikerSurgeon</t>
  </si>
  <si>
    <t>Asia I (6)</t>
  </si>
  <si>
    <t>Pyramus (1)</t>
  </si>
  <si>
    <t>Alex WilsonThos B Wilson</t>
  </si>
  <si>
    <t>Isabella I (4)</t>
  </si>
  <si>
    <t>Wm WisemanJas Dickson</t>
  </si>
  <si>
    <t>Portland (1)</t>
  </si>
  <si>
    <t>Wm AscoughAlick Osborne</t>
  </si>
  <si>
    <t>Captain Cook (1)</t>
  </si>
  <si>
    <t>Wm StewardChas Cameron</t>
  </si>
  <si>
    <t>Burrell (2)</t>
  </si>
  <si>
    <t>Jn MetcalfJos Cook</t>
  </si>
  <si>
    <t>John I (4)</t>
  </si>
  <si>
    <t>Sam J LoweWm C Watt</t>
  </si>
  <si>
    <t>Southwood (3)</t>
  </si>
  <si>
    <t>Jn J CoombesGeo S Rutherford</t>
  </si>
  <si>
    <t>City of Edinburgh (2)</t>
  </si>
  <si>
    <t>Giles WadeAnd D Wilson</t>
  </si>
  <si>
    <t>Lady Harewood (3)</t>
  </si>
  <si>
    <t>Rchd W StonehouseJas McTernan</t>
  </si>
  <si>
    <t>Clyde I (2)</t>
  </si>
  <si>
    <t>Dan N MunroMichael Goodsir</t>
  </si>
  <si>
    <t>Eliza II (4)</t>
  </si>
  <si>
    <t>Jn S Groves</t>
  </si>
  <si>
    <t>Planter (1)</t>
  </si>
  <si>
    <t>R.L FraserSurgeon</t>
  </si>
  <si>
    <t>Hercules II (3)</t>
  </si>
  <si>
    <t>Wm Vaughan</t>
  </si>
  <si>
    <t>Dunvegan Castle (2)</t>
  </si>
  <si>
    <t>Jn DuffGeo Fairfowl</t>
  </si>
  <si>
    <t>Parmelia (1)</t>
  </si>
  <si>
    <t>Jas GilbertAlex Stewart</t>
  </si>
  <si>
    <t>Mary III (4)</t>
  </si>
  <si>
    <t>Alex JamiesonJas Dickson</t>
  </si>
  <si>
    <t>Fanny II</t>
  </si>
  <si>
    <t>Hy SherwoodJn Love</t>
  </si>
  <si>
    <t>Roslin Castle (3) *</t>
  </si>
  <si>
    <t>Wm RichardsJn Stephenson</t>
  </si>
  <si>
    <t>Camden (2)</t>
  </si>
  <si>
    <t>Geo T ClaytonJas Osborne</t>
  </si>
  <si>
    <t>Surrey II</t>
  </si>
  <si>
    <t>Wm VealeJn Osborne</t>
  </si>
  <si>
    <t>Andromeda II (2)</t>
  </si>
  <si>
    <t>Ben GalesRchd Lewis</t>
  </si>
  <si>
    <t>Mangles (6)</t>
  </si>
  <si>
    <t>Wm CarrWm H Trotman</t>
  </si>
  <si>
    <t>Diana</t>
  </si>
  <si>
    <t>Geo BrathwaiteAlick Osborne</t>
  </si>
  <si>
    <t>Portland (2)</t>
  </si>
  <si>
    <t>Wm AscoughOliver Sproule</t>
  </si>
  <si>
    <t>Asia I (7)</t>
  </si>
  <si>
    <t>Waterloo (3)</t>
  </si>
  <si>
    <t>Jn CowSurgeon</t>
  </si>
  <si>
    <t>Caroline</t>
  </si>
  <si>
    <t>Alex McDonald</t>
  </si>
  <si>
    <t>Captain Cook (2)</t>
  </si>
  <si>
    <t>Wm ThompsonAlex Nisbet</t>
  </si>
  <si>
    <t>Heroine</t>
  </si>
  <si>
    <t>Rbt McCarthyJas Gilchrist</t>
  </si>
  <si>
    <t>Buffalo</t>
  </si>
  <si>
    <t>Cmdr. F.W.N SadlerPat McTernan</t>
  </si>
  <si>
    <t>Lord Lyndoch (2)</t>
  </si>
  <si>
    <t>Wm JohnstonRbt Dunn</t>
  </si>
  <si>
    <t>Dav FotheringhamWm Clifford</t>
  </si>
  <si>
    <t>Aurora I (1)</t>
  </si>
  <si>
    <t>Dalrymple DowsonDav Boyter</t>
  </si>
  <si>
    <t>Java</t>
  </si>
  <si>
    <t>Jn ToddRbt Malcolm</t>
  </si>
  <si>
    <t>Neva (1)</t>
  </si>
  <si>
    <t>Ben H PeckWm C Watt</t>
  </si>
  <si>
    <t>Lloyds (1)</t>
  </si>
  <si>
    <t>Ed GarrettAnd D Wilson</t>
  </si>
  <si>
    <t>Royal Sovereign (1)</t>
  </si>
  <si>
    <t>Jn Henderson</t>
  </si>
  <si>
    <t>Fairlie (1)</t>
  </si>
  <si>
    <t>Hy AgerSurgeon</t>
  </si>
  <si>
    <t>Parmelia (2)</t>
  </si>
  <si>
    <t>Jas Gilbert</t>
  </si>
  <si>
    <t>Hive (1)</t>
  </si>
  <si>
    <t>Jn H LuscombeG.H Weatherhead</t>
  </si>
  <si>
    <t>Numa</t>
  </si>
  <si>
    <t>Jn BakerWm B Carlyle</t>
  </si>
  <si>
    <t>James Laing</t>
  </si>
  <si>
    <t>Geo TomlinJos Cook</t>
  </si>
  <si>
    <t>Susan (1)</t>
  </si>
  <si>
    <t>Steph AddisonGeo Roberts</t>
  </si>
  <si>
    <t>Surrey I (8)</t>
  </si>
  <si>
    <t>Chas KempWm Martin</t>
  </si>
  <si>
    <t>Roslin Castle (4)</t>
  </si>
  <si>
    <t>Wm RichardsGeo S Rutherford</t>
  </si>
  <si>
    <t>Andromeda II (3)</t>
  </si>
  <si>
    <t>Ben GalesAnd Henderson</t>
  </si>
  <si>
    <t>Henry Tanner</t>
  </si>
  <si>
    <t>Hy FergusonGeo Fairfowl</t>
  </si>
  <si>
    <t>Blenheim I (1)</t>
  </si>
  <si>
    <t>Jas Temple BrownWm West</t>
  </si>
  <si>
    <t>Hooghly (4)</t>
  </si>
  <si>
    <t>Geo Bayly</t>
  </si>
  <si>
    <t>George Hibbert</t>
  </si>
  <si>
    <t>Geo N LivesaySurgeon</t>
  </si>
  <si>
    <t>Henry Porcher (2)</t>
  </si>
  <si>
    <t>Jn Hart</t>
  </si>
  <si>
    <t>Royal Admiral (3)</t>
  </si>
  <si>
    <t>Dav FotheringhamCampbell France</t>
  </si>
  <si>
    <t>Bengal Merchant (2)</t>
  </si>
  <si>
    <t>Wm CampbellThos Bell</t>
  </si>
  <si>
    <t>Forth</t>
  </si>
  <si>
    <t>Hy HuttonJas McTernan</t>
  </si>
  <si>
    <t>Lady Nugent (1)</t>
  </si>
  <si>
    <t>Jos H FawcettThrasycles Clarke</t>
  </si>
  <si>
    <t>Marquis of Huntley (4)</t>
  </si>
  <si>
    <t>A.L MolisonDav Thomson</t>
  </si>
  <si>
    <t>Westmoreland (1)</t>
  </si>
  <si>
    <t>Jn BrigstockWm H Trotman</t>
  </si>
  <si>
    <t>Hero</t>
  </si>
  <si>
    <t>Hy C DowsonJn Stephenson</t>
  </si>
  <si>
    <t>Mary III (5)</t>
  </si>
  <si>
    <t>Wm AscoughDav Boyter</t>
  </si>
  <si>
    <t>England (3)</t>
  </si>
  <si>
    <t>Thos Bacon</t>
  </si>
  <si>
    <t>Blackwell</t>
  </si>
  <si>
    <t>Dalrymple DowsonSurgeon</t>
  </si>
  <si>
    <t>Mary Anne II</t>
  </si>
  <si>
    <t>Aaron Smith</t>
  </si>
  <si>
    <t>Lady Macnaghten</t>
  </si>
  <si>
    <t>Geo HustwickJn Tarn</t>
  </si>
  <si>
    <t>Royal Sovereign (2)</t>
  </si>
  <si>
    <t>Jn MoncriefWm C Watt</t>
  </si>
  <si>
    <t>John Barry (4)</t>
  </si>
  <si>
    <t>Jn RobsonJas Osborne</t>
  </si>
  <si>
    <t>Susan (2)</t>
  </si>
  <si>
    <t>Hy NeatbyJas Ellis</t>
  </si>
  <si>
    <t>Henry Wellesley (1)</t>
  </si>
  <si>
    <t>Ben FreemanOliver Sproule</t>
  </si>
  <si>
    <t>primary destination</t>
  </si>
  <si>
    <t>voyages dataset</t>
  </si>
  <si>
    <t>Check of voyages dataset against Bateson totals for convicts transported to Australia</t>
  </si>
  <si>
    <t>For comparison with Bateson App. VII totals, see "Bateson check" sheet.</t>
  </si>
  <si>
    <t>Explaining the small discrepancy between Bateson and this dataset:</t>
  </si>
  <si>
    <t>total 1786-1852</t>
  </si>
  <si>
    <t>Sex ratio estimated from point statistics and interpolations.</t>
  </si>
  <si>
    <t>sex ratio (3yr ma)</t>
  </si>
  <si>
    <t>share of UK</t>
  </si>
  <si>
    <t>UK shares not interpolated to preserve Scottish decadel sums.</t>
  </si>
  <si>
    <t>adj. scaling</t>
  </si>
  <si>
    <t>Id. states that no Scot were transported 1787-90; total above indicates no convicts transported in 1786.</t>
  </si>
  <si>
    <t>est. sex ratio</t>
  </si>
  <si>
    <t>Donnachie, Ian (1984). "Scottish Criminals and Transportation to Australia, 1786-1852." Scottish Economic and Social History vol. 4: 21-38; Table 3, p. 25</t>
  </si>
  <si>
    <t>Donnachie (1984) Table 2, p. 25 (total number by year, 1791-1817)</t>
  </si>
  <si>
    <t>listed total</t>
  </si>
  <si>
    <t>total check</t>
  </si>
  <si>
    <t>by 1823</t>
  </si>
  <si>
    <t>Donnachie (1984), p. 25, citing est. of Clark (1962), History of Australia, pp. vol 1, pp. 90-1.</t>
  </si>
  <si>
    <t>ave 1817-22</t>
  </si>
  <si>
    <t>ave. 1817-19</t>
  </si>
  <si>
    <t>Donnachie (1984) p. 25 "nearly 120 dispatched in three years after Waterloo."</t>
  </si>
  <si>
    <t>Donnachie, Ian (1986). "The convicts of 1830: Scottish criminals transported to New South Wales." Scottish Historical Review vol. LXV, 1(179 (Apr.)): 34-47; p. 35</t>
  </si>
  <si>
    <t>Donnachie (1986) p. 35: Scottish convicts probably sailed from ships in berths on Thames or Solent (in England)</t>
  </si>
  <si>
    <t>Roslin Castle (5)</t>
  </si>
  <si>
    <t>Wm RichardsColin A Browning</t>
  </si>
  <si>
    <t>Recovery (3)</t>
  </si>
  <si>
    <t>Thos JohnsonGeo Birnie</t>
  </si>
  <si>
    <t>Surrey I (9)</t>
  </si>
  <si>
    <t>Geo SinclairJas Gilchrist</t>
  </si>
  <si>
    <t>Thomas Harrison</t>
  </si>
  <si>
    <t>Thos O Harrison</t>
  </si>
  <si>
    <t>Strathfieldsay (2)</t>
  </si>
  <si>
    <t>Plp JonesSurgeon</t>
  </si>
  <si>
    <t>Moffatt (2)</t>
  </si>
  <si>
    <t>Thos Bolton</t>
  </si>
  <si>
    <t>Waterloo (5)</t>
  </si>
  <si>
    <t>Jn CowWill Clifford</t>
  </si>
  <si>
    <t>Elizabeth IV</t>
  </si>
  <si>
    <t>Jn AustinAnd D Wilson</t>
  </si>
  <si>
    <t>Lady Kennaway (2)</t>
  </si>
  <si>
    <t>Rbt P DavidsonJas Rutherford</t>
  </si>
  <si>
    <t>Captain Cook (3)</t>
  </si>
  <si>
    <t>Geo W BrownThos Galloway</t>
  </si>
  <si>
    <t>Bengal Merchant (3)</t>
  </si>
  <si>
    <t>Wm CampbellJos Cook</t>
  </si>
  <si>
    <t>Pyramus (2)</t>
  </si>
  <si>
    <t>Geo N LivesayEben Johnston</t>
  </si>
  <si>
    <t>Earl Grey (1)</t>
  </si>
  <si>
    <t>Jas TalbertGeo Williams</t>
  </si>
  <si>
    <t>St. Vincent (1)</t>
  </si>
  <si>
    <t>Jas MuddleJas Lawrence</t>
  </si>
  <si>
    <t>John II</t>
  </si>
  <si>
    <t>Adam Dixon</t>
  </si>
  <si>
    <t>Norfolk (5)</t>
  </si>
  <si>
    <t>Jn GatenbySurgeon</t>
  </si>
  <si>
    <t>Sarah and Elizabeth</t>
  </si>
  <si>
    <t>Jn Davison</t>
  </si>
  <si>
    <t>Prince George</t>
  </si>
  <si>
    <t>Adolphus HoltonJas Forrester</t>
  </si>
  <si>
    <t>Margaret (1)</t>
  </si>
  <si>
    <t>Ed CanneyAnt Donoghoe</t>
  </si>
  <si>
    <t>Mangles (8)</t>
  </si>
  <si>
    <t>Wm CarrJn Inches</t>
  </si>
  <si>
    <t>Heber</t>
  </si>
  <si>
    <t>Jn CampbellGeo Fairfowl</t>
  </si>
  <si>
    <t>Lloyds (2)</t>
  </si>
  <si>
    <t>Ed GarrettThos Bell</t>
  </si>
  <si>
    <t>Calcutta II</t>
  </si>
  <si>
    <t>Jos BrownAlick Osborne</t>
  </si>
  <si>
    <t>Charles Kerr</t>
  </si>
  <si>
    <t>Harford ArnoldJn Edwards</t>
  </si>
  <si>
    <t>James Pattison (2)</t>
  </si>
  <si>
    <t>Jas CromartyPat McTernan</t>
  </si>
  <si>
    <t>Asia V (3)</t>
  </si>
  <si>
    <t>Ben FreemanRchd Allen</t>
  </si>
  <si>
    <t>Henry Wellesley (2)</t>
  </si>
  <si>
    <t>Ed Williams</t>
  </si>
  <si>
    <t>Sir Charles Forbes (4)</t>
  </si>
  <si>
    <t>Jas LeslieSurgeon</t>
  </si>
  <si>
    <t>Neptune II</t>
  </si>
  <si>
    <t>Jos Nagle</t>
  </si>
  <si>
    <t>Waterloo (6)</t>
  </si>
  <si>
    <t>Jn CowWm C Watt</t>
  </si>
  <si>
    <t>Emma Eugenia (1)</t>
  </si>
  <si>
    <t>Giles WadeFran Logan &amp; Wm B Marshall</t>
  </si>
  <si>
    <t>Diamond</t>
  </si>
  <si>
    <t>Jas F BissetGeo Imlay</t>
  </si>
  <si>
    <t>William Jardine (1)</t>
  </si>
  <si>
    <t>Jn CrosbieJos Steret</t>
  </si>
  <si>
    <t>Bengal Merchant (4)</t>
  </si>
  <si>
    <t>Wm CampbellEd F Bromley</t>
  </si>
  <si>
    <t>Lord Lyndoch (4)</t>
  </si>
  <si>
    <t>Wm SteadDav Boyter</t>
  </si>
  <si>
    <t>Westmoreland (3)</t>
  </si>
  <si>
    <t>Jn BrigstockJas Rutherford</t>
  </si>
  <si>
    <t>John Renwick (1)</t>
  </si>
  <si>
    <t>Jn ByronJas Ellis</t>
  </si>
  <si>
    <t>Clyde I (3)</t>
  </si>
  <si>
    <t>Jn MatchesChas Inches</t>
  </si>
  <si>
    <t>Earl Grey (2)</t>
  </si>
  <si>
    <t>Jas TalbertThos Galloway</t>
  </si>
  <si>
    <t>Portsea</t>
  </si>
  <si>
    <t>total 1839-43</t>
  </si>
  <si>
    <t>Convicts sentenced to transportation (but includes those reprieved)</t>
  </si>
  <si>
    <t>transportation sentence</t>
  </si>
  <si>
    <t>total sentenced</t>
  </si>
  <si>
    <t>Sam John LoweJn Stephenson</t>
  </si>
  <si>
    <t>Elphinstone (3)</t>
  </si>
  <si>
    <t>Thos Fremlin</t>
  </si>
  <si>
    <t>Margaret (2)</t>
  </si>
  <si>
    <t>Ed Canney</t>
  </si>
  <si>
    <t>Theresa (1)</t>
  </si>
  <si>
    <t>Walt Young</t>
  </si>
  <si>
    <t>Planter (2)</t>
  </si>
  <si>
    <t>F.B Manning</t>
  </si>
  <si>
    <t>John Barry (5)</t>
  </si>
  <si>
    <t>Jn Robson</t>
  </si>
  <si>
    <t>Waverley (1)</t>
  </si>
  <si>
    <t>Jas MorganSurgeon</t>
  </si>
  <si>
    <t>Thos Wellbank</t>
  </si>
  <si>
    <t>Parkfield</t>
  </si>
  <si>
    <t>J.T WhitesideGeo Birnie</t>
  </si>
  <si>
    <t>Blenheim I (3)</t>
  </si>
  <si>
    <t>Jn GrayJn Morgan</t>
  </si>
  <si>
    <t>Mary Anne III (1)</t>
  </si>
  <si>
    <t>J.C HillmanGeo Roberts</t>
  </si>
  <si>
    <t>Barossa (1)</t>
  </si>
  <si>
    <t>Jn AustinJ.M Hamilton</t>
  </si>
  <si>
    <t>Minerva II (2)</t>
  </si>
  <si>
    <t>Geo BrownDav Watson</t>
  </si>
  <si>
    <t>Chas MunroAnd Henderson</t>
  </si>
  <si>
    <t>Nautilus (2)</t>
  </si>
  <si>
    <t>H.F AllowayAlex Stewart</t>
  </si>
  <si>
    <t>Woodbridge (1)</t>
  </si>
  <si>
    <t>Wm B DobsonRbt Dickson</t>
  </si>
  <si>
    <t>Mangles (9)</t>
  </si>
  <si>
    <t>Wm CarrMorgan Price</t>
  </si>
  <si>
    <t>Surrey I (10)</t>
  </si>
  <si>
    <t>Geo SinclairJn Inches</t>
  </si>
  <si>
    <t>Maitland (1)</t>
  </si>
  <si>
    <t>Geo (Jn) BakerJas Forrester</t>
  </si>
  <si>
    <t>Isabella II</t>
  </si>
  <si>
    <t>Alex McAusland</t>
  </si>
  <si>
    <t>King William</t>
  </si>
  <si>
    <t>Geo ThomasSurgeon</t>
  </si>
  <si>
    <t>Margaret (3)</t>
  </si>
  <si>
    <t>Pekoe</t>
  </si>
  <si>
    <t>Sampson KeenPtr Leonard</t>
  </si>
  <si>
    <t>Eden I (2)</t>
  </si>
  <si>
    <t>Hy J NaylorAlick Osborne</t>
  </si>
  <si>
    <t>Hashemy</t>
  </si>
  <si>
    <t>Jn RossAnt Donoghoe</t>
  </si>
  <si>
    <t>Randolph</t>
  </si>
  <si>
    <t>Wm DaleGeo Fairfowl</t>
  </si>
  <si>
    <t>Havering</t>
  </si>
  <si>
    <t>Jn FenwickEd F Bromley</t>
  </si>
  <si>
    <t>Adelaide (1)</t>
  </si>
  <si>
    <t>Steph WhartonRchd Allen</t>
  </si>
  <si>
    <t>Amphitrite</t>
  </si>
  <si>
    <t>Jn HunterJn Smith</t>
  </si>
  <si>
    <t>Neva (2)</t>
  </si>
  <si>
    <t>Ben H PeckRbt Espie</t>
  </si>
  <si>
    <t>Hive (2)</t>
  </si>
  <si>
    <t>Jn T NuttingHy Kelsall</t>
  </si>
  <si>
    <t>Emu</t>
  </si>
  <si>
    <t>Lt. Alex Bissett RNJn Edwards</t>
  </si>
  <si>
    <t>Port Phillip, Victoria</t>
  </si>
  <si>
    <t>Calcutta</t>
  </si>
  <si>
    <t>Capt Dan Woodriff RN</t>
  </si>
  <si>
    <t>Royal George (3)</t>
  </si>
  <si>
    <t>Sir George Seymour*</t>
  </si>
  <si>
    <t>Jn Young             Jn S Hampton</t>
  </si>
  <si>
    <t>Stratheden</t>
  </si>
  <si>
    <t>Jn Bruton            Hy Baker</t>
  </si>
  <si>
    <t>Maitland (3)</t>
  </si>
  <si>
    <t>Jn Gray              Jn Robertson</t>
  </si>
  <si>
    <t>Thomas Arbuthnot</t>
  </si>
  <si>
    <t>Thomson              Hy Baker</t>
  </si>
  <si>
    <t>Joseph Somes (2)*</t>
  </si>
  <si>
    <t>Geo Thompson         Jn W Elliott</t>
  </si>
  <si>
    <t>Marion (3)</t>
  </si>
  <si>
    <t>Chas W.M.S McKerlie  Jn Andrews</t>
  </si>
  <si>
    <t>Anna Maria (1)*</t>
  </si>
  <si>
    <t>Ed M Smith           Rbt Stephenson</t>
  </si>
  <si>
    <t>Moreton Bay, Queensland</t>
  </si>
  <si>
    <t>Mount Stewart Elphi</t>
  </si>
  <si>
    <t>HyC LoneyGeoT Moxey</t>
  </si>
  <si>
    <t>Eden I (3)*</t>
  </si>
  <si>
    <t>Murdoch              Rbt McCrea/Rbt Beith</t>
  </si>
  <si>
    <t>Hashemy (1)+</t>
  </si>
  <si>
    <t>212      Jn Ross              Col A Browning/Edmonston</t>
  </si>
  <si>
    <t>Randolph+</t>
  </si>
  <si>
    <t>295      Wm Dale              W Lawrence</t>
  </si>
  <si>
    <t>Bangalore (2)</t>
  </si>
  <si>
    <t>WmMorganWm BJones</t>
  </si>
  <si>
    <t>Western Australia</t>
  </si>
  <si>
    <t>Scindian</t>
  </si>
  <si>
    <t>Jas Cammell     Jn Gibson</t>
  </si>
  <si>
    <t>Hashemy (2)</t>
  </si>
  <si>
    <t>Jn Ross         Jn W Bowler</t>
  </si>
  <si>
    <t>Mermaid (3)</t>
  </si>
  <si>
    <t>J.P Anderson    Alex Kilroy</t>
  </si>
  <si>
    <t>Pyrenees (1)</t>
  </si>
  <si>
    <t>Thos. Eagles    Alex C Macleroy</t>
  </si>
  <si>
    <t>Minden</t>
  </si>
  <si>
    <t>R.D Crawford    John Gibson</t>
  </si>
  <si>
    <t>Marion (4)</t>
  </si>
  <si>
    <t>Alex Bissett    Fred W Le Grand</t>
  </si>
  <si>
    <t>William Jardine (4)</t>
  </si>
  <si>
    <t>Jas Raiff       Jas Donnet</t>
  </si>
  <si>
    <t>Dudbrook</t>
  </si>
  <si>
    <t>Jn Innes        Chas W Keveru</t>
  </si>
  <si>
    <t>Pyrenees (2)</t>
  </si>
  <si>
    <t>B Freeman       Jn Bower</t>
  </si>
  <si>
    <t>Robert Small</t>
  </si>
  <si>
    <t>J.H Walker      Harvey Morris</t>
  </si>
  <si>
    <t>Kingstown</t>
  </si>
  <si>
    <t>Phoebe Dunbar</t>
  </si>
  <si>
    <t>T Michie        Jn W Bowler</t>
  </si>
  <si>
    <t>Sea Park</t>
  </si>
  <si>
    <t>Thos Spedding   Josiah Caldwell</t>
  </si>
  <si>
    <t>Ramillies</t>
  </si>
  <si>
    <t>Chas Hodder     Daniel Ritchie</t>
  </si>
  <si>
    <t>Stag</t>
  </si>
  <si>
    <t>H.N Clarke</t>
  </si>
  <si>
    <t>Hobart, Tasmania</t>
  </si>
  <si>
    <t>Indefatigable (1)</t>
  </si>
  <si>
    <t xml:space="preserve">Jn Cross </t>
  </si>
  <si>
    <t>Lord Melville I (2)</t>
  </si>
  <si>
    <t>Thackray Wetherell Jn McMillan</t>
  </si>
  <si>
    <t>Hibernia (1)</t>
  </si>
  <si>
    <t>Jn Lennon Chas Carter</t>
  </si>
  <si>
    <t>Adelaide (2)</t>
  </si>
  <si>
    <t>M Longman       S Donnelly</t>
  </si>
  <si>
    <t>William Hammond</t>
  </si>
  <si>
    <t>Horatio Edwards Geo D MacLaren</t>
  </si>
  <si>
    <t>Runnymede</t>
  </si>
  <si>
    <t>Wm Burrows</t>
  </si>
  <si>
    <t>Clara (1)</t>
  </si>
  <si>
    <t>Hy Peachey</t>
  </si>
  <si>
    <t>Nile II (2)</t>
  </si>
  <si>
    <t>W Johnson</t>
  </si>
  <si>
    <t>Caledonia (1)</t>
  </si>
  <si>
    <t>Rbt Carns Alex Jack</t>
  </si>
  <si>
    <t>Maria I (2)</t>
  </si>
  <si>
    <t>Harris Walker Wm Hamilton</t>
  </si>
  <si>
    <t>Juliana</t>
  </si>
  <si>
    <t>Dav Ogilvie Wm Graham</t>
  </si>
  <si>
    <t>Medway (1)</t>
  </si>
  <si>
    <t>Borthwick Wight Thos Davis</t>
  </si>
  <si>
    <t>Lady Ridley</t>
  </si>
  <si>
    <t>Rbt Weir Jas Wilson</t>
  </si>
  <si>
    <t>Countess of Harcour</t>
  </si>
  <si>
    <t>Geo Bunn Morgan Price</t>
  </si>
  <si>
    <t>Malabar (2)</t>
  </si>
  <si>
    <t>Wm Ascough Jn Thompson</t>
  </si>
  <si>
    <t>Claudine (1)</t>
  </si>
  <si>
    <t>Jn Crabtree Hy Ryan</t>
  </si>
  <si>
    <t>Lord Hungerford</t>
  </si>
  <si>
    <t>Michael O'Brien Michael Dorke</t>
  </si>
  <si>
    <t>Richmond</t>
  </si>
  <si>
    <t>Jas Kay Thos B Wilson</t>
  </si>
  <si>
    <t>Phoenix I (1)</t>
  </si>
  <si>
    <t>Thos Wetherhead Evan Evans</t>
  </si>
  <si>
    <t>Prince of Orange (2</t>
  </si>
  <si>
    <t>Jn Moncrief Jn Crocket</t>
  </si>
  <si>
    <t>Caledonia (2)</t>
  </si>
  <si>
    <t>Rbt Carns Williamson</t>
  </si>
  <si>
    <t>Arab I (1)</t>
  </si>
  <si>
    <t>Rbt R Brown Chas Carter</t>
  </si>
  <si>
    <t>Morley (4)</t>
  </si>
  <si>
    <t>Geo Holliday Wm B Carlyle</t>
  </si>
  <si>
    <t>Competitor (1)</t>
  </si>
  <si>
    <t>Wm Ascough Geo Clayton</t>
  </si>
  <si>
    <t>Commodore Hayes</t>
  </si>
  <si>
    <t>Lewis W Moncrief Geo S Rutherford</t>
  </si>
  <si>
    <t>Albion (1)</t>
  </si>
  <si>
    <t>W.R Best Jas A Mercer</t>
  </si>
  <si>
    <t>Sir Godfrey Webster</t>
  </si>
  <si>
    <t>Jn Rennoldson Chas Carter</t>
  </si>
  <si>
    <t>Asia II</t>
  </si>
  <si>
    <t>Jas Lindsay Wm Evans</t>
  </si>
  <si>
    <t>Phoenix II</t>
  </si>
  <si>
    <t>Rbt White Chas Queade</t>
  </si>
  <si>
    <t>Chapman (2)</t>
  </si>
  <si>
    <t>Jn Milbank Jas Hamilton</t>
  </si>
  <si>
    <t>Princess Charlotte</t>
  </si>
  <si>
    <t>Jos Blyth Jn Dobie</t>
  </si>
  <si>
    <t>Lady East</t>
  </si>
  <si>
    <t>And Talbert Wm McDowell</t>
  </si>
  <si>
    <t>Sir Charles Forbes</t>
  </si>
  <si>
    <t>Thos Fullarton Jos Cook</t>
  </si>
  <si>
    <t>Medina (2)</t>
  </si>
  <si>
    <t>Jn Briggs Wm Gregor</t>
  </si>
  <si>
    <t>Medway (2)</t>
  </si>
  <si>
    <t>Borthwick Wight Gilbert King</t>
  </si>
  <si>
    <t>officers (master and sometimes surgeon(s))</t>
  </si>
  <si>
    <t>source and notes</t>
  </si>
  <si>
    <t>Derth DPS, Convicts to Australia website</t>
  </si>
  <si>
    <t>http://members.iinet.net.au/~perthdps/convicts/ships.html</t>
  </si>
  <si>
    <t xml:space="preserve">Bateson, Charles (1983). The convict ships, 1787-1868. </t>
  </si>
  <si>
    <t xml:space="preserve">1. Bateson's total double-counts 150 male convicts sent to Western Australia in 1850.  </t>
  </si>
  <si>
    <t>2. Bateson lists twice Eliza's 1850 voyage to Hobart and Norfolk Island (60 male convicts).</t>
  </si>
  <si>
    <t>3. Some figures in Bateson are labeled with a question mark; Bateson may have used different values in the total.</t>
  </si>
  <si>
    <t>4. Bateson may have made minor arithmetic errors.</t>
  </si>
  <si>
    <t>leg: a value of 2 indicates the second leg of a voyage; these records are excluded in counting total persons embarked.</t>
  </si>
  <si>
    <t>departure-year-e: includes estimated departure year when one is not explicitly listed.</t>
  </si>
  <si>
    <t>Categories accounting for difference between embarked and landed (according to Bateson totals)</t>
  </si>
  <si>
    <t>Relanded, probably relanded, escaped before sailing</t>
  </si>
  <si>
    <t xml:space="preserve">  males</t>
  </si>
  <si>
    <t xml:space="preserve">  females</t>
  </si>
  <si>
    <t>Deaths</t>
  </si>
  <si>
    <t>should have landed, but not recorded as landing</t>
  </si>
  <si>
    <t xml:space="preserve">That source adds voyages, 1787-1800, and some additional information on each voyage to the ship rosters in </t>
  </si>
  <si>
    <t>misc stat</t>
  </si>
  <si>
    <t>Cork, Dublin, Ireland, Queenstown, and Gibraltar.</t>
  </si>
  <si>
    <t>Totals for convicts transported from England, Wales and Scotland exclude voyages with the following departure places:</t>
  </si>
  <si>
    <t>decade</t>
  </si>
  <si>
    <t>em</t>
  </si>
  <si>
    <t>ef</t>
  </si>
  <si>
    <t>lm</t>
  </si>
  <si>
    <t>lf</t>
  </si>
  <si>
    <t>Note that Bateson lists ships (and convict totals) by arrival year.</t>
  </si>
  <si>
    <t>Bateson</t>
  </si>
  <si>
    <t>1851-68</t>
  </si>
  <si>
    <t>1851-53, ex WA</t>
  </si>
  <si>
    <t>1850-68, WA</t>
  </si>
  <si>
    <t>notes</t>
  </si>
  <si>
    <t>decade is 1781-1790, etc.</t>
  </si>
  <si>
    <t>Woodman (2)</t>
  </si>
  <si>
    <t>Dan Leary Jn Rodmell/Cornelius Kelly</t>
  </si>
  <si>
    <t>Providence II (2)</t>
  </si>
  <si>
    <t>Jn Wauchope Matt Burnside</t>
  </si>
  <si>
    <t>Earl St Vincent (4)</t>
  </si>
  <si>
    <t>Josiah Middleton Jas McKerrow</t>
  </si>
  <si>
    <t>Chapman (3)</t>
  </si>
  <si>
    <t>Jn Milbank Jos H Hughes</t>
  </si>
  <si>
    <t>Woodford (1)</t>
  </si>
  <si>
    <t>Ed Chapman Jas Dickson</t>
  </si>
  <si>
    <t>Alex Duthie Jas McTernan</t>
  </si>
  <si>
    <t>Andromeda I</t>
  </si>
  <si>
    <t>Jas Muddle Wm B Carlyle</t>
  </si>
  <si>
    <t>Governor Ready (1)</t>
  </si>
  <si>
    <t>Jn Young Thos B Wilson</t>
  </si>
  <si>
    <t>Persian (1)</t>
  </si>
  <si>
    <t>Rbt Plunkett Jas Patton</t>
  </si>
  <si>
    <t>Layton I (1)</t>
  </si>
  <si>
    <t>Jn H Luscombe Wm Evans</t>
  </si>
  <si>
    <t>Sovereign (1)</t>
  </si>
  <si>
    <t>Wm McKellar Rbt Malcolm</t>
  </si>
  <si>
    <t>Asia IV</t>
  </si>
  <si>
    <t>Jn Edman Campbell France</t>
  </si>
  <si>
    <t>Asia V (1)</t>
  </si>
  <si>
    <t>Hy Ager Geo Fairfowl</t>
  </si>
  <si>
    <t>Marmion</t>
  </si>
  <si>
    <t>W Wright Hy G Brock</t>
  </si>
  <si>
    <t>Mermaid (1)</t>
  </si>
  <si>
    <t>Wm Henniker Jas Gilchrist</t>
  </si>
  <si>
    <t>William Miles</t>
  </si>
  <si>
    <t>Jn G Sampson E Johnston</t>
  </si>
  <si>
    <t>Bengal Merchant (1)</t>
  </si>
  <si>
    <t>Alex Duthie Jas Skeoch</t>
  </si>
  <si>
    <t>Woodford (2)</t>
  </si>
  <si>
    <t>Jn Milbank Wm Petrie</t>
  </si>
  <si>
    <t>Borneo</t>
  </si>
  <si>
    <t>Rchd M Whichelo Oliver Sproule</t>
  </si>
  <si>
    <t>Manlius (2)</t>
  </si>
  <si>
    <t>Wm Johnston Pat McTernan</t>
  </si>
  <si>
    <t>Roslin Castle (1)</t>
  </si>
  <si>
    <t>Jn T Duff Jas A Anderson</t>
  </si>
  <si>
    <t>Harmony (2)</t>
  </si>
  <si>
    <t>Bennett Ireland Wm Clifford</t>
  </si>
  <si>
    <t>Georgiana I (1)</t>
  </si>
  <si>
    <t>Jn S Thompson Coleman &amp; D.B Conway</t>
  </si>
  <si>
    <t>Lady Harewood (1)</t>
  </si>
  <si>
    <t>Rchd Limon Campbell France</t>
  </si>
  <si>
    <t>York I (1)</t>
  </si>
  <si>
    <t>Jn Moncrief And Henderson</t>
  </si>
  <si>
    <t>Lady on the Lake</t>
  </si>
  <si>
    <t>Jas Pearson Wm Evans</t>
  </si>
  <si>
    <t>Wm Anderson Thos Bell</t>
  </si>
  <si>
    <t>Surrey I (5)</t>
  </si>
  <si>
    <t>Chas Kemp Hy G Brock</t>
  </si>
  <si>
    <t>Prince Regent I (4)</t>
  </si>
  <si>
    <t>Geo Hustwick Jn Drummond</t>
  </si>
  <si>
    <t>Bussorah Merchant (</t>
  </si>
  <si>
    <t>Geo Johnston Wm Henderson</t>
  </si>
  <si>
    <t>Eliza III (2)</t>
  </si>
  <si>
    <t>Wm Doutty Dav Thomson</t>
  </si>
  <si>
    <t>Mary III (2)</t>
  </si>
  <si>
    <t>Alex Jamieson Rbt Espie</t>
  </si>
  <si>
    <t>Jas Leslie Wm Petrie</t>
  </si>
  <si>
    <t>Manlius (3)</t>
  </si>
  <si>
    <t>Wm Johnston Eben Johnston</t>
  </si>
  <si>
    <t>David Lyon</t>
  </si>
  <si>
    <t>Jas Berry Chas Cameron</t>
  </si>
  <si>
    <t>Mellish (2)</t>
  </si>
  <si>
    <t>Colin G Cowley Jn Love</t>
  </si>
  <si>
    <t>Royal George (2)</t>
  </si>
  <si>
    <t>Rbt Embledon Michael Goodsir</t>
  </si>
  <si>
    <t>Southworth (2)</t>
  </si>
  <si>
    <t>Jn Coombs Alex Stewart</t>
  </si>
  <si>
    <t>Persian (2)</t>
  </si>
  <si>
    <t>Rbt Plunkett Thos Galloway</t>
  </si>
  <si>
    <t>Clyde I (1)</t>
  </si>
  <si>
    <t>Dan N Munro Morgan Price</t>
  </si>
  <si>
    <t>John I (3)</t>
  </si>
  <si>
    <t>Jn R Norsworthy Thos B Wilson</t>
  </si>
  <si>
    <t>Red Rover</t>
  </si>
  <si>
    <t>Rbt C Chrystie Jn Osborne</t>
  </si>
  <si>
    <t>America (2)</t>
  </si>
  <si>
    <t>Rbt Donal Rchd Lewis</t>
  </si>
  <si>
    <t>Eliza II (3)</t>
  </si>
  <si>
    <t>Jn S Groves Wm Anderson</t>
  </si>
  <si>
    <t>Argyle</t>
  </si>
  <si>
    <t>Ptr M Stavers Hy G Brock</t>
  </si>
  <si>
    <t>Proteus</t>
  </si>
  <si>
    <t>Sylvester J Brown Thos Logan</t>
  </si>
  <si>
    <t>Mary III (3)</t>
  </si>
  <si>
    <t>Alex Jamieson Sam Sinclair</t>
  </si>
  <si>
    <t>Larkins (3)</t>
  </si>
  <si>
    <t>Wm Campbell Wm Evans</t>
  </si>
  <si>
    <t>William Glen Anders</t>
  </si>
  <si>
    <t>Jas Fawthrop Chas Inches</t>
  </si>
  <si>
    <t>Strathfieldsay (1)</t>
  </si>
  <si>
    <t>Wm Harrison Dav Ross</t>
  </si>
  <si>
    <t>Lord Lyndoch (1)</t>
  </si>
  <si>
    <t>Jn H Luscombe Gilbert King</t>
  </si>
  <si>
    <t>Elizabeth III</t>
  </si>
  <si>
    <t>Jn Craigie Wm Martin</t>
  </si>
  <si>
    <t>Gilmore (1)</t>
  </si>
  <si>
    <t>Jas Berry Geo Roberts</t>
  </si>
  <si>
    <t>Katherine Stewart F</t>
  </si>
  <si>
    <t>Jn Anderson Jn Stephenson</t>
  </si>
  <si>
    <t>England (2)</t>
  </si>
  <si>
    <t>Jas Blyth Thos B Wilson</t>
  </si>
  <si>
    <t>Hydery</t>
  </si>
  <si>
    <t>Alex McDonald Allan McLaren</t>
  </si>
  <si>
    <t>Lord William Bentin</t>
  </si>
  <si>
    <t>Wm Doutty And Henderson</t>
  </si>
  <si>
    <t>York I (3)</t>
  </si>
  <si>
    <t>Rchd Spratley Jas McTernan</t>
  </si>
  <si>
    <t>Frances Charlotte (</t>
  </si>
  <si>
    <t>A Smith Jn Osborne</t>
  </si>
  <si>
    <t>Georgiana II</t>
  </si>
  <si>
    <t>Jn S Thompson Jas Hall</t>
  </si>
  <si>
    <t>Circassian</t>
  </si>
  <si>
    <t>Geo Douthwaite Wm Porteous</t>
  </si>
  <si>
    <t>Surrey I (7)</t>
  </si>
  <si>
    <t>Chas Kemp Dav Wyse</t>
  </si>
  <si>
    <t>Lotus</t>
  </si>
  <si>
    <t>Jn Summerson Hy G Brock</t>
  </si>
  <si>
    <t>Jupiter</t>
  </si>
  <si>
    <t>W.J Clarke Arch Ferguson</t>
  </si>
  <si>
    <t>Jane II</t>
  </si>
  <si>
    <t>F Tupper Rbt Dunn</t>
  </si>
  <si>
    <t>Enchantress</t>
  </si>
  <si>
    <t>Thos Canney Jas Osborne</t>
  </si>
  <si>
    <t>Emperor Alexander</t>
  </si>
  <si>
    <t>Jn Hurst Wm Donnelly</t>
  </si>
  <si>
    <t>Atlas IV</t>
  </si>
  <si>
    <t>Geo Hustwick Jn Love</t>
  </si>
  <si>
    <t>Stakesby</t>
  </si>
  <si>
    <t>Miles Corner Dav Thomson</t>
  </si>
  <si>
    <t>William Bryan</t>
  </si>
  <si>
    <t>J Roman Thos Robertson</t>
  </si>
  <si>
    <t>Isabella I (5)</t>
  </si>
  <si>
    <t>Dav Brown Oliver Sproule</t>
  </si>
  <si>
    <t>John I (5)</t>
  </si>
  <si>
    <t>Sam J Lowe Art Savage</t>
  </si>
  <si>
    <t>Southworth (4)</t>
  </si>
  <si>
    <t>Wm Maltby Wm Evans</t>
  </si>
  <si>
    <t>Moffatt (1)</t>
  </si>
  <si>
    <t>Jas Cromarty Thos B Wilson</t>
  </si>
  <si>
    <t>Arab I (2)</t>
  </si>
  <si>
    <t>Geo Binnie Colin A Browning</t>
  </si>
  <si>
    <t>sex ratio (3yr ave)</t>
  </si>
  <si>
    <t>John Barry (3)</t>
  </si>
  <si>
    <t>Jn Robson Jn Osborne</t>
  </si>
  <si>
    <t>Edward (3)</t>
  </si>
  <si>
    <t>E.A Lindsay Jos Steret</t>
  </si>
  <si>
    <t>William Metcalfe</t>
  </si>
  <si>
    <t>Ed Philipson Hy G Brock</t>
  </si>
  <si>
    <t>Augusta Jessie (1)</t>
  </si>
  <si>
    <t>Hy Edenborough Jas McTernan</t>
  </si>
  <si>
    <t>Lady Kennaway (1)</t>
  </si>
  <si>
    <t>Thos Bolton Thos Bell</t>
  </si>
  <si>
    <t>Waterloo (4)</t>
  </si>
  <si>
    <t>Jn Cow Geo Roberts</t>
  </si>
  <si>
    <t>Scilly Isle</t>
  </si>
  <si>
    <t>New Grove</t>
  </si>
  <si>
    <t>Rbt Brown Geo Rowe &amp; Dav Thomson</t>
  </si>
  <si>
    <t>Mangles (7)</t>
  </si>
  <si>
    <t>Wm Carr Ptr J Suther</t>
  </si>
  <si>
    <t>Norfolk (4)</t>
  </si>
  <si>
    <t>Jn Gatenby Art Savage</t>
  </si>
  <si>
    <t>Aurora I (2)</t>
  </si>
  <si>
    <t>Jas Gilbert And Henderson</t>
  </si>
  <si>
    <t>Hector</t>
  </si>
  <si>
    <t>G.M Smith Morgan Price</t>
  </si>
  <si>
    <t>Layton II (1)</t>
  </si>
  <si>
    <t>Giles Wade Geo Birnie</t>
  </si>
  <si>
    <t>Bardaster</t>
  </si>
  <si>
    <t>Alex McDonald Jos Steret</t>
  </si>
  <si>
    <t>Asia I (8)</t>
  </si>
  <si>
    <t>Thos F Stead Ptr Leonard</t>
  </si>
  <si>
    <t>Arab II</t>
  </si>
  <si>
    <t>Jas Ferrier Wm Rogers</t>
  </si>
  <si>
    <t>Elphinstone (1)</t>
  </si>
  <si>
    <t>Thos Fremlin Colin A Browning</t>
  </si>
  <si>
    <t>Lord Lyndoch (3)</t>
  </si>
  <si>
    <t>Jn Baker Jas Lawrence</t>
  </si>
  <si>
    <t>Lady Nugent (2)</t>
  </si>
  <si>
    <t>Jas Fawcett Jn Dobie</t>
  </si>
  <si>
    <t>Henry Porcher (3)</t>
  </si>
  <si>
    <t>Jn Hart Jn Smith</t>
  </si>
  <si>
    <t>Westmoreland (2)</t>
  </si>
  <si>
    <t>Jn Brigstock Jas Ellis</t>
  </si>
  <si>
    <t>Eden I (1)</t>
  </si>
  <si>
    <t>Alex L Mollison Gilbert King</t>
  </si>
  <si>
    <t>Sarah (2)</t>
  </si>
  <si>
    <t>J.T Whiteside Jas McTernan</t>
  </si>
  <si>
    <t>Thos Welbank Alex Nisbet</t>
  </si>
  <si>
    <t>Blenheim I (2)</t>
  </si>
  <si>
    <t>T(J?).L Spence Geo Birnie</t>
  </si>
  <si>
    <t>Elphinstone (2)</t>
  </si>
  <si>
    <t>Thos Fremlin Campbell France</t>
  </si>
  <si>
    <t>Recovery (4)</t>
  </si>
  <si>
    <t>Thos Johnson Ed Jeffery</t>
  </si>
  <si>
    <t>Platina</t>
  </si>
  <si>
    <t>life sentence</t>
  </si>
  <si>
    <t>14 years</t>
  </si>
  <si>
    <t>sentence</t>
  </si>
  <si>
    <t>7 years</t>
  </si>
  <si>
    <t>in years</t>
  </si>
  <si>
    <t>PP 1810 IV, Account of Persons Transported to New South Wales</t>
  </si>
  <si>
    <t>Convicts transported to New South Wales</t>
  </si>
  <si>
    <t>Feb. 1787 to Aug. 1809</t>
  </si>
  <si>
    <t>7-under 10 years</t>
  </si>
  <si>
    <t>10- under 14 years</t>
  </si>
  <si>
    <t>14 to under 15 years</t>
  </si>
  <si>
    <t>15 to under 21 years</t>
  </si>
  <si>
    <t>21 years to less than life</t>
  </si>
  <si>
    <t>10th Report, Inspectors of Prisons of Great Britain, Supplemenet</t>
  </si>
  <si>
    <t>No. VIII, Transports and Terms of Transportation</t>
  </si>
  <si>
    <t>http://books.google.com/books?id=53cSAAAAYAAJ&amp;pg=RA2-PA70</t>
  </si>
  <si>
    <t>year \ term</t>
  </si>
  <si>
    <t>Oxley (1996), Convict Maids, pp. 257-8, Table A7</t>
  </si>
  <si>
    <t>no response</t>
  </si>
  <si>
    <t>age group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</si>
  <si>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</si>
  <si>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</si>
  <si>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</si>
  <si>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</si>
  <si>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</si>
  <si>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</si>
  <si>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</si>
  <si>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</si>
  <si>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</si>
  <si>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</si>
  <si>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</si>
  <si>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</si>
  <si>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</si>
  <si>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ave. age</t>
  </si>
  <si>
    <t>total responding</t>
  </si>
  <si>
    <t>ave. sentence</t>
  </si>
  <si>
    <t>ave.term</t>
  </si>
  <si>
    <t>sentences of transportation</t>
  </si>
  <si>
    <t>Ages of female convicts transported to Australia</t>
  </si>
  <si>
    <t>Robson Coltish Geo E Forman</t>
  </si>
  <si>
    <t>Susan (3)</t>
  </si>
  <si>
    <t>Hy Neatby Ed Hilditch</t>
  </si>
  <si>
    <t>Royal Sovereign (3)</t>
  </si>
  <si>
    <t>Neptune III (1)</t>
  </si>
  <si>
    <t>W.J Ferris Jos Steret</t>
  </si>
  <si>
    <t>Atwick</t>
  </si>
  <si>
    <t>H Mackay Ptr Leonard</t>
  </si>
  <si>
    <t>Moffatt (3)</t>
  </si>
  <si>
    <t>Thos W Bolton Gilbert King</t>
  </si>
  <si>
    <t>Wm S Stockley Jn Rankine</t>
  </si>
  <si>
    <t>Nautilus (1)</t>
  </si>
  <si>
    <t>J Newcombe Jn G Stewart</t>
  </si>
  <si>
    <t>Minerva II (1)</t>
  </si>
  <si>
    <t>Geo Brown Jas Wilson</t>
  </si>
  <si>
    <t>Coromandel III</t>
  </si>
  <si>
    <t>Wm Loader J Tweeddale</t>
  </si>
  <si>
    <t>Augusta Jessie (2)</t>
  </si>
  <si>
    <t>J.C Edenborough Wm Leyson</t>
  </si>
  <si>
    <t>Majestic</t>
  </si>
  <si>
    <t>G Williamson Ptr Fisher</t>
  </si>
  <si>
    <t>Gilmore (2)</t>
  </si>
  <si>
    <t>J Theaker Jos Steret</t>
  </si>
  <si>
    <t>Pyramus (3)</t>
  </si>
  <si>
    <t>Geo N Livesay Geo E Forman</t>
  </si>
  <si>
    <t>Marquis of Hastings</t>
  </si>
  <si>
    <t>Hy I Naylor Ed Jeffery</t>
  </si>
  <si>
    <t>Egyptian (1)</t>
  </si>
  <si>
    <t>Jn Skelton Jn G Stewart</t>
  </si>
  <si>
    <t>Hindostan (2)</t>
  </si>
  <si>
    <t>Geo Lambe Thos W McDonald</t>
  </si>
  <si>
    <t>Layton II (2)</t>
  </si>
  <si>
    <t>Simon Cuddy Isaac Noott</t>
  </si>
  <si>
    <t>Canton</t>
  </si>
  <si>
    <t>Jn Mordaunt Jn Irvine</t>
  </si>
  <si>
    <t>Runnymede I</t>
  </si>
  <si>
    <t>W.B Forward Ptr Fisher</t>
  </si>
  <si>
    <t>Gilbert Henderson</t>
  </si>
  <si>
    <t>J Tweedie Sir Jn Hamett</t>
  </si>
  <si>
    <t>Mandarin</t>
  </si>
  <si>
    <t>Jas Muddle Alex McKechnie</t>
  </si>
  <si>
    <t>Asia I (9)</t>
  </si>
  <si>
    <t>Jas Fawcett J.W Johnston</t>
  </si>
  <si>
    <t>Egyptian (2)</t>
  </si>
  <si>
    <t>Jn Skelton Jn Kidd</t>
  </si>
  <si>
    <t>Navarino (1)</t>
  </si>
  <si>
    <t>Chris A Warning Jas L Clarke</t>
  </si>
  <si>
    <t>Hindostan (3)</t>
  </si>
  <si>
    <t>Geo Lamb And Henderson</t>
  </si>
  <si>
    <t>Lord Lyndoch (5)</t>
  </si>
  <si>
    <t>Jn Humble Thos W McDonald</t>
  </si>
  <si>
    <t>Lady Raffles</t>
  </si>
  <si>
    <t>Ed Hight Rbt Wylie</t>
  </si>
  <si>
    <t>British Sovereign</t>
  </si>
  <si>
    <t>Jn Cow Jn G Stewart</t>
  </si>
  <si>
    <t>Mary Anne III (2)</t>
  </si>
  <si>
    <t>Adolphus Holton Jas Barr</t>
  </si>
  <si>
    <t>Duncan</t>
  </si>
  <si>
    <t>Thos Grieves Wm McDowell</t>
  </si>
  <si>
    <t>Rajah (Rajah Quilt)</t>
  </si>
  <si>
    <t>Chas Ferguson Jas Donovan</t>
  </si>
  <si>
    <t>Asia V (4)</t>
  </si>
  <si>
    <t>Jn Davison And Sinclair</t>
  </si>
  <si>
    <t>Layton II (3)</t>
  </si>
  <si>
    <t>Dan W Stephens Alex McKechnie</t>
  </si>
  <si>
    <t>Westmoreland (4)</t>
  </si>
  <si>
    <t>Jn Brigstock Jn Gibson</t>
  </si>
  <si>
    <t>Waverley (2)</t>
  </si>
  <si>
    <t>Jas Morgan Thos R Dunn</t>
  </si>
  <si>
    <t>David Clarke</t>
  </si>
  <si>
    <t>Wm B Mills Ed Jeffery</t>
  </si>
  <si>
    <t>Garland Grove (1)</t>
  </si>
  <si>
    <t>Wm B Forward Rbt Dobie</t>
  </si>
  <si>
    <t>Lord Goderich</t>
  </si>
  <si>
    <t>Wm Mills Jas Baird</t>
  </si>
  <si>
    <t>Mexborough</t>
  </si>
  <si>
    <t>Jn H Bridgman Jn S Hampton</t>
  </si>
  <si>
    <t>Prince Regent II (2</t>
  </si>
  <si>
    <t>Jn T Barclay Plp Jones</t>
  </si>
  <si>
    <t>Barossa (2)</t>
  </si>
  <si>
    <t>Jn Austin Hy M Mahon</t>
  </si>
  <si>
    <t>Tortoise</t>
  </si>
  <si>
    <t>Capt. J Hood RN Thos Brownrigg</t>
  </si>
  <si>
    <t>Richard Webb</t>
  </si>
  <si>
    <t>Rbt McLachlan Wm Rogers</t>
  </si>
  <si>
    <t>John Brewer</t>
  </si>
  <si>
    <t>Rbt Brown Geo E Forman</t>
  </si>
  <si>
    <t>Emma Eugenia (2)</t>
  </si>
  <si>
    <t>Geo Kettlewell Jn Kidd</t>
  </si>
  <si>
    <t>Isabella I (6)</t>
  </si>
  <si>
    <t>Geo Sinclair Campbell France</t>
  </si>
  <si>
    <t>Somersetshire (2)</t>
  </si>
  <si>
    <t>Chas Motley Thos Gibson</t>
  </si>
  <si>
    <t>Eden I</t>
  </si>
  <si>
    <t>Jn Jones Alex Neill</t>
  </si>
  <si>
    <t>Candahar</t>
  </si>
  <si>
    <t>Jn P Ridley Ptr Leonard</t>
  </si>
  <si>
    <t>Susan (4)</t>
  </si>
  <si>
    <t>Hy Neatby Goe T Moxey</t>
  </si>
  <si>
    <t>Elphinstone (4)</t>
  </si>
  <si>
    <t>Thos Fremlin W.H.B Jones</t>
  </si>
  <si>
    <t>Isabella Watson</t>
  </si>
  <si>
    <t>Jn A McDonald Rbt Bower</t>
  </si>
  <si>
    <t>Surrey I (11)</t>
  </si>
  <si>
    <t>Hy I Naylor Jn Tarn</t>
  </si>
  <si>
    <t>Hope</t>
  </si>
  <si>
    <t>Jn Goss Rchd Lewis</t>
  </si>
  <si>
    <t>Royal Admiral (4)</t>
  </si>
  <si>
    <t>Wm T Fell Jn R Roberts</t>
  </si>
  <si>
    <t>Kinnear (1)</t>
  </si>
  <si>
    <t>Wm Liddesdale Geo I Fox</t>
  </si>
  <si>
    <t>Jn Biddle Alex Bryson</t>
  </si>
  <si>
    <t>Cape</t>
  </si>
  <si>
    <t>Cape Packet</t>
  </si>
  <si>
    <t>Chris Lamb Hy Kelsall</t>
  </si>
  <si>
    <t>Emily I</t>
  </si>
  <si>
    <t>Jn Humble And Henderson</t>
  </si>
  <si>
    <t>Moffatt (4)</t>
  </si>
  <si>
    <t>Jas Gilbert Jas Smith</t>
  </si>
  <si>
    <t>Waverley (3)</t>
  </si>
  <si>
    <t>Jas Morgan Sam Mackay</t>
  </si>
  <si>
    <t>Triton</t>
  </si>
  <si>
    <t>Jos Dare Wm McDowell</t>
  </si>
  <si>
    <t>Navarino (2)</t>
  </si>
  <si>
    <t>Chris A Warning Jn J Lancaster</t>
  </si>
  <si>
    <t>Earl Grey (3)</t>
  </si>
  <si>
    <t>Alex S Molison Colin A Browning</t>
  </si>
  <si>
    <t>Duchess of Northumb</t>
  </si>
  <si>
    <t>Chas Scott Wm West</t>
  </si>
  <si>
    <t>Garland Grove (2)</t>
  </si>
  <si>
    <t>Wm B Forward Wm Bland</t>
  </si>
  <si>
    <t>North Briton</t>
  </si>
  <si>
    <t>Thos Fyall Jas L Clarke</t>
  </si>
  <si>
    <t>John Renwick (2)</t>
  </si>
  <si>
    <t>Wm Morgan Thos E Ring</t>
  </si>
  <si>
    <t>Margaret (4)</t>
  </si>
  <si>
    <t>Jn F Dye McAvoy &amp; Jn A Mould</t>
  </si>
  <si>
    <t>Gilmore (3)</t>
  </si>
  <si>
    <t>Wm M Maw Jas Syme</t>
  </si>
  <si>
    <t>Cressy</t>
  </si>
  <si>
    <t>Jas Molison Jas Lawrence</t>
  </si>
  <si>
    <t>Constant</t>
  </si>
  <si>
    <t>Jn Hemery Jn S Hampton</t>
  </si>
  <si>
    <t>East London</t>
  </si>
  <si>
    <t>Jas Parley Ed Caldwell</t>
  </si>
  <si>
    <t>Asiatic</t>
  </si>
  <si>
    <t>Geo Barlow And Sinclair</t>
  </si>
  <si>
    <t>Ermerald Isle</t>
  </si>
  <si>
    <t>Rbt Curling Alick Osborne</t>
  </si>
  <si>
    <t>Forfarshire</t>
  </si>
  <si>
    <t>Jn Symons J.O McWilliam</t>
  </si>
  <si>
    <t>Lord Petre</t>
  </si>
  <si>
    <t>Jos Luckley/Thos Barker Dav Deas</t>
  </si>
  <si>
    <t>Henrietta</t>
  </si>
  <si>
    <t>Geo Longford Abraham R Bradford</t>
  </si>
  <si>
    <t>Orator</t>
  </si>
  <si>
    <t>Wm Tayt Jas Booth</t>
  </si>
  <si>
    <t>Woodbridge (2)</t>
  </si>
  <si>
    <t>Wm B Dobson Jason Lardner</t>
  </si>
  <si>
    <t>Duke of Richmond</t>
  </si>
  <si>
    <t>Dav Clark Jn W Elliott</t>
  </si>
  <si>
    <t>Anson</t>
  </si>
  <si>
    <t>Capt. Coglin RN And Miller</t>
  </si>
  <si>
    <t>Emma Eugenia (3)</t>
  </si>
  <si>
    <t>Geo Kettlewell Jn Wilson</t>
  </si>
  <si>
    <t>Deptford</t>
  </si>
  <si>
    <t>Marion (1)</t>
  </si>
  <si>
    <t>Rbt D Guthrie W.H.B Jones</t>
  </si>
  <si>
    <t>Equestrian (1)</t>
  </si>
  <si>
    <t>Jas Cromarty Wm West</t>
  </si>
  <si>
    <t>Greenlaw</t>
  </si>
  <si>
    <t>Jn Edgar Jas Clarke</t>
  </si>
  <si>
    <t>London (1)</t>
  </si>
  <si>
    <t>Jn T Attwood Chas Inches</t>
  </si>
  <si>
    <t>Maria Somes (1)</t>
  </si>
  <si>
    <t>Jn Baker Jas Osborne</t>
  </si>
  <si>
    <t>Cadet (1)</t>
  </si>
  <si>
    <t>Jn C Hillman Rbt Bower</t>
  </si>
  <si>
    <t>Angelina</t>
  </si>
  <si>
    <t>Jn Gray Thos E Ring</t>
  </si>
  <si>
    <t>Barossa (3)</t>
  </si>
  <si>
    <t>Jn Austin Jn Gannon</t>
  </si>
  <si>
    <t>Emily II</t>
  </si>
  <si>
    <t>Hy H Greaves Jn Munro</t>
  </si>
  <si>
    <t>Lord Auckland (1)</t>
  </si>
  <si>
    <t>Rbt Brown Jn J Lancaster</t>
  </si>
  <si>
    <t>William Jardine (2)</t>
  </si>
  <si>
    <t>Fran Wilkins Lodge Jn Robertson</t>
  </si>
  <si>
    <t>Tasmania (1)</t>
  </si>
  <si>
    <t>Wm Black Thos Seaton</t>
  </si>
  <si>
    <t>Sir Robert Peel</t>
  </si>
  <si>
    <t>Wm Champion Jn A Mould</t>
  </si>
  <si>
    <t>Phoebe</t>
  </si>
  <si>
    <t>Wm Dale Alex C Macleroy</t>
  </si>
  <si>
    <t>Sir George Seymour</t>
  </si>
  <si>
    <t>Jn Young Jn S Hampton</t>
  </si>
  <si>
    <t>Elizabeth and Henry</t>
  </si>
  <si>
    <t>Clarke T.W Jewell</t>
  </si>
  <si>
    <t>Adolphus Holton Jas A Gordon</t>
  </si>
  <si>
    <t>Theresa (2)</t>
  </si>
  <si>
    <t>Thos Bacon Colin A Browning</t>
  </si>
  <si>
    <t>Tory (1)</t>
  </si>
  <si>
    <t>Jn P Mills Jn Sloan</t>
  </si>
  <si>
    <t>Ratcliffe (1)</t>
  </si>
  <si>
    <t>Jas Gilbert Rbt Dobie</t>
  </si>
  <si>
    <t>Marion (2)</t>
  </si>
  <si>
    <t>Kettlewell Jn W Elliott</t>
  </si>
  <si>
    <t>Equestrian (2)</t>
  </si>
  <si>
    <t>Jos L Spence Thos Robertson</t>
  </si>
  <si>
    <t>Lloyds (3)</t>
  </si>
  <si>
    <t>Dav Lewis Chas K Nutt</t>
  </si>
  <si>
    <t>Tasmania (2)</t>
  </si>
  <si>
    <t>Wm Black Jason Lardner</t>
  </si>
  <si>
    <t>Jn Bruton Hy Baker</t>
  </si>
  <si>
    <t>Pestonjee Bomanjee</t>
  </si>
  <si>
    <t>Jn Austin J.W Johnston</t>
  </si>
  <si>
    <t>Samuel Boddington</t>
  </si>
  <si>
    <t>Hy Tamott Jas Carmichael</t>
  </si>
  <si>
    <t>Joseph Somes (1)</t>
  </si>
  <si>
    <t>Geo Thompson Jas L Clarke</t>
  </si>
  <si>
    <t>Emma Eugenia (4)</t>
  </si>
  <si>
    <t>Wilfd Beech Jn Wilson</t>
  </si>
  <si>
    <t>Palmyra</t>
  </si>
  <si>
    <t>Dan W Stephens Dav Geddes</t>
  </si>
  <si>
    <t>Lord Auckland (2)</t>
  </si>
  <si>
    <t>Rbt Brown Ben Bynoe &amp; J.J.W Roberts</t>
  </si>
  <si>
    <t>Sea Queen</t>
  </si>
  <si>
    <t>Geo W Wood T.W Jewell</t>
  </si>
  <si>
    <t>Wm J.S Clark Harvey Morris</t>
  </si>
  <si>
    <t>LOndon</t>
  </si>
  <si>
    <t>Jn Austin Col. A Browning</t>
  </si>
  <si>
    <t>Arabian</t>
  </si>
  <si>
    <t>Jn Robertson Rbt Wylie</t>
  </si>
  <si>
    <t>Asia V (5)</t>
  </si>
  <si>
    <t>Jn Roskell Jason Lardner</t>
  </si>
  <si>
    <t>Waverley (4)</t>
  </si>
  <si>
    <t>Jas Morgan Plp Jones</t>
  </si>
  <si>
    <t>Cadet (2)</t>
  </si>
  <si>
    <t>Wm Forsyth Chas R Kinnear</t>
  </si>
  <si>
    <t>John Calvin (2)</t>
  </si>
  <si>
    <t>Jn Davison Jn W Bowler</t>
  </si>
  <si>
    <t>Gibraltar</t>
  </si>
  <si>
    <t>Adolphus Holton Thos H Keown</t>
  </si>
  <si>
    <t>Anna Maria (1)</t>
  </si>
  <si>
    <t>Ed M Smith Rbt Stephenson</t>
  </si>
  <si>
    <t>Wm J.S Clark Jn Smith</t>
  </si>
  <si>
    <t>Bangalore (1)</t>
  </si>
  <si>
    <t xml:space="preserve"> Martyn Harvey Morris</t>
  </si>
  <si>
    <t>Tory (3)</t>
  </si>
  <si>
    <t>Smith Chas Smith</t>
  </si>
  <si>
    <t>Kinnear (2)</t>
  </si>
  <si>
    <t>Rbt Heard Jn G Williams</t>
  </si>
  <si>
    <t>Ratcliffe (2)</t>
  </si>
  <si>
    <t>Phillipson Jn Gibson</t>
  </si>
  <si>
    <t>Jn Baker Jn Tarn</t>
  </si>
  <si>
    <t>Lord Auckland (3)</t>
  </si>
  <si>
    <t>Thos Bacon Jn Moodie</t>
  </si>
  <si>
    <t>Eden (4)</t>
  </si>
  <si>
    <t>Murdoch Rbt McCrea &amp; Rbt Reith</t>
  </si>
  <si>
    <t>Blenheim II (1)</t>
  </si>
  <si>
    <t>A.S Watson Thos R Thomson</t>
  </si>
  <si>
    <t>Cadet (3)</t>
  </si>
  <si>
    <t>R Pratt Jn C Bowman</t>
  </si>
  <si>
    <t>Maria II</t>
  </si>
  <si>
    <t>F.W Plank Ed Nolloth</t>
  </si>
  <si>
    <t>Hyderabad (2)</t>
  </si>
  <si>
    <t>T.A Castle L.S Cunningham</t>
  </si>
  <si>
    <t>Stately</t>
  </si>
  <si>
    <t>Thos Ginder Jn W Elliott</t>
  </si>
  <si>
    <t>Australasia</t>
  </si>
  <si>
    <t>Jas Connell Alex Kilroy</t>
  </si>
  <si>
    <t>St Vincent (2)</t>
  </si>
  <si>
    <t>Jn Young Sam Donnelly</t>
  </si>
  <si>
    <t>Neptune III (2)</t>
  </si>
  <si>
    <t>Henderson Thos Gibson</t>
  </si>
  <si>
    <t>Earl Grey (4)</t>
  </si>
  <si>
    <t>Repository:</t>
  </si>
  <si>
    <t>http://acrosswalls.org/datasets/</t>
  </si>
  <si>
    <t>Version: 1.0</t>
  </si>
  <si>
    <t>voyages dataset - comparative</t>
  </si>
  <si>
    <t>em, ef, lm, lf = embarked males, embarked females, landed males, landed females convict counts</t>
  </si>
  <si>
    <t>Cross-check Shaw data on convicts transported to Australia by sex, 1787-1867</t>
  </si>
  <si>
    <t>Ship voyages transporting convicts from Britain to Australia, 1787-1867, with ship, voyage, and passenger characteristics</t>
  </si>
  <si>
    <t>Estimated landings of convicts by sex for the First Convict Fleet sent to Australia</t>
  </si>
  <si>
    <t>Scottish convicts transported to Australia, annually by sex 1786-1857</t>
  </si>
  <si>
    <t>Ages and sentence lengths of convicts transported to Australia</t>
  </si>
  <si>
    <t>Aug. 1810 to Jan. 1810</t>
  </si>
  <si>
    <t>ave. sentence of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</si>
</sst>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8" x14ac:knownFonts="1">
    <font>
      <sz val="10"/>
      <name val="MS Sans Serif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/>
    </xf>
    <xf numFmtId="166" fontId="6" fillId="0" borderId="0" xfId="4" applyNumberFormat="1" applyFont="1"/>
    <xf numFmtId="166" fontId="6" fillId="0" borderId="0" xfId="4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0" fontId="6" fillId="0" borderId="0" xfId="2" applyFont="1"/>
    <xf numFmtId="164" fontId="6" fillId="0" borderId="0" xfId="4" applyNumberFormat="1" applyFont="1"/>
    <xf numFmtId="2" fontId="6" fillId="0" borderId="0" xfId="0" applyNumberFormat="1" applyFont="1"/>
    <xf numFmtId="0" fontId="6" fillId="0" borderId="0" xfId="3" applyFont="1"/>
    <xf numFmtId="0" fontId="7" fillId="0" borderId="0" xfId="1" applyFont="1"/>
    <xf numFmtId="0" fontId="6" fillId="0" borderId="0" xfId="0" quotePrefix="1" applyFont="1"/>
    <xf numFmtId="1" fontId="6" fillId="0" borderId="0" xfId="0" applyNumberFormat="1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 wrapText="1"/>
    </xf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3" applyFont="1" applyAlignment="1">
      <alignment horizontal="left" wrapText="1"/>
    </xf>
    <xf numFmtId="0" fontId="6" fillId="0" borderId="0" xfId="0" applyFont="1" applyAlignment="1">
      <alignment horizontal="left" vertical="center"/>
    </xf>
  </cellXfs>
  <cellStyles count="5">
    <cellStyle name="Hyperlink" xfId="1" builtinId="8"/>
    <cellStyle name="Normal" xfId="0" builtinId="0"/>
    <cellStyle name="Normal_trans1" xfId="2"/>
    <cellStyle name="Normal_transported-england-wales-america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oldbaileyonline.org/forms/formStats.j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books.google.com/books?id=53cSAAAAYAAJ&amp;pg=RA2-PA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sqref="A1:H1"/>
    </sheetView>
  </sheetViews>
  <sheetFormatPr defaultRowHeight="15" x14ac:dyDescent="0.25"/>
  <cols>
    <col min="1" max="1" width="10.42578125" style="1" customWidth="1"/>
    <col min="2" max="2" width="9.140625" style="2"/>
    <col min="3" max="3" width="9.140625" style="3"/>
    <col min="4" max="13" width="9.140625" style="2"/>
    <col min="14" max="14" width="3" style="1" customWidth="1"/>
    <col min="15" max="15" width="86.85546875" style="1" customWidth="1"/>
    <col min="16" max="16384" width="9.140625" style="1"/>
  </cols>
  <sheetData>
    <row r="1" spans="1:15" x14ac:dyDescent="0.25">
      <c r="A1" s="35" t="s">
        <v>687</v>
      </c>
      <c r="B1" s="35"/>
      <c r="C1" s="35"/>
      <c r="D1" s="35"/>
      <c r="E1" s="35"/>
      <c r="F1" s="35"/>
      <c r="G1" s="35"/>
      <c r="H1" s="35"/>
      <c r="O1" s="1" t="s">
        <v>1895</v>
      </c>
    </row>
    <row r="2" spans="1:15" x14ac:dyDescent="0.25">
      <c r="O2" s="1" t="s">
        <v>1896</v>
      </c>
    </row>
    <row r="3" spans="1:15" x14ac:dyDescent="0.25">
      <c r="O3" s="1" t="s">
        <v>1897</v>
      </c>
    </row>
    <row r="4" spans="1:15" x14ac:dyDescent="0.25">
      <c r="B4" s="36" t="s">
        <v>662</v>
      </c>
      <c r="C4" s="36"/>
      <c r="D4" s="36"/>
      <c r="E4" s="36"/>
      <c r="F4" s="36" t="s">
        <v>660</v>
      </c>
      <c r="G4" s="36"/>
      <c r="H4" s="36" t="s">
        <v>659</v>
      </c>
      <c r="I4" s="36"/>
      <c r="J4" s="36" t="s">
        <v>658</v>
      </c>
      <c r="K4" s="36"/>
      <c r="L4" s="36" t="s">
        <v>661</v>
      </c>
      <c r="M4" s="36"/>
    </row>
    <row r="5" spans="1:15" s="4" customFormat="1" ht="30" x14ac:dyDescent="0.25">
      <c r="A5" s="9" t="s">
        <v>652</v>
      </c>
      <c r="B5" s="10" t="s">
        <v>146</v>
      </c>
      <c r="C5" s="11" t="s">
        <v>1526</v>
      </c>
      <c r="D5" s="10" t="s">
        <v>154</v>
      </c>
      <c r="E5" s="10" t="s">
        <v>155</v>
      </c>
      <c r="F5" s="10" t="s">
        <v>154</v>
      </c>
      <c r="G5" s="10" t="s">
        <v>155</v>
      </c>
      <c r="H5" s="10" t="s">
        <v>154</v>
      </c>
      <c r="I5" s="10" t="s">
        <v>155</v>
      </c>
      <c r="J5" s="10" t="s">
        <v>154</v>
      </c>
      <c r="K5" s="10" t="s">
        <v>155</v>
      </c>
      <c r="L5" s="10" t="s">
        <v>154</v>
      </c>
      <c r="M5" s="10" t="s">
        <v>155</v>
      </c>
      <c r="O5" s="5" t="s">
        <v>671</v>
      </c>
    </row>
    <row r="6" spans="1:15" x14ac:dyDescent="0.25">
      <c r="A6" s="8">
        <v>1787</v>
      </c>
      <c r="B6" s="6">
        <f>D6+E6</f>
        <v>759</v>
      </c>
      <c r="C6" s="7">
        <f>SUM(D5:D7)/SUM(E5:E7)</f>
        <v>2.9738219895287958</v>
      </c>
      <c r="D6" s="6">
        <f>F6-H6-J6-L6</f>
        <v>568</v>
      </c>
      <c r="E6" s="6">
        <f>G6-I6-K6-M6</f>
        <v>191</v>
      </c>
      <c r="F6" s="6">
        <v>568</v>
      </c>
      <c r="G6" s="6">
        <v>191</v>
      </c>
      <c r="H6" s="6">
        <v>0</v>
      </c>
      <c r="I6" s="6">
        <v>0</v>
      </c>
      <c r="J6" s="6">
        <f>'Scottish convicts'!D4</f>
        <v>0</v>
      </c>
      <c r="K6" s="6">
        <f>'Scottish convicts'!E4</f>
        <v>0</v>
      </c>
      <c r="L6" s="6">
        <f>'Shaw check'!F8*'by year'!F6/('by year'!F6+'by year'!G6)</f>
        <v>0</v>
      </c>
      <c r="M6" s="6">
        <f>'Shaw check'!F8-'by year'!L6</f>
        <v>0</v>
      </c>
      <c r="O6" s="1" t="s">
        <v>672</v>
      </c>
    </row>
    <row r="7" spans="1:15" x14ac:dyDescent="0.25">
      <c r="A7" s="8">
        <v>1788</v>
      </c>
      <c r="B7" s="6">
        <f t="shared" ref="B7:B70" si="0">D7+E7</f>
        <v>0</v>
      </c>
      <c r="C7" s="7">
        <f t="shared" ref="C7:C70" si="1">SUM(D6:D8)/SUM(E6:E8)</f>
        <v>1.4220623501199041</v>
      </c>
      <c r="D7" s="6">
        <f t="shared" ref="D7:D70" si="2">F7-H7-J7-L7</f>
        <v>0</v>
      </c>
      <c r="E7" s="6">
        <f t="shared" ref="E7:E38" si="3">G7-I7-K7-M7</f>
        <v>0</v>
      </c>
      <c r="F7" s="6">
        <v>0</v>
      </c>
      <c r="G7" s="6">
        <v>0</v>
      </c>
      <c r="H7" s="6">
        <v>0</v>
      </c>
      <c r="I7" s="6">
        <v>0</v>
      </c>
      <c r="J7" s="6">
        <f>'Scottish convicts'!D5</f>
        <v>0</v>
      </c>
      <c r="K7" s="6">
        <f>'Scottish convicts'!E5</f>
        <v>0</v>
      </c>
      <c r="L7" s="6">
        <v>0</v>
      </c>
      <c r="M7" s="6">
        <v>0</v>
      </c>
      <c r="O7" s="1" t="s">
        <v>682</v>
      </c>
    </row>
    <row r="8" spans="1:15" x14ac:dyDescent="0.25">
      <c r="A8" s="8">
        <v>1789</v>
      </c>
      <c r="B8" s="6">
        <f t="shared" si="0"/>
        <v>251</v>
      </c>
      <c r="C8" s="7">
        <f t="shared" si="1"/>
        <v>3.1710526315789473</v>
      </c>
      <c r="D8" s="6">
        <f t="shared" si="2"/>
        <v>25</v>
      </c>
      <c r="E8" s="6">
        <f t="shared" si="3"/>
        <v>226</v>
      </c>
      <c r="F8" s="6">
        <v>25</v>
      </c>
      <c r="G8" s="6">
        <v>226</v>
      </c>
      <c r="H8" s="6">
        <v>0</v>
      </c>
      <c r="I8" s="6">
        <v>0</v>
      </c>
      <c r="J8" s="6">
        <f>'Scottish convicts'!D6</f>
        <v>0</v>
      </c>
      <c r="K8" s="6">
        <f>'Scottish convicts'!E6</f>
        <v>0</v>
      </c>
      <c r="L8" s="6">
        <f>'Shaw check'!F10*'by year'!F8/('by year'!F8+'by year'!G8)</f>
        <v>0</v>
      </c>
      <c r="M8" s="6">
        <f>'Shaw check'!F10-'by year'!L8</f>
        <v>0</v>
      </c>
      <c r="O8" s="1" t="s">
        <v>683</v>
      </c>
    </row>
    <row r="9" spans="1:15" x14ac:dyDescent="0.25">
      <c r="A9" s="8">
        <v>1790</v>
      </c>
      <c r="B9" s="6">
        <f t="shared" si="0"/>
        <v>1017</v>
      </c>
      <c r="C9" s="7">
        <f t="shared" si="1"/>
        <v>6.0724725943970759</v>
      </c>
      <c r="D9" s="6">
        <f t="shared" si="2"/>
        <v>939</v>
      </c>
      <c r="E9" s="6">
        <f t="shared" si="3"/>
        <v>78</v>
      </c>
      <c r="F9" s="6">
        <v>939</v>
      </c>
      <c r="G9" s="6">
        <v>78</v>
      </c>
      <c r="H9" s="6">
        <v>0</v>
      </c>
      <c r="I9" s="6">
        <v>0</v>
      </c>
      <c r="J9" s="6">
        <f>'Scottish convicts'!D7</f>
        <v>0</v>
      </c>
      <c r="K9" s="6">
        <f>'Scottish convicts'!E7</f>
        <v>0</v>
      </c>
      <c r="L9" s="6">
        <f>'Shaw check'!F11*'by year'!F9/('by year'!F9+'by year'!G9)</f>
        <v>0</v>
      </c>
      <c r="M9" s="6">
        <f>'Shaw check'!F11-'by year'!L9</f>
        <v>0</v>
      </c>
      <c r="O9" s="1" t="s">
        <v>684</v>
      </c>
    </row>
    <row r="10" spans="1:15" x14ac:dyDescent="0.25">
      <c r="A10" s="8">
        <v>1791</v>
      </c>
      <c r="B10" s="6">
        <f t="shared" si="0"/>
        <v>2603</v>
      </c>
      <c r="C10" s="7">
        <f t="shared" si="1"/>
        <v>8.9828054298642517</v>
      </c>
      <c r="D10" s="6">
        <f t="shared" si="2"/>
        <v>2359.6666666666665</v>
      </c>
      <c r="E10" s="6">
        <f t="shared" si="3"/>
        <v>243.33333333333334</v>
      </c>
      <c r="F10" s="6">
        <v>2520</v>
      </c>
      <c r="G10" s="6">
        <v>279</v>
      </c>
      <c r="H10" s="6">
        <v>133</v>
      </c>
      <c r="I10" s="6">
        <v>22</v>
      </c>
      <c r="J10" s="6">
        <f>'Scottish convicts'!D8</f>
        <v>27.333333333333336</v>
      </c>
      <c r="K10" s="6">
        <f>'Scottish convicts'!E8</f>
        <v>13.666666666666666</v>
      </c>
      <c r="L10" s="6">
        <f>'Shaw check'!F12*'by year'!F10/('by year'!F10+'by year'!G10)</f>
        <v>0</v>
      </c>
      <c r="M10" s="6">
        <f>'Shaw check'!F12-'by year'!L10</f>
        <v>0</v>
      </c>
    </row>
    <row r="11" spans="1:15" x14ac:dyDescent="0.25">
      <c r="A11" s="8">
        <v>1792</v>
      </c>
      <c r="B11" s="6">
        <f t="shared" si="0"/>
        <v>57</v>
      </c>
      <c r="C11" s="7">
        <f t="shared" si="1"/>
        <v>8.1338672768878695</v>
      </c>
      <c r="D11" s="6">
        <f t="shared" si="2"/>
        <v>10</v>
      </c>
      <c r="E11" s="6">
        <f t="shared" si="3"/>
        <v>47</v>
      </c>
      <c r="F11" s="6">
        <v>10</v>
      </c>
      <c r="G11" s="6">
        <v>47</v>
      </c>
      <c r="H11" s="6">
        <v>0</v>
      </c>
      <c r="I11" s="6">
        <v>0</v>
      </c>
      <c r="J11" s="6">
        <f>'Scottish convicts'!D9</f>
        <v>0</v>
      </c>
      <c r="K11" s="6">
        <f>'Scottish convicts'!E9</f>
        <v>0</v>
      </c>
      <c r="L11" s="6">
        <f>'Shaw check'!F13*'by year'!F11/('by year'!F11+'by year'!G11)</f>
        <v>0</v>
      </c>
      <c r="M11" s="6">
        <f>'Shaw check'!F13-'by year'!L11</f>
        <v>0</v>
      </c>
      <c r="O11" s="1" t="s">
        <v>685</v>
      </c>
    </row>
    <row r="12" spans="1:15" x14ac:dyDescent="0.25">
      <c r="A12" s="8">
        <v>1793</v>
      </c>
      <c r="B12" s="6">
        <f t="shared" si="0"/>
        <v>1</v>
      </c>
      <c r="C12" s="7">
        <f t="shared" si="1"/>
        <v>0.2</v>
      </c>
      <c r="D12" s="6">
        <f t="shared" si="2"/>
        <v>0</v>
      </c>
      <c r="E12" s="6">
        <f t="shared" si="3"/>
        <v>1</v>
      </c>
      <c r="F12" s="6">
        <v>235</v>
      </c>
      <c r="G12" s="6">
        <v>71</v>
      </c>
      <c r="H12" s="6">
        <v>235</v>
      </c>
      <c r="I12" s="6">
        <v>70</v>
      </c>
      <c r="J12" s="6">
        <f>'Scottish convicts'!D10</f>
        <v>0</v>
      </c>
      <c r="K12" s="6">
        <f>'Scottish convicts'!E10</f>
        <v>0</v>
      </c>
      <c r="L12" s="6">
        <f>'Shaw check'!F14*'by year'!F12/('by year'!F12+'by year'!G12)</f>
        <v>0</v>
      </c>
      <c r="M12" s="6">
        <f>'Shaw check'!F14-'by year'!L12</f>
        <v>0</v>
      </c>
      <c r="O12" s="1" t="s">
        <v>686</v>
      </c>
    </row>
    <row r="13" spans="1:15" x14ac:dyDescent="0.25">
      <c r="A13" s="8">
        <v>1794</v>
      </c>
      <c r="B13" s="6">
        <f t="shared" si="0"/>
        <v>64</v>
      </c>
      <c r="C13" s="7">
        <f t="shared" si="1"/>
        <v>6.0390763765541734E-2</v>
      </c>
      <c r="D13" s="6">
        <f>F13-H13-J13-L13</f>
        <v>10.333333333333332</v>
      </c>
      <c r="E13" s="6">
        <f t="shared" si="3"/>
        <v>53.666666666666664</v>
      </c>
      <c r="F13" s="6">
        <v>23</v>
      </c>
      <c r="G13" s="6">
        <v>60</v>
      </c>
      <c r="H13" s="6">
        <v>0</v>
      </c>
      <c r="I13" s="6">
        <v>0</v>
      </c>
      <c r="J13" s="6">
        <f>'Scottish convicts'!D11</f>
        <v>12.666666666666668</v>
      </c>
      <c r="K13" s="6">
        <f>'Scottish convicts'!E11</f>
        <v>6.333333333333333</v>
      </c>
      <c r="L13" s="6">
        <f>'Shaw check'!F15*'by year'!F13/('by year'!F13+'by year'!G13)</f>
        <v>0</v>
      </c>
      <c r="M13" s="6">
        <f>'Shaw check'!F15-'by year'!L13</f>
        <v>0</v>
      </c>
    </row>
    <row r="14" spans="1:15" x14ac:dyDescent="0.25">
      <c r="A14" s="8">
        <v>1795</v>
      </c>
      <c r="B14" s="6">
        <f t="shared" si="0"/>
        <v>134</v>
      </c>
      <c r="C14" s="7">
        <f t="shared" si="1"/>
        <v>6.0714285714285714E-2</v>
      </c>
      <c r="D14" s="6">
        <f t="shared" si="2"/>
        <v>1</v>
      </c>
      <c r="E14" s="6">
        <f t="shared" si="3"/>
        <v>133</v>
      </c>
      <c r="F14" s="6">
        <v>164</v>
      </c>
      <c r="G14" s="6">
        <v>203</v>
      </c>
      <c r="H14" s="6">
        <v>163</v>
      </c>
      <c r="I14" s="6">
        <v>70</v>
      </c>
      <c r="J14" s="6">
        <f>'Scottish convicts'!D12</f>
        <v>0</v>
      </c>
      <c r="K14" s="6">
        <f>'Scottish convicts'!E12</f>
        <v>0</v>
      </c>
      <c r="L14" s="6">
        <f>'Shaw check'!F16*'by year'!F14/('by year'!F14+'by year'!G14)</f>
        <v>0</v>
      </c>
      <c r="M14" s="6">
        <f>'Shaw check'!F16-'by year'!L14</f>
        <v>0</v>
      </c>
    </row>
    <row r="15" spans="1:15" x14ac:dyDescent="0.25">
      <c r="A15" s="8">
        <v>1796</v>
      </c>
      <c r="B15" s="6">
        <f t="shared" si="0"/>
        <v>0</v>
      </c>
      <c r="C15" s="7">
        <f t="shared" si="1"/>
        <v>2.5146222727595759</v>
      </c>
      <c r="D15" s="6">
        <f t="shared" si="2"/>
        <v>0</v>
      </c>
      <c r="E15" s="6">
        <f t="shared" si="3"/>
        <v>0</v>
      </c>
      <c r="F15" s="6">
        <v>144</v>
      </c>
      <c r="G15" s="6">
        <v>44</v>
      </c>
      <c r="H15" s="6">
        <v>144</v>
      </c>
      <c r="I15" s="6">
        <v>44</v>
      </c>
      <c r="J15" s="6">
        <f>'Scottish convicts'!D13</f>
        <v>0</v>
      </c>
      <c r="K15" s="6">
        <f>'Scottish convicts'!E13</f>
        <v>0</v>
      </c>
      <c r="L15" s="6">
        <f>'Shaw check'!F17*'by year'!F15/('by year'!F15+'by year'!G15)</f>
        <v>0</v>
      </c>
      <c r="M15" s="6">
        <f>'Shaw check'!F17-'by year'!L15</f>
        <v>0</v>
      </c>
    </row>
    <row r="16" spans="1:15" x14ac:dyDescent="0.25">
      <c r="A16" s="8">
        <v>1797</v>
      </c>
      <c r="B16" s="6">
        <f t="shared" si="0"/>
        <v>565</v>
      </c>
      <c r="C16" s="7">
        <f t="shared" si="1"/>
        <v>4.9418132144807174</v>
      </c>
      <c r="D16" s="6">
        <f t="shared" si="2"/>
        <v>499.11660777385157</v>
      </c>
      <c r="E16" s="6">
        <f t="shared" si="3"/>
        <v>65.883392226148416</v>
      </c>
      <c r="F16" s="6">
        <v>500</v>
      </c>
      <c r="G16" s="6">
        <v>66</v>
      </c>
      <c r="H16" s="6">
        <v>0</v>
      </c>
      <c r="I16" s="6">
        <v>0</v>
      </c>
      <c r="J16" s="6">
        <f>'Scottish convicts'!D14</f>
        <v>0</v>
      </c>
      <c r="K16" s="6">
        <f>'Scottish convicts'!E14</f>
        <v>0</v>
      </c>
      <c r="L16" s="6">
        <f>'Shaw check'!F18*'by year'!F16/('by year'!F16+'by year'!G16)</f>
        <v>0.88339222614840984</v>
      </c>
      <c r="M16" s="6">
        <f>'Shaw check'!F18-'by year'!L16</f>
        <v>0.11660777385159016</v>
      </c>
    </row>
    <row r="17" spans="1:13" x14ac:dyDescent="0.25">
      <c r="A17" s="8">
        <v>1798</v>
      </c>
      <c r="B17" s="6">
        <f t="shared" si="0"/>
        <v>394</v>
      </c>
      <c r="C17" s="7">
        <f t="shared" si="1"/>
        <v>3.7201813143894822</v>
      </c>
      <c r="D17" s="6">
        <f t="shared" si="2"/>
        <v>298.4848484848485</v>
      </c>
      <c r="E17" s="6">
        <f t="shared" si="3"/>
        <v>95.515151515151516</v>
      </c>
      <c r="F17" s="6">
        <v>300</v>
      </c>
      <c r="G17" s="6">
        <v>96</v>
      </c>
      <c r="H17" s="6">
        <v>0</v>
      </c>
      <c r="I17" s="6">
        <v>0</v>
      </c>
      <c r="J17" s="6">
        <f>'Scottish convicts'!D15</f>
        <v>0</v>
      </c>
      <c r="K17" s="6">
        <f>'Scottish convicts'!E15</f>
        <v>0</v>
      </c>
      <c r="L17" s="6">
        <f>'Shaw check'!F19*'by year'!F17/('by year'!F17+'by year'!G17)</f>
        <v>1.5151515151515151</v>
      </c>
      <c r="M17" s="6">
        <f>'Shaw check'!F19-'by year'!L17</f>
        <v>0.48484848484848486</v>
      </c>
    </row>
    <row r="18" spans="1:13" x14ac:dyDescent="0.25">
      <c r="A18" s="8">
        <v>1799</v>
      </c>
      <c r="B18" s="6">
        <f t="shared" si="0"/>
        <v>53</v>
      </c>
      <c r="C18" s="7">
        <f t="shared" si="1"/>
        <v>3.236153375147965</v>
      </c>
      <c r="D18" s="6">
        <f t="shared" si="2"/>
        <v>0</v>
      </c>
      <c r="E18" s="6">
        <f t="shared" si="3"/>
        <v>53</v>
      </c>
      <c r="F18" s="6">
        <v>298</v>
      </c>
      <c r="G18" s="6">
        <v>79</v>
      </c>
      <c r="H18" s="6">
        <v>298</v>
      </c>
      <c r="I18" s="6">
        <v>26</v>
      </c>
      <c r="J18" s="6">
        <f>'Scottish convicts'!D16</f>
        <v>0</v>
      </c>
      <c r="K18" s="6">
        <f>'Scottish convicts'!E16</f>
        <v>0</v>
      </c>
      <c r="L18" s="6">
        <f>'Shaw check'!F20*'by year'!F18/('by year'!F18+'by year'!G18)</f>
        <v>0</v>
      </c>
      <c r="M18" s="6">
        <f>'Shaw check'!F20-'by year'!L18</f>
        <v>0</v>
      </c>
    </row>
    <row r="19" spans="1:13" x14ac:dyDescent="0.25">
      <c r="A19" s="8">
        <v>1800</v>
      </c>
      <c r="B19" s="6">
        <f t="shared" si="0"/>
        <v>563.48936170212767</v>
      </c>
      <c r="C19" s="7">
        <f t="shared" si="1"/>
        <v>2.8510296720702275</v>
      </c>
      <c r="D19" s="6">
        <f t="shared" si="2"/>
        <v>473.46514218545661</v>
      </c>
      <c r="E19" s="6">
        <f t="shared" si="3"/>
        <v>90.024219516671025</v>
      </c>
      <c r="F19" s="6">
        <v>640</v>
      </c>
      <c r="G19" s="6">
        <v>119</v>
      </c>
      <c r="H19" s="6">
        <v>147</v>
      </c>
      <c r="I19" s="6">
        <v>24</v>
      </c>
      <c r="J19" s="6">
        <f>'Scottish convicts'!D17</f>
        <v>6.0434217144116111</v>
      </c>
      <c r="K19" s="6">
        <f>'Scottish convicts'!E17</f>
        <v>2.4672165834607287</v>
      </c>
      <c r="L19" s="6">
        <f>'Shaw check'!F21*'by year'!F19/('by year'!F19+'by year'!G19)</f>
        <v>13.491436100131752</v>
      </c>
      <c r="M19" s="6">
        <f>'Shaw check'!F21-'by year'!L19</f>
        <v>2.508563899868248</v>
      </c>
    </row>
    <row r="20" spans="1:13" x14ac:dyDescent="0.25">
      <c r="A20" s="8">
        <v>1801</v>
      </c>
      <c r="B20" s="6">
        <f t="shared" si="0"/>
        <v>304</v>
      </c>
      <c r="C20" s="7">
        <f t="shared" si="1"/>
        <v>3.8166879206807991</v>
      </c>
      <c r="D20" s="6">
        <f t="shared" si="2"/>
        <v>208</v>
      </c>
      <c r="E20" s="6">
        <f t="shared" si="3"/>
        <v>96</v>
      </c>
      <c r="F20" s="6">
        <v>499</v>
      </c>
      <c r="G20" s="6">
        <v>149</v>
      </c>
      <c r="H20" s="6">
        <v>291</v>
      </c>
      <c r="I20" s="6">
        <v>53</v>
      </c>
      <c r="J20" s="6">
        <f>'Scottish convicts'!D18</f>
        <v>0</v>
      </c>
      <c r="K20" s="6">
        <f>'Scottish convicts'!E18</f>
        <v>0</v>
      </c>
      <c r="L20" s="6">
        <f>'Shaw check'!F22*'by year'!F20/('by year'!F20+'by year'!G20)</f>
        <v>0</v>
      </c>
      <c r="M20" s="6">
        <f>'Shaw check'!F22-'by year'!L20</f>
        <v>0</v>
      </c>
    </row>
    <row r="21" spans="1:13" x14ac:dyDescent="0.25">
      <c r="A21" s="8">
        <v>1802</v>
      </c>
      <c r="B21" s="6">
        <f t="shared" si="0"/>
        <v>643.48936170212767</v>
      </c>
      <c r="C21" s="7">
        <f t="shared" si="1"/>
        <v>5.4636405516534738</v>
      </c>
      <c r="D21" s="6">
        <f t="shared" si="2"/>
        <v>515.81696057689271</v>
      </c>
      <c r="E21" s="6">
        <f t="shared" si="3"/>
        <v>127.67240112523496</v>
      </c>
      <c r="F21" s="6">
        <v>857</v>
      </c>
      <c r="G21" s="6">
        <v>167</v>
      </c>
      <c r="H21" s="6">
        <v>335</v>
      </c>
      <c r="I21" s="6">
        <v>37</v>
      </c>
      <c r="J21" s="6">
        <f>'Scottish convicts'!D19</f>
        <v>6.1830394231072923</v>
      </c>
      <c r="K21" s="6">
        <f>'Scottish convicts'!E19</f>
        <v>2.327598874765048</v>
      </c>
      <c r="L21" s="6">
        <f>'Shaw check'!F23*'by year'!F21/('by year'!F21+'by year'!G21)</f>
        <v>0</v>
      </c>
      <c r="M21" s="6">
        <f>'Shaw check'!F23-'by year'!L21</f>
        <v>0</v>
      </c>
    </row>
    <row r="22" spans="1:13" x14ac:dyDescent="0.25">
      <c r="A22" s="8">
        <v>1803</v>
      </c>
      <c r="B22" s="6">
        <f t="shared" si="0"/>
        <v>498.24864049664313</v>
      </c>
      <c r="C22" s="7">
        <f t="shared" si="1"/>
        <v>3.8978641263421938</v>
      </c>
      <c r="D22" s="6">
        <f t="shared" si="2"/>
        <v>498.24864049664313</v>
      </c>
      <c r="E22" s="6">
        <f t="shared" si="3"/>
        <v>0</v>
      </c>
      <c r="F22" s="6">
        <v>507</v>
      </c>
      <c r="G22" s="6">
        <v>0</v>
      </c>
      <c r="H22" s="6">
        <v>0</v>
      </c>
      <c r="I22" s="6">
        <v>0</v>
      </c>
      <c r="J22" s="6">
        <f>'Scottish convicts'!D20</f>
        <v>8.7513595033568663</v>
      </c>
      <c r="K22" s="6">
        <f>'Scottish convicts'!E20</f>
        <v>0</v>
      </c>
      <c r="L22" s="6">
        <f>'Shaw check'!F24*'by year'!F22/('by year'!F22+'by year'!G22)</f>
        <v>0</v>
      </c>
      <c r="M22" s="6">
        <f>'Shaw check'!F24-'by year'!L22</f>
        <v>0</v>
      </c>
    </row>
    <row r="23" spans="1:13" x14ac:dyDescent="0.25">
      <c r="A23" s="8">
        <v>1804</v>
      </c>
      <c r="B23" s="6">
        <f t="shared" si="0"/>
        <v>135</v>
      </c>
      <c r="C23" s="7">
        <f t="shared" si="1"/>
        <v>3.7612679736589709</v>
      </c>
      <c r="D23" s="6">
        <f t="shared" si="2"/>
        <v>2</v>
      </c>
      <c r="E23" s="6">
        <f t="shared" si="3"/>
        <v>133</v>
      </c>
      <c r="F23" s="6">
        <v>2</v>
      </c>
      <c r="G23" s="6">
        <v>136</v>
      </c>
      <c r="H23" s="6">
        <v>0</v>
      </c>
      <c r="I23" s="6">
        <v>0</v>
      </c>
      <c r="J23" s="6">
        <f>'Scottish convicts'!D21</f>
        <v>0</v>
      </c>
      <c r="K23" s="6">
        <f>'Scottish convicts'!E21</f>
        <v>3</v>
      </c>
      <c r="L23" s="6">
        <f>'Shaw check'!F25*'by year'!F23/('by year'!F23+'by year'!G23)</f>
        <v>0</v>
      </c>
      <c r="M23" s="6">
        <f>'Shaw check'!F25-'by year'!L23</f>
        <v>0</v>
      </c>
    </row>
    <row r="24" spans="1:13" x14ac:dyDescent="0.25">
      <c r="A24" s="8">
        <v>1805</v>
      </c>
      <c r="B24" s="6">
        <f t="shared" si="0"/>
        <v>0</v>
      </c>
      <c r="C24" s="7">
        <f t="shared" si="1"/>
        <v>1.8345864661654134</v>
      </c>
      <c r="D24" s="6">
        <f t="shared" si="2"/>
        <v>0</v>
      </c>
      <c r="E24" s="6">
        <f t="shared" si="3"/>
        <v>0</v>
      </c>
      <c r="F24" s="6">
        <v>131</v>
      </c>
      <c r="G24" s="6">
        <v>156</v>
      </c>
      <c r="H24" s="6">
        <v>131</v>
      </c>
      <c r="I24" s="6">
        <v>156</v>
      </c>
      <c r="J24" s="6">
        <f>'Scottish convicts'!D22</f>
        <v>0</v>
      </c>
      <c r="K24" s="6">
        <f>'Scottish convicts'!E22</f>
        <v>0</v>
      </c>
      <c r="L24" s="6">
        <f>'Shaw check'!F26*'by year'!F24/('by year'!F24+'by year'!G24)</f>
        <v>0</v>
      </c>
      <c r="M24" s="6">
        <f>'Shaw check'!F26-'by year'!L24</f>
        <v>0</v>
      </c>
    </row>
    <row r="25" spans="1:13" x14ac:dyDescent="0.25">
      <c r="A25" s="8">
        <v>1806</v>
      </c>
      <c r="B25" s="6">
        <f t="shared" si="0"/>
        <v>242</v>
      </c>
      <c r="C25" s="7">
        <f t="shared" si="1"/>
        <v>2.3653846153846154</v>
      </c>
      <c r="D25" s="6">
        <f t="shared" si="2"/>
        <v>242</v>
      </c>
      <c r="E25" s="6">
        <f t="shared" si="3"/>
        <v>0</v>
      </c>
      <c r="F25" s="6">
        <v>260</v>
      </c>
      <c r="G25" s="6">
        <v>0</v>
      </c>
      <c r="H25" s="6">
        <v>0</v>
      </c>
      <c r="I25" s="6">
        <v>0</v>
      </c>
      <c r="J25" s="6">
        <f>'Scottish convicts'!D23</f>
        <v>16</v>
      </c>
      <c r="K25" s="6">
        <f>'Scottish convicts'!E23</f>
        <v>0</v>
      </c>
      <c r="L25" s="6">
        <f>'Shaw check'!F27*'by year'!F25/('by year'!F25+'by year'!G25)</f>
        <v>2</v>
      </c>
      <c r="M25" s="6">
        <f>'Shaw check'!F27-'by year'!L25</f>
        <v>0</v>
      </c>
    </row>
    <row r="26" spans="1:13" x14ac:dyDescent="0.25">
      <c r="A26" s="8">
        <v>1807</v>
      </c>
      <c r="B26" s="6">
        <f t="shared" si="0"/>
        <v>108</v>
      </c>
      <c r="C26" s="7">
        <f t="shared" si="1"/>
        <v>2.1208636394556022</v>
      </c>
      <c r="D26" s="6">
        <f t="shared" si="2"/>
        <v>4</v>
      </c>
      <c r="E26" s="6">
        <f t="shared" si="3"/>
        <v>104</v>
      </c>
      <c r="F26" s="6">
        <v>4</v>
      </c>
      <c r="G26" s="6">
        <v>113</v>
      </c>
      <c r="H26" s="6">
        <v>0</v>
      </c>
      <c r="I26" s="6">
        <v>0</v>
      </c>
      <c r="J26" s="6">
        <f>'Scottish convicts'!D24</f>
        <v>0</v>
      </c>
      <c r="K26" s="6">
        <f>'Scottish convicts'!E24</f>
        <v>9</v>
      </c>
      <c r="L26" s="6">
        <f>'Shaw check'!F28*'by year'!F26/('by year'!F26+'by year'!G26)</f>
        <v>0</v>
      </c>
      <c r="M26" s="6">
        <f>'Shaw check'!F28-'by year'!L26</f>
        <v>0</v>
      </c>
    </row>
    <row r="27" spans="1:13" x14ac:dyDescent="0.25">
      <c r="A27" s="8">
        <v>1808</v>
      </c>
      <c r="B27" s="6">
        <f t="shared" si="0"/>
        <v>275.39006378981156</v>
      </c>
      <c r="C27" s="7">
        <f t="shared" si="1"/>
        <v>0.69838345748134245</v>
      </c>
      <c r="D27" s="6">
        <f t="shared" si="2"/>
        <v>179</v>
      </c>
      <c r="E27" s="6">
        <f t="shared" si="3"/>
        <v>96.390063789811549</v>
      </c>
      <c r="F27" s="6">
        <v>200</v>
      </c>
      <c r="G27" s="6">
        <v>99</v>
      </c>
      <c r="H27" s="6">
        <v>0</v>
      </c>
      <c r="I27" s="6">
        <v>0</v>
      </c>
      <c r="J27" s="6">
        <f>'Scottish convicts'!D25</f>
        <v>21</v>
      </c>
      <c r="K27" s="6">
        <f>'Scottish convicts'!E25</f>
        <v>2.6099362101884531</v>
      </c>
      <c r="L27" s="6">
        <f>'Shaw check'!F29*'by year'!F27/('by year'!F27+'by year'!G27)</f>
        <v>0</v>
      </c>
      <c r="M27" s="6">
        <f>'Shaw check'!F29-'by year'!L27</f>
        <v>0</v>
      </c>
    </row>
    <row r="28" spans="1:13" x14ac:dyDescent="0.25">
      <c r="A28" s="8">
        <v>1809</v>
      </c>
      <c r="B28" s="6">
        <f t="shared" si="0"/>
        <v>61.64363423043244</v>
      </c>
      <c r="C28" s="7">
        <f t="shared" si="1"/>
        <v>1.3299306528174581</v>
      </c>
      <c r="D28" s="6">
        <f t="shared" si="2"/>
        <v>0</v>
      </c>
      <c r="E28" s="6">
        <f t="shared" si="3"/>
        <v>61.64363423043244</v>
      </c>
      <c r="F28" s="6">
        <v>139</v>
      </c>
      <c r="G28" s="6">
        <v>122</v>
      </c>
      <c r="H28" s="6">
        <v>139</v>
      </c>
      <c r="I28" s="6">
        <v>60</v>
      </c>
      <c r="J28" s="6">
        <f>'Scottish convicts'!D26</f>
        <v>0</v>
      </c>
      <c r="K28" s="6">
        <f>'Scottish convicts'!E26</f>
        <v>0.35636576956755728</v>
      </c>
      <c r="L28" s="6">
        <f>'Shaw check'!F30*'by year'!F28/('by year'!F28+'by year'!G28)</f>
        <v>0</v>
      </c>
      <c r="M28" s="6">
        <f>'Shaw check'!F30-'by year'!L28</f>
        <v>0</v>
      </c>
    </row>
    <row r="29" spans="1:13" x14ac:dyDescent="0.25">
      <c r="A29" s="8">
        <v>1810</v>
      </c>
      <c r="B29" s="6">
        <f t="shared" si="0"/>
        <v>309</v>
      </c>
      <c r="C29" s="7">
        <f t="shared" si="1"/>
        <v>2.2523148062454448</v>
      </c>
      <c r="D29" s="6">
        <f t="shared" si="2"/>
        <v>189.75776397515529</v>
      </c>
      <c r="E29" s="6">
        <f t="shared" si="3"/>
        <v>119.24223602484471</v>
      </c>
      <c r="F29" s="6">
        <v>200</v>
      </c>
      <c r="G29" s="6">
        <v>122</v>
      </c>
      <c r="H29" s="6">
        <v>0</v>
      </c>
      <c r="I29" s="6">
        <v>0</v>
      </c>
      <c r="J29" s="6">
        <f>'Scottish convicts'!D27</f>
        <v>9</v>
      </c>
      <c r="K29" s="6">
        <f>'Scottish convicts'!E27</f>
        <v>2</v>
      </c>
      <c r="L29" s="6">
        <f>'Shaw check'!F31*'by year'!F29/('by year'!F29+'by year'!G29)</f>
        <v>1.2422360248447204</v>
      </c>
      <c r="M29" s="6">
        <f>'Shaw check'!F31-'by year'!L29</f>
        <v>0.7577639751552796</v>
      </c>
    </row>
    <row r="30" spans="1:13" x14ac:dyDescent="0.25">
      <c r="A30" s="8">
        <v>1811</v>
      </c>
      <c r="B30" s="6">
        <f t="shared" si="0"/>
        <v>668</v>
      </c>
      <c r="C30" s="7">
        <f t="shared" si="1"/>
        <v>2.9058701688147401</v>
      </c>
      <c r="D30" s="6">
        <f t="shared" si="2"/>
        <v>529.53067369314942</v>
      </c>
      <c r="E30" s="6">
        <f t="shared" si="3"/>
        <v>138.4693263068506</v>
      </c>
      <c r="F30" s="6">
        <v>540</v>
      </c>
      <c r="G30" s="6">
        <v>141</v>
      </c>
      <c r="H30" s="6">
        <v>0</v>
      </c>
      <c r="I30" s="6">
        <v>0</v>
      </c>
      <c r="J30" s="6">
        <f>'Scottish convicts'!D28</f>
        <v>8.0904716812999187</v>
      </c>
      <c r="K30" s="6">
        <f>'Scottish convicts'!E28</f>
        <v>1.9095283187000807</v>
      </c>
      <c r="L30" s="6">
        <f>'Shaw check'!F32*'by year'!F30/('by year'!F30+'by year'!G30)</f>
        <v>2.3788546255506606</v>
      </c>
      <c r="M30" s="6">
        <f>'Shaw check'!F32-'by year'!L30</f>
        <v>0.62114537444933937</v>
      </c>
    </row>
    <row r="31" spans="1:13" x14ac:dyDescent="0.25">
      <c r="A31" s="8">
        <v>1812</v>
      </c>
      <c r="B31" s="6">
        <f t="shared" si="0"/>
        <v>518</v>
      </c>
      <c r="C31" s="7">
        <f t="shared" si="1"/>
        <v>3.39725100460686</v>
      </c>
      <c r="D31" s="6">
        <f t="shared" si="2"/>
        <v>392.95434425097585</v>
      </c>
      <c r="E31" s="6">
        <f t="shared" si="3"/>
        <v>125.04565574902418</v>
      </c>
      <c r="F31" s="6">
        <v>548</v>
      </c>
      <c r="G31" s="6">
        <v>181</v>
      </c>
      <c r="H31" s="6">
        <v>147</v>
      </c>
      <c r="I31" s="6">
        <v>54</v>
      </c>
      <c r="J31" s="6">
        <f>'Scottish convicts'!D29</f>
        <v>6.5422263937429657</v>
      </c>
      <c r="K31" s="6">
        <f>'Scottish convicts'!E29</f>
        <v>1.4577736062570343</v>
      </c>
      <c r="L31" s="6">
        <f>'Shaw check'!F33*'by year'!F31/('by year'!F31+'by year'!G31)</f>
        <v>1.503429355281207</v>
      </c>
      <c r="M31" s="6">
        <f>'Shaw check'!F33-'by year'!L31</f>
        <v>0.49657064471879298</v>
      </c>
    </row>
    <row r="32" spans="1:13" x14ac:dyDescent="0.25">
      <c r="A32" s="8">
        <v>1813</v>
      </c>
      <c r="B32" s="6">
        <f t="shared" si="0"/>
        <v>913</v>
      </c>
      <c r="C32" s="7">
        <f t="shared" si="1"/>
        <v>3.6783494642012555</v>
      </c>
      <c r="D32" s="6">
        <f t="shared" si="2"/>
        <v>699.17129669405563</v>
      </c>
      <c r="E32" s="6">
        <f t="shared" si="3"/>
        <v>213.82870330594432</v>
      </c>
      <c r="F32" s="6">
        <v>719</v>
      </c>
      <c r="G32" s="6">
        <v>218</v>
      </c>
      <c r="H32" s="6">
        <v>0</v>
      </c>
      <c r="I32" s="6">
        <v>0</v>
      </c>
      <c r="J32" s="6">
        <f>'Scottish convicts'!D30</f>
        <v>19.82870330594432</v>
      </c>
      <c r="K32" s="6">
        <f>'Scottish convicts'!E30</f>
        <v>4.1712966940556804</v>
      </c>
      <c r="L32" s="6">
        <f>'Shaw check'!F34*'by year'!F32/('by year'!F32+'by year'!G32)</f>
        <v>0</v>
      </c>
      <c r="M32" s="6">
        <f>'Shaw check'!F34-'by year'!L32</f>
        <v>0</v>
      </c>
    </row>
    <row r="33" spans="1:13" x14ac:dyDescent="0.25">
      <c r="A33" s="8">
        <v>1814</v>
      </c>
      <c r="B33" s="6">
        <f t="shared" si="0"/>
        <v>696</v>
      </c>
      <c r="C33" s="7">
        <f t="shared" si="1"/>
        <v>4.4399589387838239</v>
      </c>
      <c r="D33" s="6">
        <f t="shared" si="2"/>
        <v>580.22683512033927</v>
      </c>
      <c r="E33" s="6">
        <f t="shared" si="3"/>
        <v>115.77316487966067</v>
      </c>
      <c r="F33" s="6">
        <v>814</v>
      </c>
      <c r="G33" s="6">
        <v>189</v>
      </c>
      <c r="H33" s="6">
        <v>214</v>
      </c>
      <c r="I33" s="6">
        <v>69</v>
      </c>
      <c r="J33" s="6">
        <f>'Scottish convicts'!D31</f>
        <v>10.845946534695569</v>
      </c>
      <c r="K33" s="6">
        <f>'Scottish convicts'!E31</f>
        <v>2.1540534653044303</v>
      </c>
      <c r="L33" s="6">
        <f>'Shaw check'!F35*'by year'!F33/('by year'!F33+'by year'!G33)</f>
        <v>8.9272183449651052</v>
      </c>
      <c r="M33" s="6">
        <f>'Shaw check'!F35-'by year'!L33</f>
        <v>2.0727816550348948</v>
      </c>
    </row>
    <row r="34" spans="1:13" x14ac:dyDescent="0.25">
      <c r="A34" s="8">
        <v>1815</v>
      </c>
      <c r="B34" s="6">
        <f t="shared" si="0"/>
        <v>749.99999999999989</v>
      </c>
      <c r="C34" s="7">
        <f t="shared" si="1"/>
        <v>7.553632738089374</v>
      </c>
      <c r="D34" s="6">
        <f t="shared" si="2"/>
        <v>645.95888915837975</v>
      </c>
      <c r="E34" s="6">
        <f t="shared" si="3"/>
        <v>104.04111084162018</v>
      </c>
      <c r="F34" s="6">
        <v>674</v>
      </c>
      <c r="G34" s="6">
        <v>194</v>
      </c>
      <c r="H34" s="6">
        <v>0</v>
      </c>
      <c r="I34" s="6">
        <v>84</v>
      </c>
      <c r="J34" s="6">
        <f>'Scottish convicts'!D32</f>
        <v>21.05263157894737</v>
      </c>
      <c r="K34" s="6">
        <f>'Scottish convicts'!E32</f>
        <v>3.9473684210526319</v>
      </c>
      <c r="L34" s="6">
        <f>'Shaw check'!F36*'by year'!F34/('by year'!F34+'by year'!G34)</f>
        <v>6.9884792626728114</v>
      </c>
      <c r="M34" s="6">
        <f>'Shaw check'!F36-'by year'!L34</f>
        <v>2.0115207373271886</v>
      </c>
    </row>
    <row r="35" spans="1:13" x14ac:dyDescent="0.25">
      <c r="A35" s="8">
        <v>1816</v>
      </c>
      <c r="B35" s="6">
        <f t="shared" si="0"/>
        <v>1205</v>
      </c>
      <c r="C35" s="7">
        <f t="shared" si="1"/>
        <v>11.33825686779603</v>
      </c>
      <c r="D35" s="6">
        <f t="shared" si="2"/>
        <v>1114.8874783974863</v>
      </c>
      <c r="E35" s="6">
        <f t="shared" si="3"/>
        <v>90.112521602513752</v>
      </c>
      <c r="F35" s="6">
        <v>1572</v>
      </c>
      <c r="G35" s="6">
        <v>103</v>
      </c>
      <c r="H35" s="6">
        <v>378</v>
      </c>
      <c r="I35" s="6">
        <v>0</v>
      </c>
      <c r="J35" s="6">
        <f>'Scottish convicts'!D33</f>
        <v>63.157894736842103</v>
      </c>
      <c r="K35" s="6">
        <f>'Scottish convicts'!E33</f>
        <v>11.842105263157896</v>
      </c>
      <c r="L35" s="6">
        <f>'Shaw check'!F37*'by year'!F35/('by year'!F35+'by year'!G35)</f>
        <v>15.954626865671642</v>
      </c>
      <c r="M35" s="6">
        <f>'Shaw check'!F37-'by year'!L35</f>
        <v>1.0453731343283579</v>
      </c>
    </row>
    <row r="36" spans="1:13" x14ac:dyDescent="0.25">
      <c r="A36" s="8">
        <v>1817</v>
      </c>
      <c r="B36" s="6">
        <f t="shared" si="0"/>
        <v>1562</v>
      </c>
      <c r="C36" s="7">
        <f t="shared" si="1"/>
        <v>15.102074263039063</v>
      </c>
      <c r="D36" s="6">
        <f t="shared" si="2"/>
        <v>1471.1052631578948</v>
      </c>
      <c r="E36" s="6">
        <f t="shared" si="3"/>
        <v>90.89473684210526</v>
      </c>
      <c r="F36" s="6">
        <v>2048</v>
      </c>
      <c r="G36" s="6">
        <v>190</v>
      </c>
      <c r="H36" s="6">
        <v>523</v>
      </c>
      <c r="I36" s="6">
        <v>89</v>
      </c>
      <c r="J36" s="6">
        <f>'Scottish convicts'!D34</f>
        <v>53.89473684210526</v>
      </c>
      <c r="K36" s="6">
        <f>'Scottish convicts'!E34</f>
        <v>10.105263157894738</v>
      </c>
      <c r="L36" s="6">
        <f>'Shaw check'!F38*'by year'!F36/('by year'!F36+'by year'!G36)</f>
        <v>0</v>
      </c>
      <c r="M36" s="6">
        <f>'Shaw check'!F38-'by year'!L36</f>
        <v>0</v>
      </c>
    </row>
    <row r="37" spans="1:13" x14ac:dyDescent="0.25">
      <c r="A37" s="8">
        <v>1818</v>
      </c>
      <c r="B37" s="6">
        <f t="shared" si="0"/>
        <v>1984.5</v>
      </c>
      <c r="C37" s="7">
        <f t="shared" si="1"/>
        <v>26.846266982849119</v>
      </c>
      <c r="D37" s="6">
        <f t="shared" si="2"/>
        <v>1870.421052631579</v>
      </c>
      <c r="E37" s="6">
        <f t="shared" si="3"/>
        <v>114.07894736842105</v>
      </c>
      <c r="F37" s="6">
        <v>2604</v>
      </c>
      <c r="G37" s="6">
        <v>227</v>
      </c>
      <c r="H37" s="6">
        <v>670</v>
      </c>
      <c r="I37" s="6">
        <v>101</v>
      </c>
      <c r="J37" s="6">
        <f>'Scottish convicts'!D35</f>
        <v>63.578947368421055</v>
      </c>
      <c r="K37" s="6">
        <f>'Scottish convicts'!E35</f>
        <v>11.921052631578949</v>
      </c>
      <c r="L37" s="6">
        <f>'Shaw check'!F39*'by year'!F37/('by year'!F37+'by year'!G37)</f>
        <v>0</v>
      </c>
      <c r="M37" s="6">
        <f>'Shaw check'!F39-'by year'!L37</f>
        <v>0</v>
      </c>
    </row>
    <row r="38" spans="1:13" x14ac:dyDescent="0.25">
      <c r="A38" s="8">
        <v>1819</v>
      </c>
      <c r="B38" s="6">
        <f t="shared" si="0"/>
        <v>2161.2519349845197</v>
      </c>
      <c r="C38" s="7">
        <f t="shared" si="1"/>
        <v>33.357427060287854</v>
      </c>
      <c r="D38" s="6">
        <f t="shared" si="2"/>
        <v>2161.2519349845197</v>
      </c>
      <c r="E38" s="6">
        <f t="shared" si="3"/>
        <v>0</v>
      </c>
      <c r="F38" s="6">
        <v>3038</v>
      </c>
      <c r="G38" s="6">
        <v>226</v>
      </c>
      <c r="H38" s="6">
        <v>802</v>
      </c>
      <c r="I38" s="6">
        <v>226</v>
      </c>
      <c r="J38" s="6">
        <f>'Scottish convicts'!D36</f>
        <v>63.578947368421055</v>
      </c>
      <c r="K38" s="6">
        <f>'Scottish convicts'!E36</f>
        <v>0</v>
      </c>
      <c r="L38" s="6">
        <f>'Shaw check'!F40*'by year'!F38/('by year'!F38+'by year'!G38)</f>
        <v>11.169117647058824</v>
      </c>
      <c r="M38" s="6">
        <v>0</v>
      </c>
    </row>
    <row r="39" spans="1:13" x14ac:dyDescent="0.25">
      <c r="A39" s="8">
        <v>1820</v>
      </c>
      <c r="B39" s="6">
        <f t="shared" si="0"/>
        <v>2717.8796140626941</v>
      </c>
      <c r="C39" s="7">
        <f t="shared" si="1"/>
        <v>24.633331160045405</v>
      </c>
      <c r="D39" s="6">
        <f t="shared" si="2"/>
        <v>2632.1871543055636</v>
      </c>
      <c r="E39" s="6">
        <f t="shared" ref="E39:E70" si="4">G39-I39-K39-M39</f>
        <v>85.692459757130749</v>
      </c>
      <c r="F39" s="6">
        <v>3420</v>
      </c>
      <c r="G39" s="6">
        <v>121</v>
      </c>
      <c r="H39" s="6">
        <v>659</v>
      </c>
      <c r="I39" s="6">
        <v>0</v>
      </c>
      <c r="J39" s="6">
        <f>'Scottish convicts'!D37</f>
        <v>120.12038593730591</v>
      </c>
      <c r="K39" s="6">
        <f>'Scottish convicts'!E37</f>
        <v>35</v>
      </c>
      <c r="L39" s="6">
        <f>'Shaw check'!F41*'by year'!F39/('by year'!F39+'by year'!G39)</f>
        <v>8.692459757130754</v>
      </c>
      <c r="M39" s="6">
        <f>'Shaw check'!F41-'by year'!L39</f>
        <v>0.30754024286924597</v>
      </c>
    </row>
    <row r="40" spans="1:13" x14ac:dyDescent="0.25">
      <c r="A40" s="8">
        <v>1821</v>
      </c>
      <c r="B40" s="6">
        <f t="shared" si="0"/>
        <v>2255.7284028324157</v>
      </c>
      <c r="C40" s="7">
        <f t="shared" si="1"/>
        <v>16.808731507095104</v>
      </c>
      <c r="D40" s="6">
        <f t="shared" si="2"/>
        <v>2063.0777979549853</v>
      </c>
      <c r="E40" s="6">
        <f t="shared" si="4"/>
        <v>192.65060487743042</v>
      </c>
      <c r="F40" s="6">
        <v>2645</v>
      </c>
      <c r="G40" s="6">
        <v>291</v>
      </c>
      <c r="H40" s="6">
        <v>481</v>
      </c>
      <c r="I40" s="6">
        <v>80</v>
      </c>
      <c r="J40" s="6">
        <f>'Scottish convicts'!D38</f>
        <v>100.02131648643189</v>
      </c>
      <c r="K40" s="6">
        <f>'Scottish convicts'!E38</f>
        <v>18.250280681152688</v>
      </c>
      <c r="L40" s="6">
        <f>'Shaw check'!F42*'by year'!F40/('by year'!F40+'by year'!G40)</f>
        <v>0.90088555858310626</v>
      </c>
      <c r="M40" s="6">
        <f>'Shaw check'!F42-'by year'!L40</f>
        <v>9.9114441416893739E-2</v>
      </c>
    </row>
    <row r="41" spans="1:13" x14ac:dyDescent="0.25">
      <c r="A41" s="8">
        <v>1822</v>
      </c>
      <c r="B41" s="6">
        <f t="shared" si="0"/>
        <v>1483.2843430369787</v>
      </c>
      <c r="C41" s="7">
        <f t="shared" si="1"/>
        <v>10.002926594257223</v>
      </c>
      <c r="D41" s="6">
        <f t="shared" si="2"/>
        <v>1399.0584982935966</v>
      </c>
      <c r="E41" s="6">
        <f t="shared" si="4"/>
        <v>84.225844743382154</v>
      </c>
      <c r="F41" s="6">
        <v>2006</v>
      </c>
      <c r="G41" s="6">
        <v>97</v>
      </c>
      <c r="H41" s="6">
        <v>535</v>
      </c>
      <c r="I41" s="6">
        <v>0</v>
      </c>
      <c r="J41" s="6">
        <f>'Scottish convicts'!D39</f>
        <v>71.9415017064034</v>
      </c>
      <c r="K41" s="6">
        <f>'Scottish convicts'!E39</f>
        <v>12.774155256617844</v>
      </c>
      <c r="L41" s="6">
        <f>'Shaw check'!F43*'by year'!F41/('by year'!F41+'by year'!G41)</f>
        <v>0</v>
      </c>
      <c r="M41" s="6">
        <f>'Shaw check'!F43-'by year'!L41</f>
        <v>0</v>
      </c>
    </row>
    <row r="42" spans="1:13" x14ac:dyDescent="0.25">
      <c r="A42" s="8">
        <v>1823</v>
      </c>
      <c r="B42" s="6">
        <f t="shared" si="0"/>
        <v>1509.351219512195</v>
      </c>
      <c r="C42" s="7">
        <f t="shared" si="1"/>
        <v>9.335759003382563</v>
      </c>
      <c r="D42" s="6">
        <f t="shared" si="2"/>
        <v>1309.2305792750351</v>
      </c>
      <c r="E42" s="6">
        <f t="shared" si="4"/>
        <v>200.12064023715999</v>
      </c>
      <c r="F42" s="6">
        <v>2260</v>
      </c>
      <c r="G42" s="6">
        <v>313</v>
      </c>
      <c r="H42" s="6">
        <v>858</v>
      </c>
      <c r="I42" s="6">
        <v>97</v>
      </c>
      <c r="J42" s="6">
        <f>'Scottish convicts'!D40</f>
        <v>88.377660134214779</v>
      </c>
      <c r="K42" s="6">
        <f>'Scottish convicts'!E40</f>
        <v>15.271120353590103</v>
      </c>
      <c r="L42" s="6">
        <f>'Shaw check'!F44*'by year'!F42/('by year'!F42+'by year'!G42)</f>
        <v>4.3917605907500974</v>
      </c>
      <c r="M42" s="6">
        <f>'Shaw check'!F44-'by year'!L42</f>
        <v>0.60823940924990261</v>
      </c>
    </row>
    <row r="43" spans="1:13" x14ac:dyDescent="0.25">
      <c r="A43" s="8">
        <v>1824</v>
      </c>
      <c r="B43" s="6">
        <f t="shared" si="0"/>
        <v>1474.5641227380015</v>
      </c>
      <c r="C43" s="7">
        <f t="shared" si="1"/>
        <v>6.0291154280812487</v>
      </c>
      <c r="D43" s="6">
        <f t="shared" si="2"/>
        <v>1326.7024182836697</v>
      </c>
      <c r="E43" s="6">
        <f t="shared" si="4"/>
        <v>147.86170445433191</v>
      </c>
      <c r="F43" s="6">
        <v>1975</v>
      </c>
      <c r="G43" s="6">
        <v>270</v>
      </c>
      <c r="H43" s="6">
        <v>570</v>
      </c>
      <c r="I43" s="6">
        <v>109</v>
      </c>
      <c r="J43" s="6">
        <f>'Scottish convicts'!D41</f>
        <v>77.417848976909397</v>
      </c>
      <c r="K43" s="6">
        <f>'Scottish convicts'!E41</f>
        <v>13.018028285089036</v>
      </c>
      <c r="L43" s="6">
        <f>'Shaw check'!F45*'by year'!F43/('by year'!F43+'by year'!G43)</f>
        <v>0.87973273942093544</v>
      </c>
      <c r="M43" s="6">
        <f>'Shaw check'!F45-'by year'!L43</f>
        <v>0.12026726057906456</v>
      </c>
    </row>
    <row r="44" spans="1:13" x14ac:dyDescent="0.25">
      <c r="A44" s="8">
        <v>1825</v>
      </c>
      <c r="B44" s="6">
        <f t="shared" si="0"/>
        <v>1670.3277734067665</v>
      </c>
      <c r="C44" s="7">
        <f t="shared" si="1"/>
        <v>6.4999538672295465</v>
      </c>
      <c r="D44" s="6">
        <f t="shared" si="2"/>
        <v>1356.1723052714399</v>
      </c>
      <c r="E44" s="6">
        <f t="shared" si="4"/>
        <v>314.15546813532649</v>
      </c>
      <c r="F44" s="6">
        <v>2354</v>
      </c>
      <c r="G44" s="6">
        <v>443</v>
      </c>
      <c r="H44" s="6">
        <v>901</v>
      </c>
      <c r="I44" s="6">
        <v>113</v>
      </c>
      <c r="J44" s="6">
        <f>'Scottish convicts'!D42</f>
        <v>96.827694728560189</v>
      </c>
      <c r="K44" s="6">
        <f>'Scottish convicts'!E42</f>
        <v>15.844531864673487</v>
      </c>
      <c r="L44" s="6">
        <f>'Shaw check'!F46*'by year'!F44/('by year'!F44+'by year'!G44)</f>
        <v>0</v>
      </c>
      <c r="M44" s="6">
        <f>'Shaw check'!F46-'by year'!L44</f>
        <v>0</v>
      </c>
    </row>
    <row r="45" spans="1:13" x14ac:dyDescent="0.25">
      <c r="A45" s="8">
        <v>1826</v>
      </c>
      <c r="B45" s="6">
        <f t="shared" si="0"/>
        <v>1403.6708103855231</v>
      </c>
      <c r="C45" s="7">
        <f t="shared" si="1"/>
        <v>5.6550076036980563</v>
      </c>
      <c r="D45" s="6">
        <f t="shared" si="2"/>
        <v>1259.2092249650989</v>
      </c>
      <c r="E45" s="6">
        <f t="shared" si="4"/>
        <v>144.46158542042423</v>
      </c>
      <c r="F45" s="6">
        <v>1870</v>
      </c>
      <c r="G45" s="6">
        <v>422</v>
      </c>
      <c r="H45" s="6">
        <v>520</v>
      </c>
      <c r="I45" s="6">
        <v>261</v>
      </c>
      <c r="J45" s="6">
        <f>'Scottish convicts'!D43</f>
        <v>78.552555139613048</v>
      </c>
      <c r="K45" s="6">
        <f>'Scottish convicts'!E43</f>
        <v>13.776634474863737</v>
      </c>
      <c r="L45" s="6">
        <f>'Shaw check'!F47*'by year'!F45/('by year'!F45+'by year'!G45)</f>
        <v>12.238219895287958</v>
      </c>
      <c r="M45" s="6">
        <f>'Shaw check'!F47-'by year'!L45</f>
        <v>2.7617801047120416</v>
      </c>
    </row>
    <row r="46" spans="1:13" x14ac:dyDescent="0.25">
      <c r="A46" s="8">
        <v>1827</v>
      </c>
      <c r="B46" s="6">
        <f t="shared" si="0"/>
        <v>2486.2437450826119</v>
      </c>
      <c r="C46" s="7">
        <f t="shared" si="1"/>
        <v>6.5780817388083097</v>
      </c>
      <c r="D46" s="6">
        <f t="shared" si="2"/>
        <v>2109.3632815829073</v>
      </c>
      <c r="E46" s="6">
        <f t="shared" si="4"/>
        <v>376.88046349970466</v>
      </c>
      <c r="F46" s="6">
        <v>3345</v>
      </c>
      <c r="G46" s="6">
        <v>596</v>
      </c>
      <c r="H46" s="6">
        <v>1102</v>
      </c>
      <c r="I46" s="6">
        <v>194</v>
      </c>
      <c r="J46" s="6">
        <f>'Scottish convicts'!D44</f>
        <v>133.63671841709251</v>
      </c>
      <c r="K46" s="6">
        <f>'Scottish convicts'!E44</f>
        <v>25.119536500295368</v>
      </c>
      <c r="L46" s="6">
        <f>'Shaw check'!F48*'by year'!F46/('by year'!F46+'by year'!G46)</f>
        <v>0</v>
      </c>
      <c r="M46" s="6">
        <f>'Shaw check'!F48-'by year'!L46</f>
        <v>0</v>
      </c>
    </row>
    <row r="47" spans="1:13" x14ac:dyDescent="0.25">
      <c r="A47" s="8">
        <v>1828</v>
      </c>
      <c r="B47" s="6">
        <f t="shared" si="0"/>
        <v>2662.129976396538</v>
      </c>
      <c r="C47" s="7">
        <f t="shared" si="1"/>
        <v>6.6822636209930764</v>
      </c>
      <c r="D47" s="6">
        <f t="shared" si="2"/>
        <v>2318.8673987512357</v>
      </c>
      <c r="E47" s="6">
        <f t="shared" si="4"/>
        <v>343.26257764530249</v>
      </c>
      <c r="F47" s="6">
        <v>3468</v>
      </c>
      <c r="G47" s="6">
        <v>451</v>
      </c>
      <c r="H47" s="6">
        <v>1008</v>
      </c>
      <c r="I47" s="6">
        <v>80</v>
      </c>
      <c r="J47" s="6">
        <f>'Scottish convicts'!D45</f>
        <v>131.39848540288526</v>
      </c>
      <c r="K47" s="6">
        <f>'Scottish convicts'!E45</f>
        <v>26.471538200576578</v>
      </c>
      <c r="L47" s="6">
        <f>'Shaw check'!F49*'by year'!F47/('by year'!F47+'by year'!G47)</f>
        <v>9.7341158458790513</v>
      </c>
      <c r="M47" s="6">
        <f>'Shaw check'!F49-'by year'!L47</f>
        <v>1.2658841541209487</v>
      </c>
    </row>
    <row r="48" spans="1:13" x14ac:dyDescent="0.25">
      <c r="A48" s="8">
        <v>1829</v>
      </c>
      <c r="B48" s="6">
        <f t="shared" si="0"/>
        <v>4047.3425649095198</v>
      </c>
      <c r="C48" s="7">
        <f t="shared" si="1"/>
        <v>7.4682467584448631</v>
      </c>
      <c r="D48" s="6">
        <f t="shared" si="2"/>
        <v>3570.4795229438369</v>
      </c>
      <c r="E48" s="6">
        <f t="shared" si="4"/>
        <v>476.86304196568307</v>
      </c>
      <c r="F48" s="6">
        <v>4533</v>
      </c>
      <c r="G48" s="6">
        <v>895</v>
      </c>
      <c r="H48" s="6">
        <v>771</v>
      </c>
      <c r="I48" s="6">
        <v>377</v>
      </c>
      <c r="J48" s="6">
        <f>'Scottish convicts'!D46</f>
        <v>179.82887794046664</v>
      </c>
      <c r="K48" s="6">
        <f>'Scottish convicts'!E46</f>
        <v>38.828557150013289</v>
      </c>
      <c r="L48" s="6">
        <f>'Shaw check'!F50*'by year'!F48/('by year'!F48+'by year'!G48)</f>
        <v>11.691599115696389</v>
      </c>
      <c r="M48" s="6">
        <f>'Shaw check'!F50-'by year'!L48</f>
        <v>2.3084008843036106</v>
      </c>
    </row>
    <row r="49" spans="1:13" x14ac:dyDescent="0.25">
      <c r="A49" s="8">
        <v>1830</v>
      </c>
      <c r="B49" s="6">
        <f t="shared" si="0"/>
        <v>3636.2006083621454</v>
      </c>
      <c r="C49" s="7">
        <f t="shared" si="1"/>
        <v>8.7635071636848654</v>
      </c>
      <c r="D49" s="6">
        <f t="shared" si="2"/>
        <v>3234.6243285390956</v>
      </c>
      <c r="E49" s="6">
        <f t="shared" si="4"/>
        <v>401.57627982305007</v>
      </c>
      <c r="F49" s="6">
        <v>4532</v>
      </c>
      <c r="G49" s="6">
        <v>576</v>
      </c>
      <c r="H49" s="6">
        <v>1057</v>
      </c>
      <c r="I49" s="6">
        <v>120</v>
      </c>
      <c r="J49" s="6">
        <f>'Scottish convicts'!D47</f>
        <v>228.8416072479053</v>
      </c>
      <c r="K49" s="6">
        <f>'Scottish convicts'!E47</f>
        <v>52.957784389949154</v>
      </c>
      <c r="L49" s="6">
        <f>'Shaw check'!F51*'by year'!F49/('by year'!F49+'by year'!G49)</f>
        <v>11.534064212999217</v>
      </c>
      <c r="M49" s="6">
        <f>'Shaw check'!F51-'by year'!L49</f>
        <v>1.4659357870007828</v>
      </c>
    </row>
    <row r="50" spans="1:13" x14ac:dyDescent="0.25">
      <c r="A50" s="8">
        <v>1831</v>
      </c>
      <c r="B50" s="6">
        <f t="shared" si="0"/>
        <v>3583.4497723365266</v>
      </c>
      <c r="C50" s="7">
        <f t="shared" si="1"/>
        <v>8.4458713904534317</v>
      </c>
      <c r="D50" s="6">
        <f t="shared" si="2"/>
        <v>3307.8987547198149</v>
      </c>
      <c r="E50" s="6">
        <f t="shared" si="4"/>
        <v>275.55101761671165</v>
      </c>
      <c r="F50" s="6">
        <v>4528</v>
      </c>
      <c r="G50" s="6">
        <v>793</v>
      </c>
      <c r="H50" s="6">
        <v>950</v>
      </c>
      <c r="I50" s="6">
        <v>453</v>
      </c>
      <c r="J50" s="6">
        <f>'Scottish convicts'!D48</f>
        <v>235.21156288965727</v>
      </c>
      <c r="K50" s="6">
        <f>'Scottish convicts'!E48</f>
        <v>58.338664773816433</v>
      </c>
      <c r="L50" s="6">
        <f>'Shaw check'!F52*'by year'!F50/('by year'!F50+'by year'!G50)</f>
        <v>34.889682390528094</v>
      </c>
      <c r="M50" s="6">
        <f>'Shaw check'!F52-'by year'!L50</f>
        <v>6.1103176094719061</v>
      </c>
    </row>
    <row r="51" spans="1:13" x14ac:dyDescent="0.25">
      <c r="A51" s="8">
        <v>1832</v>
      </c>
      <c r="B51" s="6">
        <f t="shared" si="0"/>
        <v>3842.0560184397968</v>
      </c>
      <c r="C51" s="7">
        <f t="shared" si="1"/>
        <v>8.5449699223728377</v>
      </c>
      <c r="D51" s="6">
        <f t="shared" si="2"/>
        <v>3348.1207487649885</v>
      </c>
      <c r="E51" s="6">
        <f t="shared" si="4"/>
        <v>493.93526967480847</v>
      </c>
      <c r="F51" s="6">
        <v>4332</v>
      </c>
      <c r="G51" s="6">
        <v>833</v>
      </c>
      <c r="H51" s="6">
        <v>742</v>
      </c>
      <c r="I51" s="6">
        <v>276</v>
      </c>
      <c r="J51" s="6">
        <f>'Scottish convicts'!D49</f>
        <v>225.10480786618308</v>
      </c>
      <c r="K51" s="6">
        <f>'Scottish convicts'!E49</f>
        <v>59.839173694020175</v>
      </c>
      <c r="L51" s="6">
        <f>'Shaw check'!F53*'by year'!F51/('by year'!F51+'by year'!G51)</f>
        <v>16.774443368828653</v>
      </c>
      <c r="M51" s="6">
        <f>'Shaw check'!F53-'by year'!L51</f>
        <v>3.2255566311713473</v>
      </c>
    </row>
    <row r="52" spans="1:13" x14ac:dyDescent="0.25">
      <c r="A52" s="8">
        <v>1833</v>
      </c>
      <c r="B52" s="6">
        <f t="shared" si="0"/>
        <v>4247.6583158570911</v>
      </c>
      <c r="C52" s="7">
        <f t="shared" si="1"/>
        <v>7.5349582193775051</v>
      </c>
      <c r="D52" s="6">
        <f t="shared" si="2"/>
        <v>3794.1796067611199</v>
      </c>
      <c r="E52" s="6">
        <f t="shared" si="4"/>
        <v>453.47870909597162</v>
      </c>
      <c r="F52" s="6">
        <v>5070</v>
      </c>
      <c r="G52" s="6">
        <v>646</v>
      </c>
      <c r="H52" s="6">
        <v>1010</v>
      </c>
      <c r="I52" s="6">
        <v>120</v>
      </c>
      <c r="J52" s="6">
        <f>'Scottish convicts'!D50</f>
        <v>245.4197634278234</v>
      </c>
      <c r="K52" s="6">
        <f>'Scottish convicts'!E50</f>
        <v>69.921920715085037</v>
      </c>
      <c r="L52" s="6">
        <f>'Shaw check'!F54*'by year'!F52/('by year'!F52+'by year'!G52)</f>
        <v>20.400629811056682</v>
      </c>
      <c r="M52" s="6">
        <f>'Shaw check'!F54-'by year'!L52</f>
        <v>2.5993701889433183</v>
      </c>
    </row>
    <row r="53" spans="1:13" x14ac:dyDescent="0.25">
      <c r="A53" s="8">
        <v>1834</v>
      </c>
      <c r="B53" s="6">
        <f t="shared" si="0"/>
        <v>4403.294262124733</v>
      </c>
      <c r="C53" s="7">
        <f t="shared" si="1"/>
        <v>7.7524931283844678</v>
      </c>
      <c r="D53" s="6">
        <f t="shared" si="2"/>
        <v>3886.9625170959657</v>
      </c>
      <c r="E53" s="6">
        <f t="shared" si="4"/>
        <v>516.33174502876716</v>
      </c>
      <c r="F53" s="6">
        <v>5291</v>
      </c>
      <c r="G53" s="6">
        <v>776</v>
      </c>
      <c r="H53" s="6">
        <v>1111</v>
      </c>
      <c r="I53" s="6">
        <v>176</v>
      </c>
      <c r="J53" s="6">
        <f>'Scottish convicts'!D51</f>
        <v>256.4094954308182</v>
      </c>
      <c r="K53" s="6">
        <f>'Scottish convicts'!E51</f>
        <v>78.296242444448623</v>
      </c>
      <c r="L53" s="6">
        <f>'Shaw check'!F55*'by year'!F53/('by year'!F53+'by year'!G53)</f>
        <v>36.627987473215761</v>
      </c>
      <c r="M53" s="6">
        <f>'Shaw check'!F55-'by year'!L53</f>
        <v>5.3720125267842391</v>
      </c>
    </row>
    <row r="54" spans="1:13" x14ac:dyDescent="0.25">
      <c r="A54" s="8">
        <v>1835</v>
      </c>
      <c r="B54" s="6">
        <f t="shared" si="0"/>
        <v>4066.3476166184892</v>
      </c>
      <c r="C54" s="7">
        <f t="shared" si="1"/>
        <v>8.4631565727700107</v>
      </c>
      <c r="D54" s="6">
        <f t="shared" si="2"/>
        <v>3583.1663336394404</v>
      </c>
      <c r="E54" s="6">
        <f t="shared" si="4"/>
        <v>483.181282979049</v>
      </c>
      <c r="F54" s="6">
        <v>4751</v>
      </c>
      <c r="G54" s="6">
        <v>880</v>
      </c>
      <c r="H54" s="6">
        <v>911</v>
      </c>
      <c r="I54" s="6">
        <v>316</v>
      </c>
      <c r="J54" s="6">
        <f>'Scottish convicts'!D52</f>
        <v>234.05316556141244</v>
      </c>
      <c r="K54" s="6">
        <f>'Scottish convicts'!E52</f>
        <v>76.59921782009863</v>
      </c>
      <c r="L54" s="6">
        <f>'Shaw check'!F56*'by year'!F54/('by year'!F54+'by year'!G54)</f>
        <v>22.780500799147575</v>
      </c>
      <c r="M54" s="6">
        <f>'Shaw check'!F56-'by year'!L54</f>
        <v>4.2194992008524252</v>
      </c>
    </row>
    <row r="55" spans="1:13" x14ac:dyDescent="0.25">
      <c r="A55" s="8">
        <v>1836</v>
      </c>
      <c r="B55" s="6">
        <f t="shared" si="0"/>
        <v>3401.7319805777556</v>
      </c>
      <c r="C55" s="7">
        <f t="shared" si="1"/>
        <v>9.3389197573406104</v>
      </c>
      <c r="D55" s="6">
        <f t="shared" si="2"/>
        <v>3146.7615000403839</v>
      </c>
      <c r="E55" s="6">
        <f t="shared" si="4"/>
        <v>254.97048053737151</v>
      </c>
      <c r="F55" s="6">
        <v>4610</v>
      </c>
      <c r="G55" s="6">
        <v>579</v>
      </c>
      <c r="H55" s="6">
        <v>1179</v>
      </c>
      <c r="I55" s="6">
        <v>233</v>
      </c>
      <c r="J55" s="6">
        <f>'Scottish convicts'!D53</f>
        <v>205.16931514558669</v>
      </c>
      <c r="K55" s="6">
        <f>'Scottish convicts'!E53</f>
        <v>81.098704276658196</v>
      </c>
      <c r="L55" s="6">
        <f>'Shaw check'!F57*'by year'!F55/('by year'!F55+'by year'!G55)</f>
        <v>79.069184814029683</v>
      </c>
      <c r="M55" s="6">
        <f>'Shaw check'!F57-'by year'!L55</f>
        <v>9.9308151859703173</v>
      </c>
    </row>
    <row r="56" spans="1:13" x14ac:dyDescent="0.25">
      <c r="A56" s="8">
        <v>1837</v>
      </c>
      <c r="B56" s="6">
        <f t="shared" si="0"/>
        <v>4161.0184209034742</v>
      </c>
      <c r="C56" s="7">
        <f t="shared" si="1"/>
        <v>8.6705951312100851</v>
      </c>
      <c r="D56" s="6">
        <f t="shared" si="2"/>
        <v>3774.3816870681203</v>
      </c>
      <c r="E56" s="6">
        <f t="shared" si="4"/>
        <v>386.63673383535405</v>
      </c>
      <c r="F56" s="6">
        <v>5091</v>
      </c>
      <c r="G56" s="6">
        <v>981</v>
      </c>
      <c r="H56" s="6">
        <v>1027</v>
      </c>
      <c r="I56" s="6">
        <v>474</v>
      </c>
      <c r="J56" s="6">
        <f>'Scottish convicts'!D54</f>
        <v>226.73540779353965</v>
      </c>
      <c r="K56" s="6">
        <f>'Scottish convicts'!E54</f>
        <v>108.24617130298589</v>
      </c>
      <c r="L56" s="6">
        <f>'Shaw check'!F58*'by year'!F56/('by year'!F56+'by year'!G56)</f>
        <v>62.882905138339922</v>
      </c>
      <c r="M56" s="6">
        <f>'Shaw check'!F58-'by year'!L56</f>
        <v>12.117094861660078</v>
      </c>
    </row>
    <row r="57" spans="1:13" x14ac:dyDescent="0.25">
      <c r="A57" s="8">
        <v>1838</v>
      </c>
      <c r="B57" s="6">
        <f t="shared" si="0"/>
        <v>3480.1645411778045</v>
      </c>
      <c r="C57" s="7">
        <f t="shared" si="1"/>
        <v>6.80888462554657</v>
      </c>
      <c r="D57" s="6">
        <f t="shared" si="2"/>
        <v>2979.8653068956755</v>
      </c>
      <c r="E57" s="6">
        <f t="shared" si="4"/>
        <v>500.29923428212874</v>
      </c>
      <c r="F57" s="6">
        <v>3931</v>
      </c>
      <c r="G57" s="6">
        <v>797</v>
      </c>
      <c r="H57" s="6">
        <v>725</v>
      </c>
      <c r="I57" s="6">
        <v>189</v>
      </c>
      <c r="J57" s="6">
        <f>'Scottish convicts'!D55</f>
        <v>165.44031916185409</v>
      </c>
      <c r="K57" s="6">
        <f>'Scottish convicts'!E55</f>
        <v>95.395139660341641</v>
      </c>
      <c r="L57" s="6">
        <f>'Shaw check'!F59*'by year'!F57/('by year'!F57+'by year'!G57)</f>
        <v>60.694373942470392</v>
      </c>
      <c r="M57" s="6">
        <f>'Shaw check'!F59-'by year'!L57</f>
        <v>12.305626057529608</v>
      </c>
    </row>
    <row r="58" spans="1:13" x14ac:dyDescent="0.25">
      <c r="A58" s="8">
        <v>1839</v>
      </c>
      <c r="B58" s="6">
        <f t="shared" si="0"/>
        <v>2461.078463602184</v>
      </c>
      <c r="C58" s="7">
        <f t="shared" si="1"/>
        <v>5.8734956063838482</v>
      </c>
      <c r="D58" s="6">
        <f t="shared" si="2"/>
        <v>2054.3262918495798</v>
      </c>
      <c r="E58" s="6">
        <f t="shared" si="4"/>
        <v>406.75217175260411</v>
      </c>
      <c r="F58" s="6">
        <v>3173</v>
      </c>
      <c r="G58" s="6">
        <v>759</v>
      </c>
      <c r="H58" s="6">
        <v>944</v>
      </c>
      <c r="I58" s="6">
        <v>252</v>
      </c>
      <c r="J58" s="6">
        <f>'Scottish convicts'!D56</f>
        <v>127.86953724502835</v>
      </c>
      <c r="K58" s="6">
        <f>'Scottish convicts'!E56</f>
        <v>89.051999152787587</v>
      </c>
      <c r="L58" s="6">
        <f>'Shaw check'!F60*'by year'!F58/('by year'!F58+'by year'!G58)</f>
        <v>46.804170905391658</v>
      </c>
      <c r="M58" s="6">
        <f>'Shaw check'!F60-'by year'!L58</f>
        <v>11.195829094608342</v>
      </c>
    </row>
    <row r="59" spans="1:13" x14ac:dyDescent="0.25">
      <c r="A59" s="8">
        <v>1840</v>
      </c>
      <c r="B59" s="6">
        <f t="shared" si="0"/>
        <v>2203</v>
      </c>
      <c r="C59" s="7">
        <f t="shared" si="1"/>
        <v>5.3542069068878746</v>
      </c>
      <c r="D59" s="6">
        <f t="shared" si="2"/>
        <v>1925.1749659863945</v>
      </c>
      <c r="E59" s="6">
        <f t="shared" si="4"/>
        <v>277.82503401360543</v>
      </c>
      <c r="F59" s="6">
        <v>2902</v>
      </c>
      <c r="G59" s="6">
        <v>773</v>
      </c>
      <c r="H59" s="6">
        <v>714</v>
      </c>
      <c r="I59" s="6">
        <v>377</v>
      </c>
      <c r="J59" s="6">
        <f>'Scottish convicts'!D57</f>
        <v>112</v>
      </c>
      <c r="K59" s="6">
        <f>'Scottish convicts'!E57</f>
        <v>78</v>
      </c>
      <c r="L59" s="6">
        <f>'Shaw check'!F61*'by year'!F59/('by year'!F59+'by year'!G59)</f>
        <v>150.82503401360543</v>
      </c>
      <c r="M59" s="6">
        <f>'Shaw check'!F61-'by year'!L59</f>
        <v>40.174965986394568</v>
      </c>
    </row>
    <row r="60" spans="1:13" x14ac:dyDescent="0.25">
      <c r="A60" s="8">
        <v>1841</v>
      </c>
      <c r="B60" s="6">
        <f t="shared" si="0"/>
        <v>2708</v>
      </c>
      <c r="C60" s="7">
        <f t="shared" si="1"/>
        <v>7.1591543505294579</v>
      </c>
      <c r="D60" s="6">
        <f t="shared" si="2"/>
        <v>2232.3885981823191</v>
      </c>
      <c r="E60" s="6">
        <f t="shared" si="4"/>
        <v>475.6114018176811</v>
      </c>
      <c r="F60" s="6">
        <v>2925</v>
      </c>
      <c r="G60" s="6">
        <v>706</v>
      </c>
      <c r="H60" s="6">
        <v>550</v>
      </c>
      <c r="I60" s="6">
        <v>145</v>
      </c>
      <c r="J60" s="6">
        <f>'Scottish convicts'!D58</f>
        <v>112</v>
      </c>
      <c r="K60" s="6">
        <f>'Scottish convicts'!E58</f>
        <v>78</v>
      </c>
      <c r="L60" s="6">
        <f>'Shaw check'!F62*'by year'!F60/('by year'!F60+'by year'!G60)</f>
        <v>30.611401817681081</v>
      </c>
      <c r="M60" s="6">
        <f>'Shaw check'!F62-'by year'!L60</f>
        <v>7.3885981823189191</v>
      </c>
    </row>
    <row r="61" spans="1:13" x14ac:dyDescent="0.25">
      <c r="A61" s="8">
        <v>1842</v>
      </c>
      <c r="B61" s="6">
        <f t="shared" si="0"/>
        <v>3814</v>
      </c>
      <c r="C61" s="7">
        <f t="shared" si="1"/>
        <v>6.7201000357379916</v>
      </c>
      <c r="D61" s="6">
        <f t="shared" si="2"/>
        <v>3498.0854191497815</v>
      </c>
      <c r="E61" s="6">
        <f t="shared" si="4"/>
        <v>315.9145808502185</v>
      </c>
      <c r="F61" s="6">
        <v>4351</v>
      </c>
      <c r="G61" s="6">
        <v>683</v>
      </c>
      <c r="H61" s="6">
        <v>734</v>
      </c>
      <c r="I61" s="6">
        <v>288</v>
      </c>
      <c r="J61" s="6">
        <f>'Scottish convicts'!D59</f>
        <v>112</v>
      </c>
      <c r="K61" s="6">
        <f>'Scottish convicts'!E59</f>
        <v>78</v>
      </c>
      <c r="L61" s="6">
        <f>'Shaw check'!F63*'by year'!F61/('by year'!F61+'by year'!G61)</f>
        <v>6.9145808502185142</v>
      </c>
      <c r="M61" s="6">
        <f>'Shaw check'!F63-'by year'!L61</f>
        <v>1.0854191497814858</v>
      </c>
    </row>
    <row r="62" spans="1:13" x14ac:dyDescent="0.25">
      <c r="A62" s="8">
        <v>1843</v>
      </c>
      <c r="B62" s="6">
        <f t="shared" si="0"/>
        <v>2908.9682335899111</v>
      </c>
      <c r="C62" s="7">
        <f t="shared" si="1"/>
        <v>8.1367280820891299</v>
      </c>
      <c r="D62" s="6">
        <f t="shared" si="2"/>
        <v>2478.8820363725831</v>
      </c>
      <c r="E62" s="6">
        <f t="shared" si="4"/>
        <v>430.08619721732788</v>
      </c>
      <c r="F62" s="6">
        <v>3112</v>
      </c>
      <c r="G62" s="6">
        <v>663</v>
      </c>
      <c r="H62" s="6">
        <v>485</v>
      </c>
      <c r="I62" s="6">
        <v>133</v>
      </c>
      <c r="J62" s="6">
        <f>'Scottish convicts'!D60</f>
        <v>110.19690402476779</v>
      </c>
      <c r="K62" s="6">
        <f>'Scottish convicts'!E60</f>
        <v>91.834862385321102</v>
      </c>
      <c r="L62" s="6">
        <f>'Shaw check'!F64*'by year'!F62/('by year'!F62+'by year'!G62)</f>
        <v>37.921059602649009</v>
      </c>
      <c r="M62" s="6">
        <f>'Shaw check'!F64-'by year'!L62</f>
        <v>8.0789403973509906</v>
      </c>
    </row>
    <row r="63" spans="1:13" x14ac:dyDescent="0.25">
      <c r="A63" s="8">
        <v>1844</v>
      </c>
      <c r="B63" s="6">
        <f t="shared" si="0"/>
        <v>2892.1677734541427</v>
      </c>
      <c r="C63" s="7">
        <f t="shared" si="1"/>
        <v>7.2476703032603043</v>
      </c>
      <c r="D63" s="6">
        <f t="shared" si="2"/>
        <v>2585.8075837160745</v>
      </c>
      <c r="E63" s="6">
        <f t="shared" si="4"/>
        <v>306.36018973806819</v>
      </c>
      <c r="F63" s="6">
        <v>3088</v>
      </c>
      <c r="G63" s="6">
        <v>610</v>
      </c>
      <c r="H63" s="6">
        <v>369</v>
      </c>
      <c r="I63" s="6">
        <v>249</v>
      </c>
      <c r="J63" s="6">
        <f>'Scottish convicts'!D61</f>
        <v>80.584520123838999</v>
      </c>
      <c r="K63" s="6">
        <f>'Scottish convicts'!E61</f>
        <v>44.247706422018346</v>
      </c>
      <c r="L63" s="6">
        <f>'Shaw check'!F65*'by year'!F63/('by year'!F63+'by year'!G63)</f>
        <v>52.607896160086533</v>
      </c>
      <c r="M63" s="6">
        <f>'Shaw check'!F65-'by year'!L63</f>
        <v>10.392103839913467</v>
      </c>
    </row>
    <row r="64" spans="1:13" x14ac:dyDescent="0.25">
      <c r="A64" s="8">
        <v>1845</v>
      </c>
      <c r="B64" s="6">
        <f t="shared" si="0"/>
        <v>2265.0936291078478</v>
      </c>
      <c r="C64" s="7">
        <f t="shared" si="1"/>
        <v>6.043589939235539</v>
      </c>
      <c r="D64" s="6">
        <f t="shared" si="2"/>
        <v>2023.5390364456032</v>
      </c>
      <c r="E64" s="6">
        <f t="shared" si="4"/>
        <v>241.55459266224472</v>
      </c>
      <c r="F64" s="6">
        <v>2769</v>
      </c>
      <c r="G64" s="6">
        <v>480</v>
      </c>
      <c r="H64" s="6">
        <v>558</v>
      </c>
      <c r="I64" s="6">
        <v>140</v>
      </c>
      <c r="J64" s="6">
        <f>'Scottish convicts'!D62</f>
        <v>125.24582043343652</v>
      </c>
      <c r="K64" s="6">
        <f>'Scottish convicts'!E62</f>
        <v>87.660550458715605</v>
      </c>
      <c r="L64" s="6">
        <f>'Shaw check'!F66*'by year'!F64/('by year'!F64+'by year'!G64)</f>
        <v>62.215143120960299</v>
      </c>
      <c r="M64" s="6">
        <f>'Shaw check'!F66-'by year'!L64</f>
        <v>10.784856879039701</v>
      </c>
    </row>
    <row r="65" spans="1:13" x14ac:dyDescent="0.25">
      <c r="A65" s="8">
        <v>1846</v>
      </c>
      <c r="B65" s="6">
        <f t="shared" si="0"/>
        <v>1460.9021330985315</v>
      </c>
      <c r="C65" s="7">
        <f t="shared" si="1"/>
        <v>4.4758220141975515</v>
      </c>
      <c r="D65" s="6">
        <f t="shared" si="2"/>
        <v>1069.2160027888679</v>
      </c>
      <c r="E65" s="6">
        <f t="shared" si="4"/>
        <v>391.68613030966378</v>
      </c>
      <c r="F65" s="6">
        <v>1578</v>
      </c>
      <c r="G65" s="6">
        <v>660</v>
      </c>
      <c r="H65" s="6">
        <v>380</v>
      </c>
      <c r="I65" s="6">
        <v>150</v>
      </c>
      <c r="J65" s="6">
        <f>'Scottish convicts'!D63</f>
        <v>103.40061919504643</v>
      </c>
      <c r="K65" s="6">
        <f>'Scottish convicts'!E63</f>
        <v>107.69724770642202</v>
      </c>
      <c r="L65" s="6">
        <f>'Shaw check'!F67*'by year'!F65/('by year'!F65+'by year'!G65)</f>
        <v>25.383378016085789</v>
      </c>
      <c r="M65" s="6">
        <f>'Shaw check'!F67-'by year'!L65</f>
        <v>10.616621983914211</v>
      </c>
    </row>
    <row r="66" spans="1:13" x14ac:dyDescent="0.25">
      <c r="A66" s="8">
        <v>1847</v>
      </c>
      <c r="B66" s="6">
        <f t="shared" si="0"/>
        <v>918.37773170108221</v>
      </c>
      <c r="C66" s="7">
        <f t="shared" si="1"/>
        <v>2.5765540873791339</v>
      </c>
      <c r="D66" s="6">
        <f t="shared" si="2"/>
        <v>703.45840091929574</v>
      </c>
      <c r="E66" s="6">
        <f t="shared" si="4"/>
        <v>214.91933078178644</v>
      </c>
      <c r="F66" s="6">
        <v>837</v>
      </c>
      <c r="G66" s="6">
        <v>467</v>
      </c>
      <c r="H66" s="6">
        <v>0</v>
      </c>
      <c r="I66" s="6">
        <v>134</v>
      </c>
      <c r="J66" s="6">
        <f>'Scottish convicts'!D64</f>
        <v>119.42043343653251</v>
      </c>
      <c r="K66" s="6">
        <f>'Scottish convicts'!E64</f>
        <v>110.20183486238533</v>
      </c>
      <c r="L66" s="6">
        <f>'Shaw check'!F68*'by year'!F66/('by year'!F66+'by year'!G66)</f>
        <v>14.121165644171779</v>
      </c>
      <c r="M66" s="6">
        <f>'Shaw check'!F68-'by year'!L66</f>
        <v>7.8788343558282214</v>
      </c>
    </row>
    <row r="67" spans="1:13" x14ac:dyDescent="0.25">
      <c r="A67" s="8">
        <v>1848</v>
      </c>
      <c r="B67" s="6">
        <f t="shared" si="0"/>
        <v>1089.3946147073025</v>
      </c>
      <c r="C67" s="7">
        <f t="shared" si="1"/>
        <v>2.6247054348374594</v>
      </c>
      <c r="D67" s="6">
        <f t="shared" si="2"/>
        <v>726.16307773765845</v>
      </c>
      <c r="E67" s="6">
        <f t="shared" si="4"/>
        <v>363.23153696964414</v>
      </c>
      <c r="F67" s="6">
        <v>1521</v>
      </c>
      <c r="G67" s="6">
        <v>1005</v>
      </c>
      <c r="H67" s="6">
        <v>604</v>
      </c>
      <c r="I67" s="6">
        <v>515</v>
      </c>
      <c r="J67" s="6">
        <f>'Scottish convicts'!D65</f>
        <v>135.44024767801858</v>
      </c>
      <c r="K67" s="6">
        <f>'Scottish convicts'!E65</f>
        <v>90.165137614678898</v>
      </c>
      <c r="L67" s="6">
        <f>'Shaw check'!F69*'by year'!F67/('by year'!F67+'by year'!G67)</f>
        <v>55.396674584323037</v>
      </c>
      <c r="M67" s="6">
        <f>'Shaw check'!F69-'by year'!L67</f>
        <v>36.603325415676963</v>
      </c>
    </row>
    <row r="68" spans="1:13" x14ac:dyDescent="0.25">
      <c r="A68" s="8">
        <v>1849</v>
      </c>
      <c r="B68" s="6">
        <f t="shared" si="0"/>
        <v>1341.0958843411822</v>
      </c>
      <c r="C68" s="7">
        <f t="shared" si="1"/>
        <v>3.6047168045309199</v>
      </c>
      <c r="D68" s="6">
        <f t="shared" si="2"/>
        <v>995.34595768233851</v>
      </c>
      <c r="E68" s="6">
        <f t="shared" si="4"/>
        <v>345.74992665884361</v>
      </c>
      <c r="F68" s="6">
        <v>1770</v>
      </c>
      <c r="G68" s="6">
        <v>982</v>
      </c>
      <c r="H68" s="6">
        <v>636</v>
      </c>
      <c r="I68" s="6">
        <v>606</v>
      </c>
      <c r="J68" s="6">
        <f>'Scottish convicts'!D66</f>
        <v>109.71145510835913</v>
      </c>
      <c r="K68" s="6">
        <f>'Scottish convicts'!E66</f>
        <v>14.192660550458717</v>
      </c>
      <c r="L68" s="6">
        <f>'Shaw check'!F70*'by year'!F68/('by year'!F68+'by year'!G68)</f>
        <v>28.942587209302324</v>
      </c>
      <c r="M68" s="6">
        <f>'Shaw check'!F70-'by year'!L68</f>
        <v>16.057412790697676</v>
      </c>
    </row>
    <row r="69" spans="1:13" x14ac:dyDescent="0.25">
      <c r="A69" s="8">
        <v>1850</v>
      </c>
      <c r="B69" s="6">
        <f t="shared" si="0"/>
        <v>1864.6565792499593</v>
      </c>
      <c r="C69" s="7">
        <f t="shared" si="1"/>
        <v>5.0646686611037373</v>
      </c>
      <c r="D69" s="6">
        <f t="shared" si="2"/>
        <v>1640.8668735261576</v>
      </c>
      <c r="E69" s="6">
        <f t="shared" si="4"/>
        <v>223.78970572380172</v>
      </c>
      <c r="F69" s="6">
        <v>2477</v>
      </c>
      <c r="G69" s="6">
        <v>560</v>
      </c>
      <c r="H69" s="6">
        <v>575</v>
      </c>
      <c r="I69" s="6">
        <v>200</v>
      </c>
      <c r="J69" s="6">
        <f>'Scottish convicts'!D67</f>
        <v>235.03368623676613</v>
      </c>
      <c r="K69" s="6">
        <f>'Scottish convicts'!E67</f>
        <v>130.30973451327435</v>
      </c>
      <c r="L69" s="6">
        <f>'Shaw check'!F71*'by year'!F69/('by year'!F69+'by year'!G69)</f>
        <v>26.099440237076063</v>
      </c>
      <c r="M69" s="6">
        <f>'Shaw check'!F71-'by year'!L69</f>
        <v>5.9005597629239368</v>
      </c>
    </row>
    <row r="70" spans="1:13" x14ac:dyDescent="0.25">
      <c r="A70" s="8">
        <v>1851</v>
      </c>
      <c r="B70" s="6">
        <f t="shared" si="0"/>
        <v>1936.2870612484776</v>
      </c>
      <c r="C70" s="7">
        <f t="shared" si="1"/>
        <v>5.9970202966943313</v>
      </c>
      <c r="D70" s="6">
        <f t="shared" si="2"/>
        <v>1657.9585227253449</v>
      </c>
      <c r="E70" s="6">
        <f t="shared" si="4"/>
        <v>278.32853852313258</v>
      </c>
      <c r="F70" s="6">
        <v>2539</v>
      </c>
      <c r="G70" s="6">
        <v>865</v>
      </c>
      <c r="H70" s="6">
        <v>622</v>
      </c>
      <c r="I70" s="6">
        <v>433</v>
      </c>
      <c r="J70" s="6">
        <f>'Scottish convicts'!D68</f>
        <v>229.95187680461984</v>
      </c>
      <c r="K70" s="6">
        <f>'Scottish convicts'!E68</f>
        <v>143.76106194690266</v>
      </c>
      <c r="L70" s="6">
        <f>'Shaw check'!F72*'by year'!F70/('by year'!F70+'by year'!G70)</f>
        <v>29.089600470035254</v>
      </c>
      <c r="M70" s="6">
        <f>'Shaw check'!F72-'by year'!L70</f>
        <v>9.9103995299647458</v>
      </c>
    </row>
    <row r="71" spans="1:13" x14ac:dyDescent="0.25">
      <c r="A71" s="8">
        <v>1852</v>
      </c>
      <c r="B71" s="6">
        <f t="shared" ref="B71:B86" si="5">D71+E71</f>
        <v>2008.0563595015628</v>
      </c>
      <c r="C71" s="7">
        <f>SUM(D70:D72)/SUM(E70:E72)</f>
        <v>7.0302947300829981</v>
      </c>
      <c r="D71" s="6">
        <f t="shared" ref="D71:D86" si="6">F71-H71-J71-L71</f>
        <v>1679.9640635926537</v>
      </c>
      <c r="E71" s="6">
        <f t="shared" ref="E71:E86" si="7">G71-I71-K71-M71</f>
        <v>328.09229590890908</v>
      </c>
      <c r="F71" s="6">
        <v>2807</v>
      </c>
      <c r="G71" s="6">
        <v>821</v>
      </c>
      <c r="H71" s="6">
        <v>915</v>
      </c>
      <c r="I71" s="6">
        <v>382</v>
      </c>
      <c r="J71" s="6">
        <f>'Scottish convicts'!D69</f>
        <v>195.01443695861406</v>
      </c>
      <c r="K71" s="6">
        <f>'Scottish convicts'!E69</f>
        <v>105.92920353982302</v>
      </c>
      <c r="L71" s="6">
        <f>'Shaw check'!F73*'by year'!F71/('by year'!F71+'by year'!G71)</f>
        <v>17.021499448732083</v>
      </c>
      <c r="M71" s="6">
        <f>'Shaw check'!F73-'by year'!L71</f>
        <v>4.978500551267917</v>
      </c>
    </row>
    <row r="72" spans="1:13" x14ac:dyDescent="0.25">
      <c r="A72" s="8">
        <v>1853</v>
      </c>
      <c r="B72" s="6">
        <f t="shared" si="5"/>
        <v>925.39461020211741</v>
      </c>
      <c r="C72" s="7"/>
      <c r="D72" s="6">
        <f t="shared" si="6"/>
        <v>925.39461020211741</v>
      </c>
      <c r="E72" s="6">
        <f t="shared" si="7"/>
        <v>0</v>
      </c>
      <c r="F72" s="6">
        <v>1115</v>
      </c>
      <c r="G72" s="6"/>
      <c r="H72" s="6"/>
      <c r="I72" s="6"/>
      <c r="J72" s="6">
        <f>'Scottish convicts'!D70</f>
        <v>169.60538979788259</v>
      </c>
      <c r="K72" s="6">
        <f>'Scottish convicts'!E70</f>
        <v>0</v>
      </c>
      <c r="L72" s="6">
        <f>'Shaw check'!F74*'by year'!F72/('by year'!F72+'by year'!G72)</f>
        <v>20</v>
      </c>
      <c r="M72" s="6">
        <f>'Shaw check'!F74-'by year'!L72</f>
        <v>0</v>
      </c>
    </row>
    <row r="73" spans="1:13" x14ac:dyDescent="0.25">
      <c r="A73" s="8">
        <v>1854</v>
      </c>
      <c r="B73" s="6">
        <f t="shared" si="5"/>
        <v>560.49663137632342</v>
      </c>
      <c r="C73" s="7"/>
      <c r="D73" s="6">
        <f t="shared" si="6"/>
        <v>560.49663137632342</v>
      </c>
      <c r="E73" s="6">
        <f t="shared" si="7"/>
        <v>0</v>
      </c>
      <c r="F73" s="6">
        <v>584</v>
      </c>
      <c r="G73" s="6"/>
      <c r="H73" s="6"/>
      <c r="I73" s="6"/>
      <c r="J73" s="6">
        <f>'Scottish convicts'!D71</f>
        <v>23.503368623676611</v>
      </c>
      <c r="K73" s="6">
        <f>'Scottish convicts'!E71</f>
        <v>0</v>
      </c>
      <c r="L73" s="6"/>
      <c r="M73" s="6"/>
    </row>
    <row r="74" spans="1:13" x14ac:dyDescent="0.25">
      <c r="A74" s="8">
        <v>1855</v>
      </c>
      <c r="B74" s="6">
        <f t="shared" si="5"/>
        <v>456.41482194417711</v>
      </c>
      <c r="C74" s="7"/>
      <c r="D74" s="6">
        <f t="shared" si="6"/>
        <v>456.41482194417711</v>
      </c>
      <c r="E74" s="6">
        <f t="shared" si="7"/>
        <v>0</v>
      </c>
      <c r="F74" s="6">
        <v>485</v>
      </c>
      <c r="G74" s="6"/>
      <c r="H74" s="6"/>
      <c r="I74" s="6"/>
      <c r="J74" s="6">
        <f>'Scottish convicts'!D72</f>
        <v>28.585178055822908</v>
      </c>
      <c r="K74" s="6">
        <f>'Scottish convicts'!E72</f>
        <v>0</v>
      </c>
      <c r="L74" s="6"/>
      <c r="M74" s="6"/>
    </row>
    <row r="75" spans="1:13" x14ac:dyDescent="0.25">
      <c r="A75" s="8">
        <v>1856</v>
      </c>
      <c r="B75" s="6">
        <f t="shared" si="5"/>
        <v>457.98075072184793</v>
      </c>
      <c r="C75" s="7"/>
      <c r="D75" s="6">
        <f t="shared" si="6"/>
        <v>457.98075072184793</v>
      </c>
      <c r="E75" s="6">
        <f t="shared" si="7"/>
        <v>0</v>
      </c>
      <c r="F75" s="6">
        <v>498</v>
      </c>
      <c r="G75" s="6"/>
      <c r="H75" s="6"/>
      <c r="I75" s="6"/>
      <c r="J75" s="6">
        <f>'Scottish convicts'!D73</f>
        <v>40.019249278152067</v>
      </c>
      <c r="K75" s="6">
        <f>'Scottish convicts'!E73</f>
        <v>0</v>
      </c>
      <c r="L75" s="6"/>
      <c r="M75" s="6"/>
    </row>
    <row r="76" spans="1:13" x14ac:dyDescent="0.25">
      <c r="A76" s="8">
        <v>1857</v>
      </c>
      <c r="B76" s="6">
        <f t="shared" si="5"/>
        <v>502.1443695861405</v>
      </c>
      <c r="C76" s="7"/>
      <c r="D76" s="6">
        <f t="shared" si="6"/>
        <v>502.1443695861405</v>
      </c>
      <c r="E76" s="6">
        <f t="shared" si="7"/>
        <v>0</v>
      </c>
      <c r="F76" s="6">
        <v>532</v>
      </c>
      <c r="G76" s="6"/>
      <c r="H76" s="6"/>
      <c r="I76" s="6"/>
      <c r="J76" s="6">
        <f>'Scottish convicts'!D74</f>
        <v>29.85563041385948</v>
      </c>
      <c r="K76" s="6">
        <f>'Scottish convicts'!E74</f>
        <v>0</v>
      </c>
      <c r="L76" s="6"/>
      <c r="M76" s="6"/>
    </row>
    <row r="77" spans="1:13" x14ac:dyDescent="0.25">
      <c r="A77" s="8">
        <v>1858</v>
      </c>
      <c r="B77" s="6">
        <f t="shared" si="5"/>
        <v>550</v>
      </c>
      <c r="C77" s="7"/>
      <c r="D77" s="6">
        <f t="shared" si="6"/>
        <v>550</v>
      </c>
      <c r="E77" s="6">
        <f t="shared" si="7"/>
        <v>0</v>
      </c>
      <c r="F77" s="6">
        <v>550</v>
      </c>
      <c r="G77" s="6"/>
      <c r="H77" s="6"/>
      <c r="I77" s="6"/>
      <c r="J77" s="6"/>
      <c r="K77" s="6"/>
      <c r="L77" s="6"/>
      <c r="M77" s="6"/>
    </row>
    <row r="78" spans="1:13" x14ac:dyDescent="0.25">
      <c r="A78" s="8">
        <v>1859</v>
      </c>
      <c r="B78" s="6">
        <f t="shared" si="5"/>
        <v>224</v>
      </c>
      <c r="C78" s="7"/>
      <c r="D78" s="6">
        <f t="shared" si="6"/>
        <v>224</v>
      </c>
      <c r="E78" s="6">
        <f t="shared" si="7"/>
        <v>0</v>
      </c>
      <c r="F78" s="6">
        <v>224</v>
      </c>
      <c r="G78" s="6"/>
      <c r="H78" s="6"/>
      <c r="I78" s="6"/>
      <c r="J78" s="6"/>
      <c r="K78" s="6"/>
      <c r="L78" s="6"/>
      <c r="M78" s="6"/>
    </row>
    <row r="79" spans="1:13" x14ac:dyDescent="0.25">
      <c r="A79" s="8">
        <v>1860</v>
      </c>
      <c r="B79" s="6">
        <f t="shared" si="5"/>
        <v>296</v>
      </c>
      <c r="C79" s="7"/>
      <c r="D79" s="6">
        <f t="shared" si="6"/>
        <v>296</v>
      </c>
      <c r="E79" s="6">
        <f t="shared" si="7"/>
        <v>0</v>
      </c>
      <c r="F79" s="6">
        <v>296</v>
      </c>
      <c r="G79" s="6"/>
      <c r="H79" s="6"/>
      <c r="I79" s="6"/>
      <c r="J79" s="6"/>
      <c r="K79" s="6"/>
      <c r="L79" s="6"/>
      <c r="M79" s="6"/>
    </row>
    <row r="80" spans="1:13" x14ac:dyDescent="0.25">
      <c r="A80" s="8">
        <v>1861</v>
      </c>
      <c r="B80" s="6">
        <f t="shared" si="5"/>
        <v>306</v>
      </c>
      <c r="C80" s="7"/>
      <c r="D80" s="6">
        <f t="shared" si="6"/>
        <v>306</v>
      </c>
      <c r="E80" s="6">
        <f t="shared" si="7"/>
        <v>0</v>
      </c>
      <c r="F80" s="6">
        <v>306</v>
      </c>
      <c r="G80" s="6"/>
      <c r="H80" s="6"/>
      <c r="I80" s="6"/>
      <c r="J80" s="6"/>
      <c r="K80" s="6"/>
      <c r="L80" s="6"/>
      <c r="M80" s="6"/>
    </row>
    <row r="81" spans="1:13" x14ac:dyDescent="0.25">
      <c r="A81" s="8">
        <v>1862</v>
      </c>
      <c r="B81" s="6">
        <f t="shared" si="5"/>
        <v>784</v>
      </c>
      <c r="C81" s="7"/>
      <c r="D81" s="6">
        <f t="shared" si="6"/>
        <v>784</v>
      </c>
      <c r="E81" s="6">
        <f t="shared" si="7"/>
        <v>0</v>
      </c>
      <c r="F81" s="6">
        <v>784</v>
      </c>
      <c r="G81" s="6"/>
      <c r="H81" s="6"/>
      <c r="I81" s="6"/>
      <c r="J81" s="6"/>
      <c r="K81" s="6"/>
      <c r="L81" s="6"/>
      <c r="M81" s="6"/>
    </row>
    <row r="82" spans="1:13" x14ac:dyDescent="0.25">
      <c r="A82" s="8">
        <v>1863</v>
      </c>
      <c r="B82" s="6">
        <f t="shared" si="5"/>
        <v>591</v>
      </c>
      <c r="C82" s="7"/>
      <c r="D82" s="6">
        <f t="shared" si="6"/>
        <v>591</v>
      </c>
      <c r="E82" s="6">
        <f t="shared" si="7"/>
        <v>0</v>
      </c>
      <c r="F82" s="6">
        <v>591</v>
      </c>
      <c r="G82" s="6"/>
      <c r="H82" s="6"/>
      <c r="I82" s="6"/>
      <c r="J82" s="6"/>
      <c r="K82" s="6"/>
      <c r="L82" s="6"/>
      <c r="M82" s="6"/>
    </row>
    <row r="83" spans="1:13" x14ac:dyDescent="0.25">
      <c r="A83" s="8">
        <v>1864</v>
      </c>
      <c r="B83" s="6">
        <f t="shared" si="5"/>
        <v>561</v>
      </c>
      <c r="C83" s="7"/>
      <c r="D83" s="6">
        <f t="shared" si="6"/>
        <v>561</v>
      </c>
      <c r="E83" s="6">
        <f t="shared" si="7"/>
        <v>0</v>
      </c>
      <c r="F83" s="6">
        <v>561</v>
      </c>
      <c r="G83" s="6"/>
      <c r="H83" s="6"/>
      <c r="I83" s="6"/>
      <c r="J83" s="6"/>
      <c r="K83" s="6"/>
      <c r="L83" s="6"/>
      <c r="M83" s="6"/>
    </row>
    <row r="84" spans="1:13" x14ac:dyDescent="0.25">
      <c r="A84" s="8">
        <v>1865</v>
      </c>
      <c r="B84" s="6">
        <f t="shared" si="5"/>
        <v>561</v>
      </c>
      <c r="C84" s="7"/>
      <c r="D84" s="6">
        <f t="shared" si="6"/>
        <v>561</v>
      </c>
      <c r="E84" s="6">
        <f t="shared" si="7"/>
        <v>0</v>
      </c>
      <c r="F84" s="6">
        <v>561</v>
      </c>
      <c r="G84" s="6"/>
      <c r="H84" s="6"/>
      <c r="I84" s="6"/>
      <c r="J84" s="6"/>
      <c r="K84" s="6"/>
      <c r="L84" s="6"/>
      <c r="M84" s="6"/>
    </row>
    <row r="85" spans="1:13" x14ac:dyDescent="0.25">
      <c r="A85" s="8">
        <v>1866</v>
      </c>
      <c r="B85" s="6">
        <f t="shared" si="5"/>
        <v>587</v>
      </c>
      <c r="C85" s="7"/>
      <c r="D85" s="6">
        <f t="shared" si="6"/>
        <v>587</v>
      </c>
      <c r="E85" s="6">
        <f t="shared" si="7"/>
        <v>0</v>
      </c>
      <c r="F85" s="6">
        <v>587</v>
      </c>
      <c r="G85" s="6"/>
      <c r="H85" s="6"/>
      <c r="I85" s="6"/>
      <c r="J85" s="6"/>
      <c r="K85" s="6"/>
      <c r="L85" s="6"/>
      <c r="M85" s="6"/>
    </row>
    <row r="86" spans="1:13" x14ac:dyDescent="0.25">
      <c r="A86" s="8">
        <v>1867</v>
      </c>
      <c r="B86" s="6">
        <f t="shared" si="5"/>
        <v>534</v>
      </c>
      <c r="C86" s="7"/>
      <c r="D86" s="6">
        <f t="shared" si="6"/>
        <v>534</v>
      </c>
      <c r="E86" s="6">
        <f t="shared" si="7"/>
        <v>0</v>
      </c>
      <c r="F86" s="6">
        <v>534</v>
      </c>
      <c r="G86" s="6"/>
      <c r="H86" s="6"/>
      <c r="I86" s="6"/>
      <c r="J86" s="6"/>
      <c r="K86" s="6"/>
      <c r="L86" s="6"/>
      <c r="M86" s="6"/>
    </row>
    <row r="87" spans="1:13" x14ac:dyDescent="0.25">
      <c r="A87" s="8"/>
      <c r="B87" s="6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25">
      <c r="A88" s="8"/>
      <c r="B88" s="6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A89" s="8" t="s">
        <v>581</v>
      </c>
      <c r="B89" s="6"/>
      <c r="C89" s="7"/>
      <c r="D89" s="6"/>
      <c r="E89" s="6"/>
      <c r="F89" s="6"/>
      <c r="G89" s="6"/>
      <c r="H89" s="6" t="s">
        <v>663</v>
      </c>
      <c r="I89" s="6"/>
      <c r="J89" s="6"/>
      <c r="K89" s="6"/>
      <c r="L89" s="6"/>
      <c r="M89" s="6"/>
    </row>
    <row r="90" spans="1:13" x14ac:dyDescent="0.25">
      <c r="A90" s="8" t="s">
        <v>582</v>
      </c>
      <c r="B90" s="6"/>
      <c r="C90" s="7"/>
      <c r="D90" s="6"/>
      <c r="E90" s="6"/>
      <c r="F90" s="6">
        <f>SUM(F6:F71)</f>
        <v>127583</v>
      </c>
      <c r="G90" s="6">
        <f>SUM(G6:G71)</f>
        <v>25086</v>
      </c>
      <c r="H90" s="7">
        <f>F90/G90</f>
        <v>5.0858247628159132</v>
      </c>
      <c r="I90" s="6"/>
      <c r="J90" s="6"/>
      <c r="K90" s="6"/>
      <c r="L90" s="6"/>
      <c r="M90" s="6"/>
    </row>
    <row r="91" spans="1:13" x14ac:dyDescent="0.25">
      <c r="A91" s="8" t="s">
        <v>583</v>
      </c>
      <c r="B91" s="6"/>
      <c r="C91" s="7"/>
      <c r="D91" s="6"/>
      <c r="E91" s="6"/>
      <c r="F91" s="6">
        <f>SUM(F6:F86)</f>
        <v>135791</v>
      </c>
      <c r="G91" s="6">
        <f>SUM(G6:G86)</f>
        <v>25086</v>
      </c>
      <c r="H91" s="7">
        <f>F91/G91</f>
        <v>5.4130192139041693</v>
      </c>
      <c r="I91" s="6"/>
      <c r="J91" s="6"/>
      <c r="K91" s="6"/>
      <c r="L91" s="6"/>
      <c r="M91" s="6"/>
    </row>
  </sheetData>
  <mergeCells count="6">
    <mergeCell ref="A1:H1"/>
    <mergeCell ref="B4:E4"/>
    <mergeCell ref="L4:M4"/>
    <mergeCell ref="J4:K4"/>
    <mergeCell ref="H4:I4"/>
    <mergeCell ref="F4:G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1"/>
  <sheetViews>
    <sheetView workbookViewId="0">
      <selection sqref="A1:G1"/>
    </sheetView>
  </sheetViews>
  <sheetFormatPr defaultRowHeight="15" x14ac:dyDescent="0.25"/>
  <cols>
    <col min="1" max="1" width="5.7109375" style="1" customWidth="1"/>
    <col min="2" max="2" width="12.140625" style="1" customWidth="1"/>
    <col min="3" max="3" width="3.85546875" style="1" customWidth="1"/>
    <col min="4" max="4" width="15.7109375" style="1" customWidth="1"/>
    <col min="5" max="5" width="35.7109375" style="1" customWidth="1"/>
    <col min="6" max="6" width="24.7109375" style="1" customWidth="1"/>
    <col min="7" max="7" width="9.140625" style="1"/>
    <col min="8" max="8" width="14.7109375" style="1" customWidth="1"/>
    <col min="9" max="9" width="10.7109375" style="1" customWidth="1"/>
    <col min="10" max="12" width="11.140625" style="1" customWidth="1"/>
    <col min="13" max="16" width="9.140625" style="1"/>
    <col min="17" max="17" width="10.7109375" style="1" customWidth="1"/>
    <col min="18" max="18" width="10.140625" style="1" customWidth="1"/>
    <col min="19" max="20" width="9.140625" style="1"/>
    <col min="21" max="21" width="52.28515625" style="1" customWidth="1"/>
    <col min="22" max="22" width="3.42578125" style="1" customWidth="1"/>
    <col min="23" max="23" width="104.7109375" style="1" customWidth="1"/>
    <col min="24" max="16384" width="9.140625" style="1"/>
  </cols>
  <sheetData>
    <row r="1" spans="1:24" x14ac:dyDescent="0.25">
      <c r="A1" s="35" t="s">
        <v>1901</v>
      </c>
      <c r="B1" s="35"/>
      <c r="C1" s="35"/>
      <c r="D1" s="35"/>
      <c r="E1" s="35"/>
      <c r="F1" s="35"/>
      <c r="G1" s="35"/>
      <c r="W1" s="1" t="s">
        <v>1895</v>
      </c>
    </row>
    <row r="2" spans="1:24" x14ac:dyDescent="0.25">
      <c r="W2" s="1" t="s">
        <v>1896</v>
      </c>
    </row>
    <row r="3" spans="1:24" x14ac:dyDescent="0.25">
      <c r="W3" s="1" t="s">
        <v>1897</v>
      </c>
    </row>
    <row r="4" spans="1:24" s="4" customFormat="1" ht="45" x14ac:dyDescent="0.25">
      <c r="A4" s="4" t="s">
        <v>151</v>
      </c>
      <c r="B4" s="4" t="s">
        <v>143</v>
      </c>
      <c r="C4" s="4" t="s">
        <v>128</v>
      </c>
      <c r="D4" s="4" t="s">
        <v>129</v>
      </c>
      <c r="E4" s="4" t="s">
        <v>1049</v>
      </c>
      <c r="F4" s="4" t="s">
        <v>147</v>
      </c>
      <c r="G4" s="4" t="s">
        <v>131</v>
      </c>
      <c r="H4" s="4" t="s">
        <v>130</v>
      </c>
      <c r="I4" s="4" t="s">
        <v>132</v>
      </c>
      <c r="J4" s="4" t="s">
        <v>144</v>
      </c>
      <c r="K4" s="4" t="s">
        <v>134</v>
      </c>
      <c r="L4" s="4" t="s">
        <v>133</v>
      </c>
      <c r="M4" s="4" t="s">
        <v>137</v>
      </c>
      <c r="N4" s="4" t="s">
        <v>136</v>
      </c>
      <c r="O4" s="4" t="s">
        <v>135</v>
      </c>
      <c r="P4" s="4" t="s">
        <v>138</v>
      </c>
      <c r="Q4" s="4" t="s">
        <v>139</v>
      </c>
      <c r="R4" s="4" t="s">
        <v>140</v>
      </c>
      <c r="S4" s="4" t="s">
        <v>141</v>
      </c>
      <c r="T4" s="4" t="s">
        <v>142</v>
      </c>
      <c r="U4" s="4" t="s">
        <v>1346</v>
      </c>
      <c r="W4" s="4" t="s">
        <v>1347</v>
      </c>
      <c r="X4" s="4" t="s">
        <v>1364</v>
      </c>
    </row>
    <row r="5" spans="1:24" x14ac:dyDescent="0.25">
      <c r="A5" s="1">
        <v>534</v>
      </c>
      <c r="B5" s="1">
        <v>1787</v>
      </c>
      <c r="D5" s="1" t="s">
        <v>182</v>
      </c>
      <c r="E5" s="1" t="s">
        <v>183</v>
      </c>
      <c r="F5" s="1" t="s">
        <v>624</v>
      </c>
      <c r="G5" s="1">
        <v>1783</v>
      </c>
      <c r="H5" s="1" t="s">
        <v>184</v>
      </c>
      <c r="I5" s="1">
        <v>452</v>
      </c>
      <c r="J5" s="1">
        <v>1787</v>
      </c>
      <c r="K5" s="1">
        <v>5</v>
      </c>
      <c r="L5" s="1">
        <v>13</v>
      </c>
      <c r="M5" s="1">
        <v>1788</v>
      </c>
      <c r="N5" s="1">
        <v>1</v>
      </c>
      <c r="O5" s="1">
        <v>21</v>
      </c>
      <c r="P5" s="1">
        <v>251</v>
      </c>
      <c r="Q5" s="1">
        <v>195</v>
      </c>
      <c r="S5" s="1">
        <v>188</v>
      </c>
      <c r="U5" s="1" t="s">
        <v>185</v>
      </c>
      <c r="W5" s="1" t="s">
        <v>1348</v>
      </c>
    </row>
    <row r="6" spans="1:24" x14ac:dyDescent="0.25">
      <c r="A6" s="1">
        <v>535</v>
      </c>
      <c r="B6" s="1">
        <v>1787</v>
      </c>
      <c r="D6" s="1" t="s">
        <v>182</v>
      </c>
      <c r="E6" s="1" t="s">
        <v>183</v>
      </c>
      <c r="F6" s="1" t="s">
        <v>631</v>
      </c>
      <c r="G6" s="1">
        <v>1784</v>
      </c>
      <c r="H6" s="1" t="s">
        <v>149</v>
      </c>
      <c r="I6" s="1">
        <v>335</v>
      </c>
      <c r="J6" s="1">
        <v>1787</v>
      </c>
      <c r="K6" s="1">
        <v>5</v>
      </c>
      <c r="L6" s="1">
        <v>13</v>
      </c>
      <c r="M6" s="1">
        <v>1788</v>
      </c>
      <c r="N6" s="1">
        <v>1</v>
      </c>
      <c r="O6" s="1">
        <v>22</v>
      </c>
      <c r="P6" s="1">
        <v>252</v>
      </c>
      <c r="Q6" s="1">
        <v>88</v>
      </c>
      <c r="R6" s="1">
        <v>20</v>
      </c>
      <c r="S6" s="1">
        <v>85</v>
      </c>
      <c r="T6" s="1">
        <v>20</v>
      </c>
      <c r="U6" s="1" t="s">
        <v>186</v>
      </c>
      <c r="W6" s="1" t="s">
        <v>1349</v>
      </c>
    </row>
    <row r="7" spans="1:24" x14ac:dyDescent="0.25">
      <c r="A7" s="1">
        <v>536</v>
      </c>
      <c r="B7" s="1">
        <v>1787</v>
      </c>
      <c r="D7" s="1" t="s">
        <v>182</v>
      </c>
      <c r="E7" s="1" t="s">
        <v>183</v>
      </c>
      <c r="F7" s="1" t="s">
        <v>150</v>
      </c>
      <c r="G7" s="1">
        <v>1784</v>
      </c>
      <c r="H7" s="1" t="s">
        <v>187</v>
      </c>
      <c r="I7" s="1">
        <v>274</v>
      </c>
      <c r="J7" s="1">
        <v>1787</v>
      </c>
      <c r="K7" s="1">
        <v>5</v>
      </c>
      <c r="L7" s="1">
        <v>13</v>
      </c>
      <c r="M7" s="1">
        <v>1788</v>
      </c>
      <c r="N7" s="1">
        <v>1</v>
      </c>
      <c r="O7" s="1">
        <v>21</v>
      </c>
      <c r="P7" s="1">
        <v>251</v>
      </c>
      <c r="Q7" s="1">
        <v>76</v>
      </c>
      <c r="R7" s="1">
        <v>21</v>
      </c>
      <c r="S7" s="1">
        <v>73</v>
      </c>
      <c r="T7" s="1">
        <v>21</v>
      </c>
      <c r="U7" s="1" t="s">
        <v>188</v>
      </c>
    </row>
    <row r="8" spans="1:24" x14ac:dyDescent="0.25">
      <c r="A8" s="1">
        <v>537</v>
      </c>
      <c r="B8" s="1">
        <v>1787</v>
      </c>
      <c r="D8" s="1" t="s">
        <v>182</v>
      </c>
      <c r="E8" s="1" t="s">
        <v>183</v>
      </c>
      <c r="F8" s="1" t="s">
        <v>630</v>
      </c>
      <c r="G8" s="1">
        <v>1786</v>
      </c>
      <c r="H8" s="1" t="s">
        <v>149</v>
      </c>
      <c r="I8" s="1">
        <v>333</v>
      </c>
      <c r="J8" s="1">
        <v>1787</v>
      </c>
      <c r="K8" s="1">
        <v>5</v>
      </c>
      <c r="L8" s="1">
        <v>13</v>
      </c>
      <c r="M8" s="1">
        <v>1788</v>
      </c>
      <c r="N8" s="1">
        <v>1</v>
      </c>
      <c r="O8" s="1">
        <v>22</v>
      </c>
      <c r="P8" s="1">
        <v>252</v>
      </c>
      <c r="R8" s="1">
        <v>101</v>
      </c>
      <c r="T8" s="1">
        <v>99</v>
      </c>
      <c r="U8" s="1" t="s">
        <v>189</v>
      </c>
      <c r="W8" s="1" t="s">
        <v>1363</v>
      </c>
    </row>
    <row r="9" spans="1:24" x14ac:dyDescent="0.25">
      <c r="A9" s="1">
        <v>538</v>
      </c>
      <c r="B9" s="1">
        <v>1787</v>
      </c>
      <c r="D9" s="1" t="s">
        <v>182</v>
      </c>
      <c r="E9" s="1" t="s">
        <v>183</v>
      </c>
      <c r="F9" s="1" t="s">
        <v>629</v>
      </c>
      <c r="G9" s="1">
        <v>1786</v>
      </c>
      <c r="H9" s="1" t="s">
        <v>149</v>
      </c>
      <c r="I9" s="1">
        <v>350</v>
      </c>
      <c r="J9" s="1">
        <v>1787</v>
      </c>
      <c r="K9" s="1">
        <v>5</v>
      </c>
      <c r="L9" s="1">
        <v>13</v>
      </c>
      <c r="M9" s="1">
        <v>1788</v>
      </c>
      <c r="N9" s="1">
        <v>1</v>
      </c>
      <c r="O9" s="1">
        <v>22</v>
      </c>
      <c r="P9" s="1">
        <v>252</v>
      </c>
      <c r="Q9" s="1">
        <v>1</v>
      </c>
      <c r="R9" s="1">
        <v>49</v>
      </c>
      <c r="S9" s="1">
        <v>1</v>
      </c>
      <c r="T9" s="1">
        <v>48</v>
      </c>
      <c r="U9" s="1" t="s">
        <v>190</v>
      </c>
      <c r="W9" s="1" t="s">
        <v>1350</v>
      </c>
    </row>
    <row r="10" spans="1:24" x14ac:dyDescent="0.25">
      <c r="A10" s="1">
        <v>539</v>
      </c>
      <c r="B10" s="1">
        <v>1787</v>
      </c>
      <c r="D10" s="1" t="s">
        <v>182</v>
      </c>
      <c r="E10" s="1" t="s">
        <v>183</v>
      </c>
      <c r="F10" s="1" t="s">
        <v>187</v>
      </c>
      <c r="G10" s="1">
        <v>1782</v>
      </c>
      <c r="H10" s="1" t="s">
        <v>187</v>
      </c>
      <c r="I10" s="1">
        <v>430</v>
      </c>
      <c r="J10" s="1">
        <v>1787</v>
      </c>
      <c r="K10" s="1">
        <v>5</v>
      </c>
      <c r="L10" s="1">
        <v>13</v>
      </c>
      <c r="M10" s="1">
        <v>1788</v>
      </c>
      <c r="N10" s="1">
        <v>1</v>
      </c>
      <c r="O10" s="1">
        <v>21</v>
      </c>
      <c r="P10" s="1">
        <v>251</v>
      </c>
      <c r="Q10" s="1">
        <v>208</v>
      </c>
      <c r="S10" s="1">
        <v>201</v>
      </c>
      <c r="U10" s="1" t="s">
        <v>191</v>
      </c>
    </row>
    <row r="11" spans="1:24" x14ac:dyDescent="0.25">
      <c r="A11" s="1">
        <v>540</v>
      </c>
      <c r="B11" s="1">
        <v>1787</v>
      </c>
      <c r="D11" s="1" t="s">
        <v>182</v>
      </c>
      <c r="E11" s="1" t="s">
        <v>183</v>
      </c>
      <c r="F11" s="1" t="s">
        <v>628</v>
      </c>
      <c r="G11" s="1">
        <v>1785</v>
      </c>
      <c r="H11" s="1" t="s">
        <v>192</v>
      </c>
      <c r="I11" s="1">
        <v>272</v>
      </c>
      <c r="J11" s="1">
        <v>1787</v>
      </c>
      <c r="K11" s="1">
        <v>5</v>
      </c>
      <c r="L11" s="1">
        <v>13</v>
      </c>
      <c r="M11" s="1">
        <v>1788</v>
      </c>
      <c r="N11" s="1">
        <v>1</v>
      </c>
      <c r="O11" s="1">
        <v>22</v>
      </c>
      <c r="P11" s="1">
        <v>252</v>
      </c>
      <c r="W11" s="1" t="s">
        <v>1052</v>
      </c>
    </row>
    <row r="12" spans="1:24" x14ac:dyDescent="0.25">
      <c r="A12" s="1">
        <v>541</v>
      </c>
      <c r="B12" s="1">
        <v>1787</v>
      </c>
      <c r="D12" s="1" t="s">
        <v>182</v>
      </c>
      <c r="E12" s="1" t="s">
        <v>183</v>
      </c>
      <c r="F12" s="1" t="s">
        <v>627</v>
      </c>
      <c r="G12" s="1">
        <v>1780</v>
      </c>
      <c r="H12" s="1" t="s">
        <v>193</v>
      </c>
      <c r="I12" s="1">
        <v>378</v>
      </c>
      <c r="J12" s="1">
        <v>1787</v>
      </c>
      <c r="K12" s="1">
        <v>5</v>
      </c>
      <c r="L12" s="1">
        <v>13</v>
      </c>
      <c r="M12" s="1">
        <v>1788</v>
      </c>
      <c r="N12" s="1">
        <v>1</v>
      </c>
      <c r="O12" s="1">
        <v>22</v>
      </c>
      <c r="P12" s="1">
        <v>252</v>
      </c>
    </row>
    <row r="13" spans="1:24" x14ac:dyDescent="0.25">
      <c r="A13" s="1">
        <v>542</v>
      </c>
      <c r="B13" s="1">
        <v>1787</v>
      </c>
      <c r="D13" s="1" t="s">
        <v>182</v>
      </c>
      <c r="E13" s="1" t="s">
        <v>183</v>
      </c>
      <c r="F13" s="1" t="s">
        <v>626</v>
      </c>
      <c r="G13" s="1">
        <v>1780</v>
      </c>
      <c r="H13" s="1" t="s">
        <v>193</v>
      </c>
      <c r="I13" s="1">
        <v>375</v>
      </c>
      <c r="J13" s="1">
        <v>1787</v>
      </c>
      <c r="K13" s="1">
        <v>5</v>
      </c>
      <c r="L13" s="1">
        <v>13</v>
      </c>
      <c r="M13" s="1">
        <v>1788</v>
      </c>
      <c r="N13" s="1">
        <v>1</v>
      </c>
      <c r="O13" s="1">
        <v>22</v>
      </c>
      <c r="P13" s="1">
        <v>252</v>
      </c>
      <c r="W13" s="1" t="s">
        <v>1356</v>
      </c>
    </row>
    <row r="14" spans="1:24" x14ac:dyDescent="0.25">
      <c r="A14" s="1">
        <v>543</v>
      </c>
      <c r="B14" s="1">
        <v>1787</v>
      </c>
      <c r="D14" s="1" t="s">
        <v>182</v>
      </c>
      <c r="E14" s="1" t="s">
        <v>183</v>
      </c>
      <c r="F14" s="1" t="s">
        <v>625</v>
      </c>
      <c r="I14" s="1">
        <v>612</v>
      </c>
      <c r="J14" s="1">
        <v>1787</v>
      </c>
      <c r="K14" s="1">
        <v>5</v>
      </c>
      <c r="L14" s="1">
        <v>13</v>
      </c>
      <c r="M14" s="1">
        <v>1788</v>
      </c>
      <c r="N14" s="1">
        <v>1</v>
      </c>
      <c r="O14" s="1">
        <v>22</v>
      </c>
      <c r="P14" s="1">
        <v>252</v>
      </c>
      <c r="W14" s="1" t="s">
        <v>1355</v>
      </c>
    </row>
    <row r="15" spans="1:24" x14ac:dyDescent="0.25">
      <c r="A15" s="1">
        <v>544</v>
      </c>
      <c r="B15" s="1">
        <v>1787</v>
      </c>
      <c r="D15" s="1" t="s">
        <v>182</v>
      </c>
      <c r="E15" s="1" t="s">
        <v>183</v>
      </c>
      <c r="F15" s="1" t="s">
        <v>623</v>
      </c>
      <c r="I15" s="1">
        <v>170</v>
      </c>
      <c r="J15" s="1">
        <v>1787</v>
      </c>
      <c r="K15" s="1">
        <v>5</v>
      </c>
      <c r="L15" s="1">
        <v>13</v>
      </c>
      <c r="M15" s="1">
        <v>1788</v>
      </c>
      <c r="N15" s="1">
        <v>1</v>
      </c>
      <c r="O15" s="1">
        <v>20</v>
      </c>
      <c r="P15" s="1">
        <v>250</v>
      </c>
    </row>
    <row r="16" spans="1:24" x14ac:dyDescent="0.25">
      <c r="A16" s="1">
        <v>546</v>
      </c>
      <c r="B16" s="1">
        <v>1789</v>
      </c>
      <c r="D16" s="1" t="s">
        <v>194</v>
      </c>
      <c r="E16" s="1" t="s">
        <v>183</v>
      </c>
      <c r="F16" s="1" t="s">
        <v>195</v>
      </c>
      <c r="I16" s="1">
        <v>401</v>
      </c>
      <c r="J16" s="1">
        <v>1789</v>
      </c>
      <c r="K16" s="1">
        <v>7</v>
      </c>
      <c r="L16" s="1">
        <v>29</v>
      </c>
      <c r="M16" s="1">
        <v>1790</v>
      </c>
      <c r="N16" s="1">
        <v>6</v>
      </c>
      <c r="O16" s="1">
        <v>3</v>
      </c>
      <c r="P16" s="1">
        <v>309</v>
      </c>
      <c r="R16" s="1">
        <v>226</v>
      </c>
      <c r="T16" s="1">
        <v>221</v>
      </c>
      <c r="U16" s="1" t="s">
        <v>196</v>
      </c>
      <c r="W16" s="1" t="s">
        <v>1357</v>
      </c>
    </row>
    <row r="17" spans="1:24" x14ac:dyDescent="0.25">
      <c r="A17" s="1">
        <v>547</v>
      </c>
      <c r="B17" s="1">
        <v>1789</v>
      </c>
      <c r="D17" s="1" t="s">
        <v>197</v>
      </c>
      <c r="E17" s="1" t="s">
        <v>183</v>
      </c>
      <c r="F17" s="1" t="s">
        <v>198</v>
      </c>
      <c r="J17" s="1">
        <v>1789</v>
      </c>
      <c r="K17" s="1">
        <v>9</v>
      </c>
      <c r="L17" s="1">
        <v>12</v>
      </c>
      <c r="M17" s="1">
        <v>1790</v>
      </c>
      <c r="N17" s="1">
        <v>2</v>
      </c>
      <c r="O17" s="1">
        <v>21</v>
      </c>
      <c r="Q17" s="1">
        <v>25</v>
      </c>
      <c r="U17" s="1" t="s">
        <v>199</v>
      </c>
      <c r="W17" s="1" t="s">
        <v>1358</v>
      </c>
    </row>
    <row r="18" spans="1:24" x14ac:dyDescent="0.25">
      <c r="A18" s="1">
        <v>556</v>
      </c>
      <c r="B18" s="1">
        <v>1790</v>
      </c>
      <c r="D18" s="1" t="s">
        <v>182</v>
      </c>
      <c r="E18" s="1" t="s">
        <v>183</v>
      </c>
      <c r="F18" s="1" t="s">
        <v>200</v>
      </c>
      <c r="I18" s="1">
        <v>400</v>
      </c>
      <c r="J18" s="1">
        <v>1790</v>
      </c>
      <c r="K18" s="1">
        <v>1</v>
      </c>
      <c r="L18" s="1">
        <v>19</v>
      </c>
      <c r="M18" s="1">
        <v>1790</v>
      </c>
      <c r="N18" s="1">
        <v>6</v>
      </c>
      <c r="O18" s="1">
        <v>26</v>
      </c>
      <c r="P18" s="1">
        <v>158</v>
      </c>
      <c r="Q18" s="1">
        <v>256</v>
      </c>
      <c r="S18" s="1">
        <v>218</v>
      </c>
      <c r="U18" s="1" t="s">
        <v>204</v>
      </c>
      <c r="W18" s="1" t="s">
        <v>1359</v>
      </c>
      <c r="X18" s="1">
        <v>535</v>
      </c>
    </row>
    <row r="19" spans="1:24" x14ac:dyDescent="0.25">
      <c r="A19" s="1">
        <v>557</v>
      </c>
      <c r="B19" s="1">
        <v>1790</v>
      </c>
      <c r="D19" s="1" t="s">
        <v>182</v>
      </c>
      <c r="E19" s="1" t="s">
        <v>183</v>
      </c>
      <c r="F19" s="1" t="s">
        <v>148</v>
      </c>
      <c r="I19" s="1">
        <v>809</v>
      </c>
      <c r="J19" s="1">
        <v>1790</v>
      </c>
      <c r="K19" s="1">
        <v>1</v>
      </c>
      <c r="L19" s="1">
        <v>19</v>
      </c>
      <c r="M19" s="1">
        <v>1790</v>
      </c>
      <c r="N19" s="1">
        <v>6</v>
      </c>
      <c r="O19" s="1">
        <v>28</v>
      </c>
      <c r="P19" s="1">
        <v>160</v>
      </c>
      <c r="Q19" s="1">
        <v>424</v>
      </c>
      <c r="R19" s="1">
        <v>78</v>
      </c>
      <c r="S19" s="1">
        <v>286</v>
      </c>
      <c r="T19" s="1">
        <v>67</v>
      </c>
      <c r="U19" s="1" t="s">
        <v>205</v>
      </c>
      <c r="W19" s="1" t="s">
        <v>1360</v>
      </c>
      <c r="X19" s="1">
        <v>95</v>
      </c>
    </row>
    <row r="20" spans="1:24" x14ac:dyDescent="0.25">
      <c r="A20" s="1">
        <v>558</v>
      </c>
      <c r="B20" s="1">
        <v>1790</v>
      </c>
      <c r="D20" s="1" t="s">
        <v>182</v>
      </c>
      <c r="E20" s="1" t="s">
        <v>183</v>
      </c>
      <c r="F20" s="1" t="s">
        <v>206</v>
      </c>
      <c r="I20" s="1">
        <v>418</v>
      </c>
      <c r="J20" s="1">
        <v>1790</v>
      </c>
      <c r="K20" s="1">
        <v>1</v>
      </c>
      <c r="L20" s="1">
        <v>19</v>
      </c>
      <c r="M20" s="1">
        <v>1790</v>
      </c>
      <c r="N20" s="1">
        <v>6</v>
      </c>
      <c r="O20" s="1">
        <v>28</v>
      </c>
      <c r="P20" s="1">
        <v>160</v>
      </c>
      <c r="Q20" s="1">
        <v>259</v>
      </c>
      <c r="S20" s="1">
        <v>188</v>
      </c>
      <c r="U20" s="1" t="s">
        <v>207</v>
      </c>
      <c r="W20" s="1" t="s">
        <v>1361</v>
      </c>
    </row>
    <row r="21" spans="1:24" x14ac:dyDescent="0.25">
      <c r="A21" s="1">
        <v>560</v>
      </c>
      <c r="B21" s="1">
        <v>1791</v>
      </c>
      <c r="D21" s="1" t="s">
        <v>158</v>
      </c>
      <c r="E21" s="1" t="s">
        <v>183</v>
      </c>
      <c r="F21" s="1" t="s">
        <v>208</v>
      </c>
      <c r="G21" s="1">
        <v>1772</v>
      </c>
      <c r="H21" s="1" t="s">
        <v>209</v>
      </c>
      <c r="I21" s="1">
        <v>298</v>
      </c>
      <c r="J21" s="1">
        <v>1791</v>
      </c>
      <c r="K21" s="1">
        <v>2</v>
      </c>
      <c r="L21" s="1">
        <v>16</v>
      </c>
      <c r="M21" s="1">
        <v>1791</v>
      </c>
      <c r="N21" s="1">
        <v>7</v>
      </c>
      <c r="O21" s="1">
        <v>9</v>
      </c>
      <c r="P21" s="1">
        <v>143</v>
      </c>
      <c r="R21" s="1">
        <v>150</v>
      </c>
      <c r="T21" s="1">
        <v>141</v>
      </c>
      <c r="U21" s="1" t="s">
        <v>210</v>
      </c>
      <c r="W21" s="1" t="s">
        <v>1359</v>
      </c>
      <c r="X21" s="1">
        <v>2382</v>
      </c>
    </row>
    <row r="22" spans="1:24" x14ac:dyDescent="0.25">
      <c r="A22" s="1">
        <v>561</v>
      </c>
      <c r="B22" s="1">
        <v>1791</v>
      </c>
      <c r="D22" s="1" t="s">
        <v>158</v>
      </c>
      <c r="E22" s="1" t="s">
        <v>183</v>
      </c>
      <c r="F22" s="1" t="s">
        <v>211</v>
      </c>
      <c r="J22" s="1">
        <v>1791</v>
      </c>
      <c r="K22" s="1">
        <v>3</v>
      </c>
      <c r="L22" s="1">
        <v>15</v>
      </c>
      <c r="M22" s="1">
        <v>1791</v>
      </c>
      <c r="N22" s="1">
        <v>9</v>
      </c>
      <c r="O22" s="1">
        <v>21</v>
      </c>
      <c r="P22" s="1">
        <v>190</v>
      </c>
      <c r="Q22" s="1">
        <v>31</v>
      </c>
      <c r="S22" s="1">
        <v>30</v>
      </c>
      <c r="W22" s="1" t="s">
        <v>1360</v>
      </c>
      <c r="X22" s="1">
        <v>589</v>
      </c>
    </row>
    <row r="23" spans="1:24" x14ac:dyDescent="0.25">
      <c r="A23" s="1">
        <v>569</v>
      </c>
      <c r="B23" s="1">
        <v>1791</v>
      </c>
      <c r="D23" s="1" t="s">
        <v>182</v>
      </c>
      <c r="E23" s="1" t="s">
        <v>183</v>
      </c>
      <c r="F23" s="1" t="s">
        <v>212</v>
      </c>
      <c r="G23" s="1">
        <v>1779</v>
      </c>
      <c r="H23" s="1" t="s">
        <v>209</v>
      </c>
      <c r="I23" s="1">
        <v>460</v>
      </c>
      <c r="J23" s="1">
        <v>1791</v>
      </c>
      <c r="K23" s="1">
        <v>3</v>
      </c>
      <c r="L23" s="1">
        <v>27</v>
      </c>
      <c r="M23" s="1">
        <v>1791</v>
      </c>
      <c r="N23" s="1">
        <v>8</v>
      </c>
      <c r="O23" s="1">
        <v>1</v>
      </c>
      <c r="P23" s="1">
        <v>127</v>
      </c>
      <c r="Q23" s="1">
        <v>230</v>
      </c>
      <c r="S23" s="1">
        <v>205</v>
      </c>
      <c r="U23" s="1" t="s">
        <v>213</v>
      </c>
      <c r="W23" s="1" t="s">
        <v>1362</v>
      </c>
    </row>
    <row r="24" spans="1:24" x14ac:dyDescent="0.25">
      <c r="A24" s="1">
        <v>570</v>
      </c>
      <c r="B24" s="1">
        <v>1791</v>
      </c>
      <c r="D24" s="1" t="s">
        <v>194</v>
      </c>
      <c r="E24" s="1" t="s">
        <v>183</v>
      </c>
      <c r="F24" s="1" t="s">
        <v>214</v>
      </c>
      <c r="G24" s="1">
        <v>1784</v>
      </c>
      <c r="H24" s="1" t="s">
        <v>215</v>
      </c>
      <c r="I24" s="1">
        <v>422</v>
      </c>
      <c r="J24" s="1">
        <v>1791</v>
      </c>
      <c r="K24" s="1">
        <v>3</v>
      </c>
      <c r="L24" s="1">
        <v>27</v>
      </c>
      <c r="M24" s="1">
        <v>1791</v>
      </c>
      <c r="N24" s="1">
        <v>8</v>
      </c>
      <c r="O24" s="1">
        <v>20</v>
      </c>
      <c r="P24" s="1">
        <v>146</v>
      </c>
      <c r="Q24" s="1">
        <v>220</v>
      </c>
      <c r="S24" s="1">
        <v>202</v>
      </c>
      <c r="U24" s="1" t="s">
        <v>216</v>
      </c>
      <c r="W24" s="1" t="s">
        <v>1359</v>
      </c>
      <c r="X24" s="1">
        <v>219</v>
      </c>
    </row>
    <row r="25" spans="1:24" x14ac:dyDescent="0.25">
      <c r="A25" s="1">
        <v>571</v>
      </c>
      <c r="B25" s="1">
        <v>1791</v>
      </c>
      <c r="D25" s="1" t="s">
        <v>194</v>
      </c>
      <c r="E25" s="1" t="s">
        <v>183</v>
      </c>
      <c r="F25" s="1" t="s">
        <v>217</v>
      </c>
      <c r="G25" s="1">
        <v>1776</v>
      </c>
      <c r="H25" s="1" t="s">
        <v>149</v>
      </c>
      <c r="I25" s="1">
        <v>320</v>
      </c>
      <c r="J25" s="1">
        <v>1791</v>
      </c>
      <c r="K25" s="1">
        <v>3</v>
      </c>
      <c r="L25" s="1">
        <v>27</v>
      </c>
      <c r="M25" s="1">
        <v>1791</v>
      </c>
      <c r="N25" s="1">
        <v>8</v>
      </c>
      <c r="O25" s="1">
        <v>21</v>
      </c>
      <c r="P25" s="1">
        <v>147</v>
      </c>
      <c r="Q25" s="1">
        <v>160</v>
      </c>
      <c r="S25" s="1">
        <v>155</v>
      </c>
      <c r="U25" s="1" t="s">
        <v>218</v>
      </c>
      <c r="W25" s="1" t="s">
        <v>1360</v>
      </c>
      <c r="X25" s="1">
        <v>99</v>
      </c>
    </row>
    <row r="26" spans="1:24" x14ac:dyDescent="0.25">
      <c r="A26" s="1">
        <v>572</v>
      </c>
      <c r="B26" s="1">
        <v>1791</v>
      </c>
      <c r="D26" s="1" t="s">
        <v>194</v>
      </c>
      <c r="E26" s="1" t="s">
        <v>183</v>
      </c>
      <c r="F26" s="1" t="s">
        <v>219</v>
      </c>
      <c r="G26" s="1">
        <v>1759</v>
      </c>
      <c r="H26" s="1" t="s">
        <v>158</v>
      </c>
      <c r="I26" s="1">
        <v>370</v>
      </c>
      <c r="J26" s="1">
        <v>1791</v>
      </c>
      <c r="K26" s="1">
        <v>3</v>
      </c>
      <c r="L26" s="1">
        <v>27</v>
      </c>
      <c r="M26" s="1">
        <v>1791</v>
      </c>
      <c r="N26" s="1">
        <v>8</v>
      </c>
      <c r="O26" s="1">
        <v>28</v>
      </c>
      <c r="P26" s="1">
        <v>154</v>
      </c>
      <c r="Q26" s="1">
        <v>188</v>
      </c>
      <c r="S26" s="1">
        <v>181</v>
      </c>
      <c r="U26" s="1" t="s">
        <v>220</v>
      </c>
    </row>
    <row r="27" spans="1:24" x14ac:dyDescent="0.25">
      <c r="A27" s="1">
        <v>573</v>
      </c>
      <c r="B27" s="1">
        <v>1791</v>
      </c>
      <c r="D27" s="1" t="s">
        <v>182</v>
      </c>
      <c r="E27" s="1" t="s">
        <v>183</v>
      </c>
      <c r="F27" s="1" t="s">
        <v>221</v>
      </c>
      <c r="G27" s="1">
        <v>1764</v>
      </c>
      <c r="H27" s="1" t="s">
        <v>222</v>
      </c>
      <c r="I27" s="1">
        <v>350</v>
      </c>
      <c r="J27" s="1">
        <v>1791</v>
      </c>
      <c r="K27" s="1">
        <v>3</v>
      </c>
      <c r="L27" s="1">
        <v>27</v>
      </c>
      <c r="M27" s="1">
        <v>1791</v>
      </c>
      <c r="N27" s="1">
        <v>9</v>
      </c>
      <c r="O27" s="1">
        <v>26</v>
      </c>
      <c r="P27" s="1">
        <v>183</v>
      </c>
      <c r="Q27" s="1">
        <v>175</v>
      </c>
      <c r="S27" s="1">
        <v>154</v>
      </c>
      <c r="U27" s="1" t="s">
        <v>223</v>
      </c>
    </row>
    <row r="28" spans="1:24" x14ac:dyDescent="0.25">
      <c r="A28" s="1">
        <v>574</v>
      </c>
      <c r="B28" s="1">
        <v>1791</v>
      </c>
      <c r="D28" s="1" t="s">
        <v>224</v>
      </c>
      <c r="E28" s="1" t="s">
        <v>183</v>
      </c>
      <c r="F28" s="1" t="s">
        <v>225</v>
      </c>
      <c r="G28" s="1">
        <v>1773</v>
      </c>
      <c r="H28" s="1" t="s">
        <v>226</v>
      </c>
      <c r="I28" s="1">
        <v>400</v>
      </c>
      <c r="J28" s="1">
        <v>1791</v>
      </c>
      <c r="K28" s="1">
        <v>4</v>
      </c>
      <c r="M28" s="1">
        <v>1791</v>
      </c>
      <c r="N28" s="1">
        <v>9</v>
      </c>
      <c r="O28" s="1">
        <v>26</v>
      </c>
      <c r="Q28" s="1">
        <v>133</v>
      </c>
      <c r="R28" s="1">
        <v>22</v>
      </c>
      <c r="S28" s="1">
        <v>126</v>
      </c>
      <c r="T28" s="1">
        <v>22</v>
      </c>
      <c r="U28" s="1" t="s">
        <v>227</v>
      </c>
      <c r="W28" s="1" t="s">
        <v>1366</v>
      </c>
    </row>
    <row r="29" spans="1:24" x14ac:dyDescent="0.25">
      <c r="A29" s="1">
        <v>575</v>
      </c>
      <c r="B29" s="1">
        <v>1791</v>
      </c>
      <c r="D29" s="1" t="s">
        <v>182</v>
      </c>
      <c r="E29" s="1" t="s">
        <v>183</v>
      </c>
      <c r="F29" s="1" t="s">
        <v>228</v>
      </c>
      <c r="H29" s="1" t="s">
        <v>209</v>
      </c>
      <c r="I29" s="1">
        <v>530</v>
      </c>
      <c r="J29" s="1">
        <v>1791</v>
      </c>
      <c r="K29" s="1">
        <v>3</v>
      </c>
      <c r="L29" s="1">
        <v>27</v>
      </c>
      <c r="M29" s="1">
        <v>1791</v>
      </c>
      <c r="N29" s="1">
        <v>10</v>
      </c>
      <c r="O29" s="1">
        <v>13</v>
      </c>
      <c r="P29" s="1">
        <v>200</v>
      </c>
      <c r="Q29" s="1">
        <v>282</v>
      </c>
      <c r="S29" s="1">
        <v>250</v>
      </c>
      <c r="T29" s="1">
        <v>6</v>
      </c>
      <c r="U29" s="1" t="s">
        <v>229</v>
      </c>
      <c r="W29" s="1" t="s">
        <v>1365</v>
      </c>
    </row>
    <row r="30" spans="1:24" x14ac:dyDescent="0.25">
      <c r="A30" s="1">
        <v>576</v>
      </c>
      <c r="B30" s="1">
        <v>1791</v>
      </c>
      <c r="D30" s="1" t="s">
        <v>182</v>
      </c>
      <c r="E30" s="1" t="s">
        <v>183</v>
      </c>
      <c r="F30" s="1" t="s">
        <v>230</v>
      </c>
      <c r="I30" s="1">
        <v>520</v>
      </c>
      <c r="J30" s="1">
        <v>1791</v>
      </c>
      <c r="K30" s="1">
        <v>3</v>
      </c>
      <c r="L30" s="1">
        <v>27</v>
      </c>
      <c r="M30" s="1">
        <v>1791</v>
      </c>
      <c r="N30" s="1">
        <v>10</v>
      </c>
      <c r="O30" s="1">
        <v>14</v>
      </c>
      <c r="P30" s="1">
        <v>201</v>
      </c>
      <c r="Q30" s="1">
        <v>150</v>
      </c>
      <c r="S30" s="1">
        <v>129</v>
      </c>
      <c r="U30" s="1" t="s">
        <v>231</v>
      </c>
    </row>
    <row r="31" spans="1:24" x14ac:dyDescent="0.25">
      <c r="A31" s="1">
        <v>577</v>
      </c>
      <c r="B31" s="1">
        <v>1791</v>
      </c>
      <c r="D31" s="1" t="s">
        <v>182</v>
      </c>
      <c r="E31" s="1" t="s">
        <v>183</v>
      </c>
      <c r="F31" s="1" t="s">
        <v>232</v>
      </c>
      <c r="G31" s="1">
        <v>1781</v>
      </c>
      <c r="H31" s="1" t="s">
        <v>209</v>
      </c>
      <c r="I31" s="1">
        <v>527</v>
      </c>
      <c r="J31" s="1">
        <v>1791</v>
      </c>
      <c r="K31" s="1">
        <v>3</v>
      </c>
      <c r="L31" s="1">
        <v>27</v>
      </c>
      <c r="M31" s="1">
        <v>1791</v>
      </c>
      <c r="N31" s="1">
        <v>10</v>
      </c>
      <c r="O31" s="1">
        <v>16</v>
      </c>
      <c r="P31" s="1">
        <v>203</v>
      </c>
      <c r="Q31" s="1">
        <v>300</v>
      </c>
      <c r="S31" s="1">
        <v>264</v>
      </c>
      <c r="U31" s="1" t="s">
        <v>233</v>
      </c>
    </row>
    <row r="32" spans="1:24" x14ac:dyDescent="0.25">
      <c r="A32" s="1">
        <v>585</v>
      </c>
      <c r="B32" s="1">
        <v>1791</v>
      </c>
      <c r="D32" s="1" t="s">
        <v>234</v>
      </c>
      <c r="E32" s="1" t="s">
        <v>183</v>
      </c>
      <c r="F32" s="1" t="s">
        <v>235</v>
      </c>
      <c r="G32" s="1">
        <v>1780</v>
      </c>
      <c r="H32" s="1" t="s">
        <v>149</v>
      </c>
      <c r="I32" s="1">
        <v>775</v>
      </c>
      <c r="J32" s="1">
        <v>1791</v>
      </c>
      <c r="K32" s="1">
        <v>7</v>
      </c>
      <c r="L32" s="1">
        <v>17</v>
      </c>
      <c r="M32" s="1">
        <v>1792</v>
      </c>
      <c r="N32" s="1">
        <v>2</v>
      </c>
      <c r="O32" s="1">
        <v>14</v>
      </c>
      <c r="P32" s="1">
        <v>212</v>
      </c>
      <c r="Q32" s="1">
        <v>352</v>
      </c>
      <c r="R32" s="1">
        <v>58</v>
      </c>
      <c r="S32" s="1">
        <v>319</v>
      </c>
      <c r="T32" s="1">
        <v>49</v>
      </c>
      <c r="U32" s="1" t="s">
        <v>236</v>
      </c>
    </row>
    <row r="33" spans="1:21" x14ac:dyDescent="0.25">
      <c r="A33" s="1">
        <v>586</v>
      </c>
      <c r="B33" s="1">
        <v>1791</v>
      </c>
      <c r="D33" s="1" t="s">
        <v>237</v>
      </c>
      <c r="E33" s="1" t="s">
        <v>183</v>
      </c>
      <c r="F33" s="1" t="s">
        <v>238</v>
      </c>
      <c r="G33" s="1">
        <v>1777</v>
      </c>
      <c r="H33" s="1" t="s">
        <v>149</v>
      </c>
      <c r="I33" s="1">
        <v>914</v>
      </c>
      <c r="J33" s="1">
        <v>1791</v>
      </c>
      <c r="K33" s="1">
        <v>5</v>
      </c>
      <c r="L33" s="1">
        <v>30</v>
      </c>
      <c r="M33" s="1">
        <v>1792</v>
      </c>
      <c r="N33" s="1">
        <v>10</v>
      </c>
      <c r="O33" s="1">
        <v>7</v>
      </c>
      <c r="P33" s="1">
        <v>130</v>
      </c>
      <c r="Q33" s="1">
        <v>299</v>
      </c>
      <c r="R33" s="1">
        <v>49</v>
      </c>
      <c r="S33" s="1">
        <v>289</v>
      </c>
      <c r="T33" s="1">
        <v>47</v>
      </c>
      <c r="U33" s="1" t="s">
        <v>239</v>
      </c>
    </row>
    <row r="34" spans="1:21" x14ac:dyDescent="0.25">
      <c r="A34" s="1">
        <v>587</v>
      </c>
      <c r="B34" s="1">
        <v>1792</v>
      </c>
      <c r="D34" s="1" t="s">
        <v>158</v>
      </c>
      <c r="E34" s="1" t="s">
        <v>183</v>
      </c>
      <c r="F34" s="1" t="s">
        <v>240</v>
      </c>
      <c r="G34" s="1">
        <v>1787</v>
      </c>
      <c r="H34" s="1" t="s">
        <v>192</v>
      </c>
      <c r="I34" s="1">
        <v>363</v>
      </c>
      <c r="J34" s="1">
        <v>1792</v>
      </c>
      <c r="K34" s="1">
        <v>3</v>
      </c>
      <c r="L34" s="1">
        <v>31</v>
      </c>
      <c r="M34" s="1">
        <v>1792</v>
      </c>
      <c r="N34" s="1">
        <v>11</v>
      </c>
      <c r="O34" s="1">
        <v>18</v>
      </c>
      <c r="P34" s="1">
        <v>231</v>
      </c>
      <c r="Q34" s="1">
        <v>10</v>
      </c>
      <c r="R34" s="1">
        <v>30</v>
      </c>
      <c r="S34" s="1">
        <v>2</v>
      </c>
      <c r="T34" s="1">
        <v>27</v>
      </c>
      <c r="U34" s="1" t="s">
        <v>241</v>
      </c>
    </row>
    <row r="35" spans="1:21" x14ac:dyDescent="0.25">
      <c r="A35" s="1">
        <v>596</v>
      </c>
      <c r="B35" s="1">
        <v>1792</v>
      </c>
      <c r="D35" s="1" t="s">
        <v>242</v>
      </c>
      <c r="E35" s="1" t="s">
        <v>183</v>
      </c>
      <c r="F35" s="1" t="s">
        <v>243</v>
      </c>
      <c r="G35" s="1">
        <v>1782</v>
      </c>
      <c r="H35" s="1" t="s">
        <v>149</v>
      </c>
      <c r="I35" s="1">
        <v>472</v>
      </c>
      <c r="J35" s="1">
        <v>1792</v>
      </c>
      <c r="K35" s="1">
        <v>8</v>
      </c>
      <c r="L35" s="1">
        <v>8</v>
      </c>
      <c r="M35" s="1">
        <v>1793</v>
      </c>
      <c r="N35" s="1">
        <v>1</v>
      </c>
      <c r="O35" s="1">
        <v>16</v>
      </c>
      <c r="P35" s="1">
        <v>163</v>
      </c>
      <c r="R35" s="1">
        <v>17</v>
      </c>
      <c r="T35" s="1">
        <v>17</v>
      </c>
      <c r="U35" s="1" t="s">
        <v>244</v>
      </c>
    </row>
    <row r="36" spans="1:21" x14ac:dyDescent="0.25">
      <c r="A36" s="1">
        <v>597</v>
      </c>
      <c r="B36" s="1">
        <v>1793</v>
      </c>
      <c r="D36" s="1" t="s">
        <v>224</v>
      </c>
      <c r="E36" s="1" t="s">
        <v>183</v>
      </c>
      <c r="F36" s="1" t="s">
        <v>245</v>
      </c>
      <c r="G36" s="1">
        <v>1781</v>
      </c>
      <c r="H36" s="1" t="s">
        <v>149</v>
      </c>
      <c r="I36" s="1">
        <v>331</v>
      </c>
      <c r="J36" s="1">
        <v>1793</v>
      </c>
      <c r="K36" s="1">
        <v>2</v>
      </c>
      <c r="L36" s="1">
        <v>15</v>
      </c>
      <c r="M36" s="1">
        <v>1793</v>
      </c>
      <c r="N36" s="1">
        <v>8</v>
      </c>
      <c r="O36" s="1">
        <v>7</v>
      </c>
      <c r="P36" s="1">
        <v>173</v>
      </c>
      <c r="Q36" s="1">
        <v>125</v>
      </c>
      <c r="R36" s="1">
        <v>20</v>
      </c>
      <c r="S36" s="1">
        <v>124</v>
      </c>
      <c r="T36" s="1">
        <v>20</v>
      </c>
      <c r="U36" s="1" t="s">
        <v>246</v>
      </c>
    </row>
    <row r="37" spans="1:21" x14ac:dyDescent="0.25">
      <c r="A37" s="1">
        <v>598</v>
      </c>
      <c r="B37" s="1">
        <v>1793</v>
      </c>
      <c r="D37" s="1" t="s">
        <v>224</v>
      </c>
      <c r="E37" s="1" t="s">
        <v>183</v>
      </c>
      <c r="F37" s="1" t="s">
        <v>247</v>
      </c>
      <c r="G37" s="1">
        <v>1786</v>
      </c>
      <c r="H37" s="1" t="s">
        <v>149</v>
      </c>
      <c r="I37" s="1">
        <v>403</v>
      </c>
      <c r="J37" s="1">
        <v>1793</v>
      </c>
      <c r="K37" s="1">
        <v>4</v>
      </c>
      <c r="L37" s="1">
        <v>12</v>
      </c>
      <c r="M37" s="1">
        <v>1793</v>
      </c>
      <c r="N37" s="1">
        <v>9</v>
      </c>
      <c r="O37" s="1">
        <v>17</v>
      </c>
      <c r="P37" s="1">
        <v>157</v>
      </c>
      <c r="Q37" s="1">
        <v>110</v>
      </c>
      <c r="R37" s="1">
        <v>50</v>
      </c>
      <c r="S37" s="1">
        <v>109</v>
      </c>
      <c r="T37" s="1">
        <v>50</v>
      </c>
      <c r="U37" s="1" t="s">
        <v>248</v>
      </c>
    </row>
    <row r="38" spans="1:21" x14ac:dyDescent="0.25">
      <c r="A38" s="1">
        <v>606</v>
      </c>
      <c r="B38" s="1">
        <v>1793</v>
      </c>
      <c r="D38" s="1" t="s">
        <v>158</v>
      </c>
      <c r="E38" s="1" t="s">
        <v>183</v>
      </c>
      <c r="F38" s="1" t="s">
        <v>249</v>
      </c>
      <c r="G38" s="1">
        <v>1770</v>
      </c>
      <c r="H38" s="1" t="s">
        <v>209</v>
      </c>
      <c r="I38" s="1">
        <v>305</v>
      </c>
      <c r="J38" s="1">
        <v>1793</v>
      </c>
      <c r="K38" s="1">
        <v>9</v>
      </c>
      <c r="L38" s="1">
        <v>21</v>
      </c>
      <c r="M38" s="1">
        <v>1794</v>
      </c>
      <c r="N38" s="1">
        <v>3</v>
      </c>
      <c r="O38" s="1">
        <v>10</v>
      </c>
      <c r="P38" s="1">
        <v>171</v>
      </c>
      <c r="R38" s="1">
        <v>1</v>
      </c>
      <c r="T38" s="1">
        <v>1</v>
      </c>
      <c r="U38" s="1" t="s">
        <v>250</v>
      </c>
    </row>
    <row r="39" spans="1:21" x14ac:dyDescent="0.25">
      <c r="A39" s="1">
        <v>607</v>
      </c>
      <c r="B39" s="1">
        <v>1794</v>
      </c>
      <c r="D39" s="1" t="s">
        <v>158</v>
      </c>
      <c r="E39" s="1" t="s">
        <v>183</v>
      </c>
      <c r="F39" s="1" t="s">
        <v>251</v>
      </c>
      <c r="I39" s="1">
        <v>400</v>
      </c>
      <c r="J39" s="1">
        <v>1794</v>
      </c>
      <c r="K39" s="1">
        <v>5</v>
      </c>
      <c r="L39" s="1">
        <v>2</v>
      </c>
      <c r="M39" s="1">
        <v>1794</v>
      </c>
      <c r="N39" s="1">
        <v>10</v>
      </c>
      <c r="O39" s="1">
        <v>25</v>
      </c>
      <c r="P39" s="1">
        <v>176</v>
      </c>
      <c r="Q39" s="1">
        <v>23</v>
      </c>
      <c r="R39" s="1">
        <v>60</v>
      </c>
      <c r="S39" s="1">
        <v>23</v>
      </c>
      <c r="T39" s="1">
        <v>60</v>
      </c>
      <c r="U39" s="1" t="s">
        <v>252</v>
      </c>
    </row>
    <row r="40" spans="1:21" x14ac:dyDescent="0.25">
      <c r="A40" s="1">
        <v>608</v>
      </c>
      <c r="B40" s="1">
        <v>1795</v>
      </c>
      <c r="D40" s="1" t="s">
        <v>158</v>
      </c>
      <c r="E40" s="1" t="s">
        <v>183</v>
      </c>
      <c r="F40" s="1" t="s">
        <v>253</v>
      </c>
      <c r="I40" s="1">
        <v>362</v>
      </c>
      <c r="J40" s="1">
        <v>1795</v>
      </c>
      <c r="K40" s="1">
        <v>5</v>
      </c>
      <c r="L40" s="1">
        <v>25</v>
      </c>
      <c r="M40" s="1">
        <v>1795</v>
      </c>
      <c r="N40" s="1">
        <v>11</v>
      </c>
      <c r="O40" s="1">
        <v>5</v>
      </c>
      <c r="P40" s="1">
        <v>165</v>
      </c>
      <c r="Q40" s="1">
        <v>1</v>
      </c>
      <c r="S40" s="1">
        <v>1</v>
      </c>
      <c r="U40" s="1" t="s">
        <v>254</v>
      </c>
    </row>
    <row r="41" spans="1:21" x14ac:dyDescent="0.25">
      <c r="A41" s="1">
        <v>609</v>
      </c>
      <c r="B41" s="1">
        <v>1795</v>
      </c>
      <c r="D41" s="1" t="s">
        <v>224</v>
      </c>
      <c r="E41" s="1" t="s">
        <v>183</v>
      </c>
      <c r="F41" s="1" t="s">
        <v>255</v>
      </c>
      <c r="G41" s="1">
        <v>1789</v>
      </c>
      <c r="H41" s="1" t="s">
        <v>256</v>
      </c>
      <c r="I41" s="1">
        <v>654</v>
      </c>
      <c r="J41" s="1">
        <v>1795</v>
      </c>
      <c r="K41" s="1">
        <v>8</v>
      </c>
      <c r="L41" s="1">
        <v>9</v>
      </c>
      <c r="M41" s="1">
        <v>1796</v>
      </c>
      <c r="N41" s="1">
        <v>2</v>
      </c>
      <c r="O41" s="1">
        <v>11</v>
      </c>
      <c r="P41" s="1">
        <v>186</v>
      </c>
      <c r="Q41" s="1">
        <v>163</v>
      </c>
      <c r="R41" s="1">
        <v>70</v>
      </c>
      <c r="S41" s="1">
        <v>152</v>
      </c>
      <c r="T41" s="1">
        <v>70</v>
      </c>
      <c r="U41" s="1" t="s">
        <v>257</v>
      </c>
    </row>
    <row r="42" spans="1:21" x14ac:dyDescent="0.25">
      <c r="A42" s="1">
        <v>610</v>
      </c>
      <c r="B42" s="1">
        <v>1795</v>
      </c>
      <c r="D42" s="1" t="s">
        <v>158</v>
      </c>
      <c r="E42" s="1" t="s">
        <v>183</v>
      </c>
      <c r="F42" s="1" t="s">
        <v>258</v>
      </c>
      <c r="G42" s="1">
        <v>1791</v>
      </c>
      <c r="H42" s="1" t="s">
        <v>209</v>
      </c>
      <c r="I42" s="1">
        <v>351</v>
      </c>
      <c r="J42" s="1">
        <v>1795</v>
      </c>
      <c r="K42" s="1">
        <v>10</v>
      </c>
      <c r="M42" s="1">
        <v>1796</v>
      </c>
      <c r="N42" s="1">
        <v>4</v>
      </c>
      <c r="O42" s="1">
        <v>30</v>
      </c>
      <c r="P42" s="1">
        <v>183</v>
      </c>
      <c r="R42" s="1">
        <v>133</v>
      </c>
      <c r="T42" s="1">
        <v>131</v>
      </c>
      <c r="U42" s="1" t="s">
        <v>259</v>
      </c>
    </row>
    <row r="43" spans="1:21" x14ac:dyDescent="0.25">
      <c r="A43" s="1">
        <v>621</v>
      </c>
      <c r="B43" s="1">
        <v>1796</v>
      </c>
      <c r="D43" s="1" t="s">
        <v>224</v>
      </c>
      <c r="E43" s="1" t="s">
        <v>183</v>
      </c>
      <c r="F43" s="1" t="s">
        <v>260</v>
      </c>
      <c r="G43" s="1">
        <v>1774</v>
      </c>
      <c r="H43" s="1" t="s">
        <v>261</v>
      </c>
      <c r="I43" s="1">
        <v>500</v>
      </c>
      <c r="J43" s="1">
        <v>1796</v>
      </c>
      <c r="K43" s="1">
        <v>12</v>
      </c>
      <c r="L43" s="1">
        <v>10</v>
      </c>
      <c r="M43" s="1">
        <v>1797</v>
      </c>
      <c r="N43" s="1">
        <v>5</v>
      </c>
      <c r="O43" s="1">
        <v>27</v>
      </c>
      <c r="P43" s="1">
        <v>169</v>
      </c>
      <c r="Q43" s="1">
        <v>144</v>
      </c>
      <c r="R43" s="1">
        <v>44</v>
      </c>
      <c r="S43" s="1">
        <v>134</v>
      </c>
      <c r="T43" s="1">
        <v>43</v>
      </c>
      <c r="U43" s="1" t="s">
        <v>262</v>
      </c>
    </row>
    <row r="44" spans="1:21" x14ac:dyDescent="0.25">
      <c r="A44" s="1">
        <v>618</v>
      </c>
      <c r="B44" s="1">
        <v>1797</v>
      </c>
      <c r="D44" s="1" t="s">
        <v>242</v>
      </c>
      <c r="E44" s="1" t="s">
        <v>183</v>
      </c>
      <c r="F44" s="1" t="s">
        <v>263</v>
      </c>
      <c r="G44" s="1">
        <v>1793</v>
      </c>
      <c r="H44" s="1" t="s">
        <v>184</v>
      </c>
      <c r="I44" s="1">
        <v>316</v>
      </c>
      <c r="J44" s="1">
        <v>1797</v>
      </c>
      <c r="K44" s="1">
        <v>5</v>
      </c>
      <c r="M44" s="1">
        <v>1797</v>
      </c>
      <c r="N44" s="1">
        <v>8</v>
      </c>
      <c r="O44" s="1">
        <v>28</v>
      </c>
      <c r="Q44" s="1">
        <v>1</v>
      </c>
      <c r="R44" s="1">
        <v>66</v>
      </c>
      <c r="U44" s="1" t="s">
        <v>264</v>
      </c>
    </row>
    <row r="45" spans="1:21" x14ac:dyDescent="0.25">
      <c r="A45" s="1">
        <v>622</v>
      </c>
      <c r="B45" s="1">
        <v>1797</v>
      </c>
      <c r="D45" s="1" t="s">
        <v>182</v>
      </c>
      <c r="E45" s="1" t="s">
        <v>183</v>
      </c>
      <c r="F45" s="1" t="s">
        <v>265</v>
      </c>
      <c r="G45" s="1">
        <v>1794</v>
      </c>
      <c r="H45" s="1" t="s">
        <v>256</v>
      </c>
      <c r="I45" s="1">
        <v>700</v>
      </c>
      <c r="J45" s="1">
        <v>1797</v>
      </c>
      <c r="M45" s="1">
        <v>1797</v>
      </c>
      <c r="N45" s="1">
        <v>6</v>
      </c>
      <c r="O45" s="1">
        <v>2</v>
      </c>
      <c r="Q45" s="1">
        <v>203</v>
      </c>
      <c r="S45" s="1">
        <v>190</v>
      </c>
      <c r="U45" s="1" t="s">
        <v>266</v>
      </c>
    </row>
    <row r="46" spans="1:21" x14ac:dyDescent="0.25">
      <c r="A46" s="1">
        <v>623</v>
      </c>
      <c r="B46" s="1">
        <v>1797</v>
      </c>
      <c r="D46" s="1" t="s">
        <v>182</v>
      </c>
      <c r="E46" s="1" t="s">
        <v>183</v>
      </c>
      <c r="F46" s="1" t="s">
        <v>267</v>
      </c>
      <c r="G46" s="1">
        <v>1782</v>
      </c>
      <c r="H46" s="1" t="s">
        <v>149</v>
      </c>
      <c r="I46" s="1">
        <v>796</v>
      </c>
      <c r="J46" s="1">
        <v>1797</v>
      </c>
      <c r="K46" s="1">
        <v>11</v>
      </c>
      <c r="L46" s="1">
        <v>7</v>
      </c>
      <c r="M46" s="1">
        <v>1798</v>
      </c>
      <c r="N46" s="1">
        <v>5</v>
      </c>
      <c r="O46" s="1">
        <v>18</v>
      </c>
      <c r="P46" s="1">
        <v>192</v>
      </c>
      <c r="Q46" s="1">
        <v>296</v>
      </c>
      <c r="S46" s="1">
        <v>287</v>
      </c>
      <c r="U46" s="1" t="s">
        <v>268</v>
      </c>
    </row>
    <row r="47" spans="1:21" x14ac:dyDescent="0.25">
      <c r="A47" s="1">
        <v>624</v>
      </c>
      <c r="B47" s="1">
        <v>1798</v>
      </c>
      <c r="D47" s="1" t="s">
        <v>158</v>
      </c>
      <c r="E47" s="1" t="s">
        <v>183</v>
      </c>
      <c r="F47" s="1" t="s">
        <v>269</v>
      </c>
      <c r="G47" s="1">
        <v>1783</v>
      </c>
      <c r="H47" s="1" t="s">
        <v>270</v>
      </c>
      <c r="I47" s="1">
        <v>301</v>
      </c>
      <c r="J47" s="1">
        <v>1798</v>
      </c>
      <c r="M47" s="1">
        <v>1798</v>
      </c>
      <c r="N47" s="1">
        <v>7</v>
      </c>
      <c r="O47" s="1">
        <v>18</v>
      </c>
      <c r="R47" s="1">
        <v>96</v>
      </c>
      <c r="T47" s="1">
        <v>94</v>
      </c>
      <c r="U47" s="1" t="s">
        <v>271</v>
      </c>
    </row>
    <row r="48" spans="1:21" x14ac:dyDescent="0.25">
      <c r="A48" s="1">
        <v>625</v>
      </c>
      <c r="B48" s="1">
        <v>1798</v>
      </c>
      <c r="D48" s="1" t="s">
        <v>272</v>
      </c>
      <c r="E48" s="1" t="s">
        <v>183</v>
      </c>
      <c r="F48" s="1" t="s">
        <v>273</v>
      </c>
      <c r="I48" s="1">
        <v>764</v>
      </c>
      <c r="J48" s="1">
        <v>1798</v>
      </c>
      <c r="K48" s="1">
        <v>12</v>
      </c>
      <c r="L48" s="1">
        <v>23</v>
      </c>
      <c r="M48" s="1">
        <v>1799</v>
      </c>
      <c r="N48" s="1">
        <v>7</v>
      </c>
      <c r="O48" s="1">
        <v>26</v>
      </c>
      <c r="P48" s="1">
        <v>212</v>
      </c>
      <c r="Q48" s="1">
        <v>300</v>
      </c>
      <c r="S48" s="1">
        <v>205</v>
      </c>
      <c r="U48" s="1" t="s">
        <v>274</v>
      </c>
    </row>
    <row r="49" spans="1:21" x14ac:dyDescent="0.25">
      <c r="A49" s="1">
        <v>626</v>
      </c>
      <c r="B49" s="1">
        <v>1799</v>
      </c>
      <c r="D49" s="1" t="s">
        <v>224</v>
      </c>
      <c r="E49" s="1" t="s">
        <v>183</v>
      </c>
      <c r="F49" s="1" t="s">
        <v>275</v>
      </c>
      <c r="H49" s="1" t="s">
        <v>276</v>
      </c>
      <c r="I49" s="1">
        <v>558</v>
      </c>
      <c r="J49" s="1">
        <v>1799</v>
      </c>
      <c r="K49" s="1">
        <v>8</v>
      </c>
      <c r="L49" s="1">
        <v>24</v>
      </c>
      <c r="M49" s="1">
        <v>1800</v>
      </c>
      <c r="N49" s="1">
        <v>1</v>
      </c>
      <c r="O49" s="1">
        <v>11</v>
      </c>
      <c r="P49" s="1">
        <v>140</v>
      </c>
      <c r="Q49" s="1">
        <v>165</v>
      </c>
      <c r="R49" s="1">
        <v>26</v>
      </c>
      <c r="S49" s="1">
        <v>162</v>
      </c>
      <c r="T49" s="1">
        <v>26</v>
      </c>
      <c r="U49" s="1" t="s">
        <v>277</v>
      </c>
    </row>
    <row r="50" spans="1:21" x14ac:dyDescent="0.25">
      <c r="A50" s="1">
        <v>627</v>
      </c>
      <c r="B50" s="1">
        <v>1799</v>
      </c>
      <c r="D50" s="1" t="s">
        <v>224</v>
      </c>
      <c r="E50" s="1" t="s">
        <v>183</v>
      </c>
      <c r="F50" s="1" t="s">
        <v>150</v>
      </c>
      <c r="G50" s="1">
        <v>1793</v>
      </c>
      <c r="H50" s="1" t="s">
        <v>149</v>
      </c>
      <c r="I50" s="1">
        <v>430</v>
      </c>
      <c r="J50" s="1">
        <v>1799</v>
      </c>
      <c r="K50" s="1">
        <v>8</v>
      </c>
      <c r="L50" s="1">
        <v>24</v>
      </c>
      <c r="M50" s="1">
        <v>1800</v>
      </c>
      <c r="N50" s="1">
        <v>2</v>
      </c>
      <c r="O50" s="1">
        <v>16</v>
      </c>
      <c r="P50" s="1">
        <v>176</v>
      </c>
      <c r="Q50" s="1">
        <v>133</v>
      </c>
      <c r="S50" s="1">
        <v>114</v>
      </c>
      <c r="U50" s="1" t="s">
        <v>278</v>
      </c>
    </row>
    <row r="51" spans="1:21" x14ac:dyDescent="0.25">
      <c r="A51" s="1">
        <v>628</v>
      </c>
      <c r="B51" s="1">
        <v>1799</v>
      </c>
      <c r="D51" s="1" t="s">
        <v>158</v>
      </c>
      <c r="E51" s="1" t="s">
        <v>183</v>
      </c>
      <c r="F51" s="1" t="s">
        <v>279</v>
      </c>
      <c r="G51" s="1">
        <v>1779</v>
      </c>
      <c r="H51" s="1" t="s">
        <v>149</v>
      </c>
      <c r="I51" s="1">
        <v>313</v>
      </c>
      <c r="J51" s="1">
        <v>1799</v>
      </c>
      <c r="K51" s="1">
        <v>11</v>
      </c>
      <c r="L51" s="1">
        <v>24</v>
      </c>
      <c r="M51" s="1">
        <v>1800</v>
      </c>
      <c r="N51" s="1">
        <v>4</v>
      </c>
      <c r="O51" s="1">
        <v>15</v>
      </c>
      <c r="P51" s="1">
        <v>143</v>
      </c>
      <c r="R51" s="1">
        <v>53</v>
      </c>
      <c r="T51" s="1">
        <v>50</v>
      </c>
      <c r="U51" s="1" t="s">
        <v>280</v>
      </c>
    </row>
    <row r="52" spans="1:21" x14ac:dyDescent="0.25">
      <c r="A52" s="1">
        <v>1</v>
      </c>
      <c r="B52" s="1">
        <v>1800</v>
      </c>
      <c r="D52" s="1" t="s">
        <v>224</v>
      </c>
      <c r="E52" s="1" t="s">
        <v>183</v>
      </c>
      <c r="F52" s="1" t="s">
        <v>283</v>
      </c>
      <c r="J52" s="1">
        <v>1800</v>
      </c>
      <c r="K52" s="1">
        <v>6</v>
      </c>
      <c r="L52" s="1">
        <v>26</v>
      </c>
      <c r="M52" s="1">
        <v>1801</v>
      </c>
      <c r="N52" s="1">
        <v>2</v>
      </c>
      <c r="O52" s="1">
        <v>21</v>
      </c>
      <c r="P52" s="1">
        <v>240</v>
      </c>
      <c r="Q52" s="1">
        <v>147</v>
      </c>
      <c r="R52" s="1">
        <v>24</v>
      </c>
      <c r="S52" s="1">
        <v>127</v>
      </c>
      <c r="T52" s="1">
        <v>24</v>
      </c>
      <c r="U52" s="1" t="s">
        <v>284</v>
      </c>
    </row>
    <row r="53" spans="1:21" x14ac:dyDescent="0.25">
      <c r="A53" s="1">
        <v>2</v>
      </c>
      <c r="B53" s="1">
        <v>1800</v>
      </c>
      <c r="D53" s="1" t="s">
        <v>158</v>
      </c>
      <c r="E53" s="1" t="s">
        <v>183</v>
      </c>
      <c r="F53" s="1" t="s">
        <v>285</v>
      </c>
      <c r="J53" s="1">
        <v>1800</v>
      </c>
      <c r="K53" s="1">
        <v>11</v>
      </c>
      <c r="L53" s="1">
        <v>18</v>
      </c>
      <c r="M53" s="1">
        <v>1801</v>
      </c>
      <c r="N53" s="1">
        <v>6</v>
      </c>
      <c r="O53" s="1">
        <v>12</v>
      </c>
      <c r="P53" s="1">
        <v>206</v>
      </c>
      <c r="Q53" s="1">
        <v>193</v>
      </c>
      <c r="R53" s="1">
        <v>95</v>
      </c>
      <c r="S53" s="1">
        <v>166</v>
      </c>
      <c r="T53" s="1">
        <v>87</v>
      </c>
      <c r="U53" s="1" t="s">
        <v>286</v>
      </c>
    </row>
    <row r="54" spans="1:21" x14ac:dyDescent="0.25">
      <c r="A54" s="1">
        <v>629</v>
      </c>
      <c r="B54" s="1">
        <v>1800</v>
      </c>
      <c r="D54" s="1" t="s">
        <v>158</v>
      </c>
      <c r="E54" s="1" t="s">
        <v>183</v>
      </c>
      <c r="F54" s="1" t="s">
        <v>281</v>
      </c>
      <c r="G54" s="1">
        <v>1777</v>
      </c>
      <c r="H54" s="1" t="s">
        <v>149</v>
      </c>
      <c r="I54" s="1">
        <v>914</v>
      </c>
      <c r="J54" s="1">
        <v>1800</v>
      </c>
      <c r="K54" s="1">
        <v>5</v>
      </c>
      <c r="L54" s="1">
        <v>23</v>
      </c>
      <c r="M54" s="1">
        <v>1800</v>
      </c>
      <c r="N54" s="1">
        <v>11</v>
      </c>
      <c r="O54" s="1">
        <v>20</v>
      </c>
      <c r="P54" s="1">
        <v>181</v>
      </c>
      <c r="Q54" s="1">
        <v>300</v>
      </c>
      <c r="S54" s="1">
        <v>257</v>
      </c>
      <c r="U54" s="1" t="s">
        <v>282</v>
      </c>
    </row>
    <row r="55" spans="1:21" x14ac:dyDescent="0.25">
      <c r="A55" s="1">
        <v>3</v>
      </c>
      <c r="B55" s="1">
        <v>1801</v>
      </c>
      <c r="D55" s="1" t="s">
        <v>197</v>
      </c>
      <c r="E55" s="1" t="s">
        <v>183</v>
      </c>
      <c r="F55" s="1" t="s">
        <v>287</v>
      </c>
      <c r="J55" s="1">
        <v>1801</v>
      </c>
      <c r="K55" s="1">
        <v>6</v>
      </c>
      <c r="L55" s="1">
        <v>21</v>
      </c>
      <c r="M55" s="1">
        <v>1801</v>
      </c>
      <c r="N55" s="1">
        <v>12</v>
      </c>
      <c r="O55" s="1">
        <v>14</v>
      </c>
      <c r="P55" s="1">
        <v>176</v>
      </c>
      <c r="Q55" s="1">
        <v>104</v>
      </c>
      <c r="S55" s="1">
        <v>101</v>
      </c>
      <c r="U55" s="1" t="s">
        <v>288</v>
      </c>
    </row>
    <row r="56" spans="1:21" x14ac:dyDescent="0.25">
      <c r="A56" s="1">
        <v>4</v>
      </c>
      <c r="B56" s="1">
        <v>1801</v>
      </c>
      <c r="D56" s="1" t="s">
        <v>197</v>
      </c>
      <c r="E56" s="1" t="s">
        <v>183</v>
      </c>
      <c r="F56" s="1" t="s">
        <v>289</v>
      </c>
      <c r="J56" s="1">
        <v>1801</v>
      </c>
      <c r="K56" s="1">
        <v>6</v>
      </c>
      <c r="L56" s="1">
        <v>21</v>
      </c>
      <c r="M56" s="1">
        <v>1801</v>
      </c>
      <c r="N56" s="1">
        <v>12</v>
      </c>
      <c r="O56" s="1">
        <v>14</v>
      </c>
      <c r="P56" s="1">
        <v>176</v>
      </c>
      <c r="Q56" s="1">
        <v>104</v>
      </c>
      <c r="S56" s="1">
        <v>99</v>
      </c>
      <c r="U56" s="1" t="s">
        <v>290</v>
      </c>
    </row>
    <row r="57" spans="1:21" x14ac:dyDescent="0.25">
      <c r="A57" s="1">
        <v>5</v>
      </c>
      <c r="B57" s="1">
        <v>1801</v>
      </c>
      <c r="D57" s="1" t="s">
        <v>197</v>
      </c>
      <c r="E57" s="1" t="s">
        <v>183</v>
      </c>
      <c r="F57" s="1" t="s">
        <v>291</v>
      </c>
      <c r="J57" s="1">
        <v>1801</v>
      </c>
      <c r="K57" s="1">
        <v>6</v>
      </c>
      <c r="L57" s="1">
        <v>21</v>
      </c>
      <c r="M57" s="1">
        <v>1801</v>
      </c>
      <c r="N57" s="1">
        <v>12</v>
      </c>
      <c r="O57" s="1">
        <v>14</v>
      </c>
      <c r="P57" s="1">
        <v>176</v>
      </c>
      <c r="R57" s="1">
        <v>96</v>
      </c>
      <c r="T57" s="1">
        <v>96</v>
      </c>
      <c r="U57" s="1" t="s">
        <v>292</v>
      </c>
    </row>
    <row r="58" spans="1:21" x14ac:dyDescent="0.25">
      <c r="A58" s="1">
        <v>7</v>
      </c>
      <c r="B58" s="1">
        <v>1801</v>
      </c>
      <c r="D58" s="1" t="s">
        <v>295</v>
      </c>
      <c r="E58" s="1" t="s">
        <v>183</v>
      </c>
      <c r="F58" s="1" t="s">
        <v>296</v>
      </c>
      <c r="J58" s="1">
        <v>1801</v>
      </c>
      <c r="K58" s="1">
        <v>11</v>
      </c>
      <c r="L58" s="1">
        <v>29</v>
      </c>
      <c r="M58" s="1">
        <v>1802</v>
      </c>
      <c r="N58" s="1">
        <v>6</v>
      </c>
      <c r="O58" s="1">
        <v>26</v>
      </c>
      <c r="P58" s="1">
        <v>209</v>
      </c>
      <c r="Q58" s="1">
        <v>140</v>
      </c>
      <c r="R58" s="1">
        <v>25</v>
      </c>
      <c r="S58" s="1">
        <v>96</v>
      </c>
      <c r="T58" s="1">
        <v>25</v>
      </c>
      <c r="U58" s="1" t="s">
        <v>297</v>
      </c>
    </row>
    <row r="59" spans="1:21" x14ac:dyDescent="0.25">
      <c r="A59" s="1">
        <v>8</v>
      </c>
      <c r="B59" s="1">
        <v>1801</v>
      </c>
      <c r="D59" s="1" t="s">
        <v>295</v>
      </c>
      <c r="E59" s="1" t="s">
        <v>183</v>
      </c>
      <c r="F59" s="1" t="s">
        <v>298</v>
      </c>
      <c r="J59" s="1">
        <v>1801</v>
      </c>
      <c r="K59" s="1">
        <v>11</v>
      </c>
      <c r="L59" s="1">
        <v>29</v>
      </c>
      <c r="M59" s="1">
        <v>1802</v>
      </c>
      <c r="N59" s="1">
        <v>7</v>
      </c>
      <c r="O59" s="1">
        <v>7</v>
      </c>
      <c r="P59" s="1">
        <v>220</v>
      </c>
      <c r="Q59" s="1">
        <v>151</v>
      </c>
      <c r="R59" s="1">
        <v>28</v>
      </c>
      <c r="S59" s="1">
        <v>85</v>
      </c>
      <c r="T59" s="1">
        <v>26</v>
      </c>
      <c r="U59" s="1" t="s">
        <v>299</v>
      </c>
    </row>
    <row r="60" spans="1:21" x14ac:dyDescent="0.25">
      <c r="A60" s="1">
        <v>6</v>
      </c>
      <c r="B60" s="1">
        <v>1802</v>
      </c>
      <c r="D60" s="1" t="s">
        <v>197</v>
      </c>
      <c r="E60" s="1" t="s">
        <v>183</v>
      </c>
      <c r="F60" s="1" t="s">
        <v>293</v>
      </c>
      <c r="J60" s="1">
        <v>1802</v>
      </c>
      <c r="K60" s="1">
        <v>2</v>
      </c>
      <c r="L60" s="1">
        <v>12</v>
      </c>
      <c r="M60" s="1">
        <v>1802</v>
      </c>
      <c r="N60" s="1">
        <v>6</v>
      </c>
      <c r="O60" s="1">
        <v>13</v>
      </c>
      <c r="P60" s="1">
        <v>121</v>
      </c>
      <c r="Q60" s="1">
        <v>138</v>
      </c>
      <c r="S60" s="1">
        <v>137</v>
      </c>
      <c r="U60" s="1" t="s">
        <v>294</v>
      </c>
    </row>
    <row r="61" spans="1:21" x14ac:dyDescent="0.25">
      <c r="A61" s="1">
        <v>9</v>
      </c>
      <c r="B61" s="1">
        <v>1802</v>
      </c>
      <c r="D61" s="1" t="s">
        <v>197</v>
      </c>
      <c r="E61" s="1" t="s">
        <v>183</v>
      </c>
      <c r="F61" s="1" t="s">
        <v>300</v>
      </c>
      <c r="J61" s="1">
        <v>1802</v>
      </c>
      <c r="K61" s="1">
        <v>2</v>
      </c>
      <c r="L61" s="1">
        <v>12</v>
      </c>
      <c r="M61" s="1">
        <v>1802</v>
      </c>
      <c r="N61" s="1">
        <v>8</v>
      </c>
      <c r="O61" s="1">
        <v>14</v>
      </c>
      <c r="P61" s="1">
        <v>173</v>
      </c>
      <c r="Q61" s="1">
        <v>113</v>
      </c>
      <c r="S61" s="1">
        <v>112</v>
      </c>
      <c r="U61" s="1" t="s">
        <v>301</v>
      </c>
    </row>
    <row r="62" spans="1:21" x14ac:dyDescent="0.25">
      <c r="A62" s="1">
        <v>10</v>
      </c>
      <c r="B62" s="1">
        <v>1802</v>
      </c>
      <c r="D62" s="1" t="s">
        <v>224</v>
      </c>
      <c r="E62" s="1" t="s">
        <v>183</v>
      </c>
      <c r="F62" s="1" t="s">
        <v>302</v>
      </c>
      <c r="J62" s="1">
        <v>1802</v>
      </c>
      <c r="K62" s="1">
        <v>5</v>
      </c>
      <c r="L62" s="1">
        <v>30</v>
      </c>
      <c r="M62" s="1">
        <v>1802</v>
      </c>
      <c r="N62" s="1">
        <v>10</v>
      </c>
      <c r="O62" s="1">
        <v>30</v>
      </c>
      <c r="P62" s="1">
        <v>153</v>
      </c>
      <c r="Q62" s="1">
        <v>208</v>
      </c>
      <c r="S62" s="1">
        <v>188</v>
      </c>
      <c r="U62" s="1" t="s">
        <v>303</v>
      </c>
    </row>
    <row r="63" spans="1:21" x14ac:dyDescent="0.25">
      <c r="A63" s="1">
        <v>11</v>
      </c>
      <c r="B63" s="1">
        <v>1802</v>
      </c>
      <c r="D63" s="1" t="s">
        <v>158</v>
      </c>
      <c r="E63" s="1" t="s">
        <v>183</v>
      </c>
      <c r="F63" s="1" t="s">
        <v>304</v>
      </c>
      <c r="J63" s="1">
        <v>1802</v>
      </c>
      <c r="K63" s="1">
        <v>9</v>
      </c>
      <c r="L63" s="1">
        <v>23</v>
      </c>
      <c r="M63" s="1">
        <v>1803</v>
      </c>
      <c r="N63" s="1">
        <v>3</v>
      </c>
      <c r="O63" s="1">
        <v>11</v>
      </c>
      <c r="P63" s="1">
        <v>169</v>
      </c>
      <c r="Q63" s="1">
        <v>271</v>
      </c>
      <c r="R63" s="1">
        <v>130</v>
      </c>
      <c r="S63" s="1">
        <v>262</v>
      </c>
      <c r="T63" s="1">
        <v>125</v>
      </c>
      <c r="U63" s="1" t="s">
        <v>305</v>
      </c>
    </row>
    <row r="64" spans="1:21" x14ac:dyDescent="0.25">
      <c r="A64" s="1">
        <v>12</v>
      </c>
      <c r="B64" s="1">
        <v>1802</v>
      </c>
      <c r="D64" s="1" t="s">
        <v>224</v>
      </c>
      <c r="E64" s="1" t="s">
        <v>183</v>
      </c>
      <c r="F64" s="1" t="s">
        <v>306</v>
      </c>
      <c r="J64" s="1">
        <v>1802</v>
      </c>
      <c r="K64" s="1">
        <v>11</v>
      </c>
      <c r="L64" s="1">
        <v>4</v>
      </c>
      <c r="M64" s="1">
        <v>1803</v>
      </c>
      <c r="N64" s="1">
        <v>5</v>
      </c>
      <c r="O64" s="1">
        <v>12</v>
      </c>
      <c r="P64" s="1">
        <v>189</v>
      </c>
      <c r="Q64" s="1">
        <v>127</v>
      </c>
      <c r="R64" s="1">
        <v>37</v>
      </c>
      <c r="S64" s="1">
        <v>119</v>
      </c>
      <c r="T64" s="1">
        <v>37</v>
      </c>
      <c r="U64" s="1" t="s">
        <v>307</v>
      </c>
    </row>
    <row r="65" spans="1:21" x14ac:dyDescent="0.25">
      <c r="A65" s="1">
        <v>13</v>
      </c>
      <c r="B65" s="1">
        <v>1803</v>
      </c>
      <c r="D65" s="1" t="s">
        <v>158</v>
      </c>
      <c r="E65" s="1" t="s">
        <v>183</v>
      </c>
      <c r="F65" s="1" t="s">
        <v>308</v>
      </c>
      <c r="J65" s="1">
        <v>1803</v>
      </c>
      <c r="K65" s="1">
        <v>12</v>
      </c>
      <c r="L65" s="1">
        <v>4</v>
      </c>
      <c r="M65" s="1">
        <v>1804</v>
      </c>
      <c r="N65" s="1">
        <v>5</v>
      </c>
      <c r="O65" s="1">
        <v>7</v>
      </c>
      <c r="P65" s="1">
        <v>154</v>
      </c>
      <c r="Q65" s="1">
        <v>200</v>
      </c>
      <c r="S65" s="1">
        <v>200</v>
      </c>
      <c r="U65" s="1" t="s">
        <v>309</v>
      </c>
    </row>
    <row r="66" spans="1:21" x14ac:dyDescent="0.25">
      <c r="A66" s="1">
        <v>1062</v>
      </c>
      <c r="B66" s="1">
        <v>1803</v>
      </c>
      <c r="D66" s="1" t="s">
        <v>197</v>
      </c>
      <c r="E66" s="1" t="s">
        <v>1216</v>
      </c>
      <c r="F66" s="1" t="s">
        <v>1217</v>
      </c>
      <c r="J66" s="1">
        <v>1803</v>
      </c>
      <c r="K66" s="1">
        <v>4</v>
      </c>
      <c r="L66" s="1">
        <v>24</v>
      </c>
      <c r="M66" s="1">
        <v>1803</v>
      </c>
      <c r="N66" s="1">
        <v>10</v>
      </c>
      <c r="O66" s="1">
        <v>9</v>
      </c>
      <c r="P66" s="1">
        <v>168</v>
      </c>
      <c r="Q66" s="1">
        <v>307</v>
      </c>
      <c r="S66" s="1">
        <v>299</v>
      </c>
      <c r="U66" s="1" t="s">
        <v>1218</v>
      </c>
    </row>
    <row r="67" spans="1:21" x14ac:dyDescent="0.25">
      <c r="A67" s="1">
        <v>14</v>
      </c>
      <c r="B67" s="1">
        <v>1804</v>
      </c>
      <c r="D67" s="1" t="s">
        <v>310</v>
      </c>
      <c r="E67" s="1" t="s">
        <v>183</v>
      </c>
      <c r="F67" s="1" t="s">
        <v>311</v>
      </c>
      <c r="J67" s="1">
        <v>1804</v>
      </c>
      <c r="K67" s="1">
        <v>1</v>
      </c>
      <c r="L67" s="1">
        <v>2</v>
      </c>
      <c r="M67" s="1">
        <v>1804</v>
      </c>
      <c r="N67" s="1">
        <v>6</v>
      </c>
      <c r="O67" s="1">
        <v>12</v>
      </c>
      <c r="P67" s="1">
        <v>174</v>
      </c>
      <c r="Q67" s="1">
        <v>2</v>
      </c>
      <c r="R67" s="1">
        <v>136</v>
      </c>
      <c r="S67" s="1">
        <v>2</v>
      </c>
      <c r="T67" s="1">
        <v>130</v>
      </c>
      <c r="U67" s="1" t="s">
        <v>312</v>
      </c>
    </row>
    <row r="68" spans="1:21" x14ac:dyDescent="0.25">
      <c r="A68" s="1">
        <v>15</v>
      </c>
      <c r="B68" s="1">
        <v>1805</v>
      </c>
      <c r="D68" s="1" t="s">
        <v>224</v>
      </c>
      <c r="E68" s="1" t="s">
        <v>183</v>
      </c>
      <c r="F68" s="1" t="s">
        <v>313</v>
      </c>
      <c r="J68" s="1">
        <v>1805</v>
      </c>
      <c r="K68" s="1">
        <v>8</v>
      </c>
      <c r="L68" s="1">
        <v>31</v>
      </c>
      <c r="M68" s="1">
        <v>1806</v>
      </c>
      <c r="N68" s="1">
        <v>2</v>
      </c>
      <c r="O68" s="1">
        <v>15</v>
      </c>
      <c r="P68" s="1">
        <v>168</v>
      </c>
      <c r="Q68" s="1">
        <v>130</v>
      </c>
      <c r="R68" s="1">
        <v>36</v>
      </c>
      <c r="S68" s="1">
        <v>125</v>
      </c>
      <c r="T68" s="1">
        <v>35</v>
      </c>
      <c r="U68" s="1" t="s">
        <v>314</v>
      </c>
    </row>
    <row r="69" spans="1:21" x14ac:dyDescent="0.25">
      <c r="A69" s="1">
        <v>16</v>
      </c>
      <c r="B69" s="1">
        <v>1805</v>
      </c>
      <c r="D69" s="1" t="s">
        <v>224</v>
      </c>
      <c r="E69" s="1" t="s">
        <v>183</v>
      </c>
      <c r="F69" s="1" t="s">
        <v>315</v>
      </c>
      <c r="J69" s="1">
        <v>1805</v>
      </c>
      <c r="K69" s="1">
        <v>8</v>
      </c>
      <c r="L69" s="1">
        <v>31</v>
      </c>
      <c r="M69" s="1">
        <v>1806</v>
      </c>
      <c r="N69" s="1">
        <v>4</v>
      </c>
      <c r="O69" s="1">
        <v>11</v>
      </c>
      <c r="P69" s="1">
        <v>223</v>
      </c>
      <c r="Q69" s="1">
        <v>1</v>
      </c>
      <c r="R69" s="1">
        <v>120</v>
      </c>
      <c r="S69" s="1">
        <v>1</v>
      </c>
      <c r="T69" s="1">
        <v>116</v>
      </c>
      <c r="U69" s="1" t="s">
        <v>316</v>
      </c>
    </row>
    <row r="70" spans="1:21" x14ac:dyDescent="0.25">
      <c r="A70" s="1">
        <v>17</v>
      </c>
      <c r="B70" s="1">
        <v>1806</v>
      </c>
      <c r="D70" s="1" t="s">
        <v>158</v>
      </c>
      <c r="E70" s="1" t="s">
        <v>183</v>
      </c>
      <c r="F70" s="1" t="s">
        <v>317</v>
      </c>
      <c r="J70" s="1">
        <v>1806</v>
      </c>
      <c r="K70" s="1">
        <v>1</v>
      </c>
      <c r="L70" s="1">
        <v>28</v>
      </c>
      <c r="M70" s="1">
        <v>1806</v>
      </c>
      <c r="N70" s="1">
        <v>7</v>
      </c>
      <c r="O70" s="1">
        <v>12</v>
      </c>
      <c r="P70" s="1">
        <v>165</v>
      </c>
      <c r="Q70" s="1">
        <v>260</v>
      </c>
      <c r="S70" s="1">
        <v>256</v>
      </c>
      <c r="U70" s="1" t="s">
        <v>318</v>
      </c>
    </row>
    <row r="71" spans="1:21" x14ac:dyDescent="0.25">
      <c r="A71" s="1">
        <v>18</v>
      </c>
      <c r="B71" s="1">
        <v>1806</v>
      </c>
      <c r="E71" s="1" t="s">
        <v>183</v>
      </c>
      <c r="F71" s="1" t="s">
        <v>319</v>
      </c>
      <c r="M71" s="1">
        <v>1806</v>
      </c>
      <c r="N71" s="1">
        <v>8</v>
      </c>
      <c r="O71" s="1">
        <v>20</v>
      </c>
      <c r="R71" s="1">
        <v>42</v>
      </c>
      <c r="T71" s="1">
        <v>42</v>
      </c>
      <c r="U71" s="1" t="s">
        <v>320</v>
      </c>
    </row>
    <row r="72" spans="1:21" x14ac:dyDescent="0.25">
      <c r="A72" s="1">
        <v>19</v>
      </c>
      <c r="B72" s="1">
        <v>1807</v>
      </c>
      <c r="D72" s="1" t="s">
        <v>321</v>
      </c>
      <c r="E72" s="1" t="s">
        <v>183</v>
      </c>
      <c r="F72" s="1" t="s">
        <v>322</v>
      </c>
      <c r="J72" s="1">
        <v>1807</v>
      </c>
      <c r="K72" s="1">
        <v>1</v>
      </c>
      <c r="L72" s="1">
        <v>11</v>
      </c>
      <c r="M72" s="1">
        <v>1807</v>
      </c>
      <c r="N72" s="1">
        <v>6</v>
      </c>
      <c r="O72" s="1">
        <v>18</v>
      </c>
      <c r="P72" s="1">
        <v>158</v>
      </c>
      <c r="Q72" s="1">
        <v>4</v>
      </c>
      <c r="R72" s="1">
        <v>113</v>
      </c>
      <c r="S72" s="1">
        <v>4</v>
      </c>
      <c r="T72" s="1">
        <v>110</v>
      </c>
      <c r="U72" s="1" t="s">
        <v>323</v>
      </c>
    </row>
    <row r="73" spans="1:21" x14ac:dyDescent="0.25">
      <c r="A73" s="1">
        <v>20</v>
      </c>
      <c r="B73" s="1">
        <v>1807</v>
      </c>
      <c r="E73" s="1" t="s">
        <v>183</v>
      </c>
      <c r="F73" s="1" t="s">
        <v>324</v>
      </c>
      <c r="M73" s="1">
        <v>1807</v>
      </c>
      <c r="N73" s="1">
        <v>7</v>
      </c>
      <c r="O73" s="1">
        <v>27</v>
      </c>
      <c r="Q73" s="1">
        <v>189</v>
      </c>
      <c r="S73" s="1">
        <v>189</v>
      </c>
      <c r="U73" s="1" t="s">
        <v>325</v>
      </c>
    </row>
    <row r="74" spans="1:21" x14ac:dyDescent="0.25">
      <c r="A74" s="1">
        <v>21</v>
      </c>
      <c r="B74" s="1">
        <v>1808</v>
      </c>
      <c r="D74" s="1" t="s">
        <v>321</v>
      </c>
      <c r="E74" s="1" t="s">
        <v>183</v>
      </c>
      <c r="F74" s="1" t="s">
        <v>326</v>
      </c>
      <c r="J74" s="1">
        <v>1808</v>
      </c>
      <c r="K74" s="1">
        <v>5</v>
      </c>
      <c r="L74" s="1">
        <v>18</v>
      </c>
      <c r="M74" s="1">
        <v>1808</v>
      </c>
      <c r="N74" s="1">
        <v>11</v>
      </c>
      <c r="O74" s="1">
        <v>16</v>
      </c>
      <c r="P74" s="1">
        <v>182</v>
      </c>
      <c r="R74" s="1">
        <v>99</v>
      </c>
      <c r="T74" s="1">
        <v>97</v>
      </c>
      <c r="U74" s="1" t="s">
        <v>327</v>
      </c>
    </row>
    <row r="75" spans="1:21" x14ac:dyDescent="0.25">
      <c r="A75" s="1">
        <v>22</v>
      </c>
      <c r="B75" s="1">
        <v>1808</v>
      </c>
      <c r="D75" s="1" t="s">
        <v>182</v>
      </c>
      <c r="E75" s="1" t="s">
        <v>183</v>
      </c>
      <c r="F75" s="1" t="s">
        <v>328</v>
      </c>
      <c r="J75" s="1">
        <v>1808</v>
      </c>
      <c r="K75" s="1">
        <v>7</v>
      </c>
      <c r="L75" s="1">
        <v>2</v>
      </c>
      <c r="M75" s="1">
        <v>1808</v>
      </c>
      <c r="N75" s="1">
        <v>12</v>
      </c>
      <c r="O75" s="1">
        <v>20</v>
      </c>
      <c r="P75" s="1">
        <v>171</v>
      </c>
      <c r="Q75" s="1">
        <v>200</v>
      </c>
      <c r="S75" s="1">
        <v>197</v>
      </c>
      <c r="U75" s="1" t="s">
        <v>329</v>
      </c>
    </row>
    <row r="76" spans="1:21" x14ac:dyDescent="0.25">
      <c r="A76" s="1">
        <v>23</v>
      </c>
      <c r="B76" s="1">
        <v>1808</v>
      </c>
      <c r="E76" s="1" t="s">
        <v>183</v>
      </c>
      <c r="F76" s="1" t="s">
        <v>330</v>
      </c>
      <c r="M76" s="1">
        <v>1809</v>
      </c>
      <c r="N76" s="1">
        <v>1</v>
      </c>
      <c r="O76" s="1">
        <v>26</v>
      </c>
      <c r="R76" s="1">
        <v>79</v>
      </c>
      <c r="T76" s="1">
        <v>79</v>
      </c>
      <c r="U76" s="1" t="s">
        <v>331</v>
      </c>
    </row>
    <row r="77" spans="1:21" x14ac:dyDescent="0.25">
      <c r="A77" s="1">
        <v>24</v>
      </c>
      <c r="B77" s="1">
        <v>1809</v>
      </c>
      <c r="D77" s="1" t="s">
        <v>224</v>
      </c>
      <c r="E77" s="1" t="s">
        <v>183</v>
      </c>
      <c r="F77" s="1" t="s">
        <v>332</v>
      </c>
      <c r="J77" s="1">
        <v>1809</v>
      </c>
      <c r="K77" s="1">
        <v>1</v>
      </c>
      <c r="L77" s="1">
        <v>21</v>
      </c>
      <c r="M77" s="1">
        <v>1809</v>
      </c>
      <c r="N77" s="1">
        <v>6</v>
      </c>
      <c r="O77" s="1">
        <v>25</v>
      </c>
      <c r="P77" s="1">
        <v>155</v>
      </c>
      <c r="R77" s="1">
        <v>60</v>
      </c>
      <c r="T77" s="1">
        <v>60</v>
      </c>
      <c r="U77" s="1" t="s">
        <v>333</v>
      </c>
    </row>
    <row r="78" spans="1:21" x14ac:dyDescent="0.25">
      <c r="A78" s="1">
        <v>25</v>
      </c>
      <c r="B78" s="1">
        <v>1809</v>
      </c>
      <c r="D78" s="1" t="s">
        <v>224</v>
      </c>
      <c r="E78" s="1" t="s">
        <v>183</v>
      </c>
      <c r="F78" s="1" t="s">
        <v>334</v>
      </c>
      <c r="J78" s="1">
        <v>1809</v>
      </c>
      <c r="K78" s="1">
        <v>3</v>
      </c>
      <c r="L78" s="1">
        <v>10</v>
      </c>
      <c r="M78" s="1">
        <v>1809</v>
      </c>
      <c r="N78" s="1">
        <v>8</v>
      </c>
      <c r="O78" s="1">
        <v>14</v>
      </c>
      <c r="P78" s="1">
        <v>157</v>
      </c>
      <c r="Q78" s="1">
        <v>139</v>
      </c>
      <c r="S78" s="1">
        <v>134</v>
      </c>
      <c r="U78" s="1" t="s">
        <v>335</v>
      </c>
    </row>
    <row r="79" spans="1:21" x14ac:dyDescent="0.25">
      <c r="A79" s="1">
        <v>26</v>
      </c>
      <c r="B79" s="1">
        <v>1809</v>
      </c>
      <c r="D79" s="1" t="s">
        <v>158</v>
      </c>
      <c r="E79" s="1" t="s">
        <v>183</v>
      </c>
      <c r="F79" s="1" t="s">
        <v>258</v>
      </c>
      <c r="J79" s="1">
        <v>1809</v>
      </c>
      <c r="K79" s="1">
        <v>3</v>
      </c>
      <c r="L79" s="1">
        <v>2</v>
      </c>
      <c r="M79" s="1">
        <v>1809</v>
      </c>
      <c r="N79" s="1">
        <v>8</v>
      </c>
      <c r="O79" s="1">
        <v>18</v>
      </c>
      <c r="P79" s="1">
        <v>169</v>
      </c>
      <c r="R79" s="1">
        <v>62</v>
      </c>
      <c r="T79" s="1">
        <v>61</v>
      </c>
      <c r="U79" s="1" t="s">
        <v>336</v>
      </c>
    </row>
    <row r="80" spans="1:21" x14ac:dyDescent="0.25">
      <c r="A80" s="1">
        <v>27</v>
      </c>
      <c r="B80" s="1">
        <v>1809</v>
      </c>
      <c r="E80" s="1" t="s">
        <v>183</v>
      </c>
      <c r="F80" s="1" t="s">
        <v>337</v>
      </c>
      <c r="M80" s="1">
        <v>1810</v>
      </c>
      <c r="N80" s="1">
        <v>2</v>
      </c>
      <c r="O80" s="1">
        <v>27</v>
      </c>
      <c r="Q80" s="1">
        <v>200</v>
      </c>
      <c r="S80" s="1">
        <v>197</v>
      </c>
      <c r="U80" s="1" t="s">
        <v>338</v>
      </c>
    </row>
    <row r="81" spans="1:21" x14ac:dyDescent="0.25">
      <c r="A81" s="1">
        <v>28</v>
      </c>
      <c r="B81" s="1">
        <v>1810</v>
      </c>
      <c r="D81" s="1" t="s">
        <v>158</v>
      </c>
      <c r="E81" s="1" t="s">
        <v>183</v>
      </c>
      <c r="F81" s="1" t="s">
        <v>339</v>
      </c>
      <c r="J81" s="1">
        <v>1810</v>
      </c>
      <c r="K81" s="1">
        <v>3</v>
      </c>
      <c r="L81" s="1">
        <v>23</v>
      </c>
      <c r="M81" s="1">
        <v>1810</v>
      </c>
      <c r="N81" s="1">
        <v>9</v>
      </c>
      <c r="O81" s="1">
        <v>8</v>
      </c>
      <c r="P81" s="1">
        <v>169</v>
      </c>
      <c r="R81" s="1">
        <v>122</v>
      </c>
      <c r="T81" s="1">
        <v>121</v>
      </c>
      <c r="U81" s="1" t="s">
        <v>340</v>
      </c>
    </row>
    <row r="82" spans="1:21" x14ac:dyDescent="0.25">
      <c r="A82" s="1">
        <v>29</v>
      </c>
      <c r="B82" s="1">
        <v>1810</v>
      </c>
      <c r="D82" s="1" t="s">
        <v>158</v>
      </c>
      <c r="E82" s="1" t="s">
        <v>183</v>
      </c>
      <c r="F82" s="1" t="s">
        <v>341</v>
      </c>
      <c r="J82" s="1">
        <v>1810</v>
      </c>
      <c r="K82" s="1">
        <v>7</v>
      </c>
      <c r="L82" s="1">
        <v>18</v>
      </c>
      <c r="M82" s="1">
        <v>1810</v>
      </c>
      <c r="N82" s="1">
        <v>12</v>
      </c>
      <c r="O82" s="1">
        <v>16</v>
      </c>
      <c r="P82" s="1">
        <v>151</v>
      </c>
      <c r="Q82" s="1">
        <v>200</v>
      </c>
      <c r="S82" s="1">
        <v>192</v>
      </c>
      <c r="U82" s="1" t="s">
        <v>342</v>
      </c>
    </row>
    <row r="83" spans="1:21" x14ac:dyDescent="0.25">
      <c r="A83" s="1">
        <v>30</v>
      </c>
      <c r="B83" s="1">
        <v>1811</v>
      </c>
      <c r="D83" s="1" t="s">
        <v>321</v>
      </c>
      <c r="E83" s="1" t="s">
        <v>183</v>
      </c>
      <c r="F83" s="1" t="s">
        <v>343</v>
      </c>
      <c r="J83" s="1">
        <v>1811</v>
      </c>
      <c r="K83" s="1">
        <v>1</v>
      </c>
      <c r="L83" s="1">
        <v>21</v>
      </c>
      <c r="M83" s="1">
        <v>1811</v>
      </c>
      <c r="N83" s="1">
        <v>7</v>
      </c>
      <c r="O83" s="1">
        <v>2</v>
      </c>
      <c r="P83" s="1">
        <v>162</v>
      </c>
      <c r="Q83" s="1">
        <v>140</v>
      </c>
      <c r="R83" s="1">
        <v>41</v>
      </c>
      <c r="S83" s="1">
        <v>136</v>
      </c>
      <c r="T83" s="1">
        <v>38</v>
      </c>
      <c r="U83" s="1" t="s">
        <v>344</v>
      </c>
    </row>
    <row r="84" spans="1:21" x14ac:dyDescent="0.25">
      <c r="A84" s="1">
        <v>31</v>
      </c>
      <c r="B84" s="1">
        <v>1811</v>
      </c>
      <c r="D84" s="1" t="s">
        <v>158</v>
      </c>
      <c r="E84" s="1" t="s">
        <v>183</v>
      </c>
      <c r="F84" s="1" t="s">
        <v>345</v>
      </c>
      <c r="J84" s="1">
        <v>1811</v>
      </c>
      <c r="K84" s="1">
        <v>5</v>
      </c>
      <c r="L84" s="1">
        <v>12</v>
      </c>
      <c r="M84" s="1">
        <v>1811</v>
      </c>
      <c r="N84" s="1">
        <v>9</v>
      </c>
      <c r="O84" s="1">
        <v>29</v>
      </c>
      <c r="P84" s="1">
        <v>140</v>
      </c>
      <c r="Q84" s="1">
        <v>200</v>
      </c>
      <c r="S84" s="1">
        <v>197</v>
      </c>
      <c r="U84" s="1" t="s">
        <v>346</v>
      </c>
    </row>
    <row r="85" spans="1:21" x14ac:dyDescent="0.25">
      <c r="A85" s="1">
        <v>32</v>
      </c>
      <c r="B85" s="1">
        <v>1811</v>
      </c>
      <c r="D85" s="1" t="s">
        <v>158</v>
      </c>
      <c r="E85" s="1" t="s">
        <v>183</v>
      </c>
      <c r="F85" s="1" t="s">
        <v>347</v>
      </c>
      <c r="M85" s="1">
        <v>1811</v>
      </c>
      <c r="N85" s="1">
        <v>10</v>
      </c>
      <c r="O85" s="1">
        <v>10</v>
      </c>
      <c r="R85" s="1">
        <v>100</v>
      </c>
      <c r="T85" s="1">
        <v>100</v>
      </c>
      <c r="U85" s="1" t="s">
        <v>348</v>
      </c>
    </row>
    <row r="86" spans="1:21" x14ac:dyDescent="0.25">
      <c r="A86" s="1">
        <v>33</v>
      </c>
      <c r="B86" s="1">
        <v>1811</v>
      </c>
      <c r="D86" s="1" t="s">
        <v>152</v>
      </c>
      <c r="E86" s="1" t="s">
        <v>183</v>
      </c>
      <c r="F86" s="1" t="s">
        <v>349</v>
      </c>
      <c r="J86" s="1">
        <v>1811</v>
      </c>
      <c r="K86" s="1">
        <v>9</v>
      </c>
      <c r="L86" s="1">
        <v>3</v>
      </c>
      <c r="M86" s="1">
        <v>1812</v>
      </c>
      <c r="N86" s="1">
        <v>1</v>
      </c>
      <c r="O86" s="1">
        <v>18</v>
      </c>
      <c r="P86" s="1">
        <v>137</v>
      </c>
      <c r="Q86" s="1">
        <v>200</v>
      </c>
      <c r="S86" s="1">
        <v>199</v>
      </c>
      <c r="U86" s="1" t="s">
        <v>350</v>
      </c>
    </row>
    <row r="87" spans="1:21" x14ac:dyDescent="0.25">
      <c r="A87" s="1">
        <v>34</v>
      </c>
      <c r="B87" s="1">
        <v>1812</v>
      </c>
      <c r="D87" s="1" t="s">
        <v>158</v>
      </c>
      <c r="E87" s="1" t="s">
        <v>183</v>
      </c>
      <c r="F87" s="1" t="s">
        <v>351</v>
      </c>
      <c r="J87" s="1">
        <v>1812</v>
      </c>
      <c r="K87" s="1">
        <v>6</v>
      </c>
      <c r="L87" s="1">
        <v>4</v>
      </c>
      <c r="M87" s="1">
        <v>1812</v>
      </c>
      <c r="N87" s="1">
        <v>10</v>
      </c>
      <c r="O87" s="1">
        <v>25</v>
      </c>
      <c r="P87" s="1">
        <v>143</v>
      </c>
      <c r="R87" s="1">
        <v>127</v>
      </c>
      <c r="T87" s="1">
        <v>125</v>
      </c>
      <c r="U87" s="1" t="s">
        <v>352</v>
      </c>
    </row>
    <row r="88" spans="1:21" x14ac:dyDescent="0.25">
      <c r="A88" s="1">
        <v>35</v>
      </c>
      <c r="B88" s="1">
        <v>1812</v>
      </c>
      <c r="E88" s="1" t="s">
        <v>183</v>
      </c>
      <c r="F88" s="1" t="s">
        <v>1214</v>
      </c>
      <c r="M88" s="1">
        <v>1812</v>
      </c>
      <c r="R88" s="1">
        <v>40</v>
      </c>
      <c r="T88" s="1">
        <v>0</v>
      </c>
      <c r="U88" s="1" t="s">
        <v>1215</v>
      </c>
    </row>
    <row r="89" spans="1:21" x14ac:dyDescent="0.25">
      <c r="A89" s="1">
        <v>36</v>
      </c>
      <c r="B89" s="1">
        <v>1812</v>
      </c>
      <c r="D89" s="1" t="s">
        <v>224</v>
      </c>
      <c r="E89" s="1" t="s">
        <v>183</v>
      </c>
      <c r="F89" s="1" t="s">
        <v>353</v>
      </c>
      <c r="J89" s="1">
        <v>1812</v>
      </c>
      <c r="K89" s="1">
        <v>5</v>
      </c>
      <c r="L89" s="1">
        <v>15</v>
      </c>
      <c r="M89" s="1">
        <v>1813</v>
      </c>
      <c r="N89" s="1">
        <v>2</v>
      </c>
      <c r="O89" s="1">
        <v>16</v>
      </c>
      <c r="P89" s="1">
        <v>277</v>
      </c>
      <c r="Q89" s="1">
        <v>147</v>
      </c>
      <c r="R89" s="1">
        <v>54</v>
      </c>
      <c r="S89" s="1">
        <v>145</v>
      </c>
      <c r="T89" s="1">
        <v>54</v>
      </c>
      <c r="U89" s="1" t="s">
        <v>354</v>
      </c>
    </row>
    <row r="90" spans="1:21" x14ac:dyDescent="0.25">
      <c r="A90" s="1">
        <v>37</v>
      </c>
      <c r="B90" s="1">
        <v>1812</v>
      </c>
      <c r="D90" s="1" t="s">
        <v>158</v>
      </c>
      <c r="E90" s="1" t="s">
        <v>183</v>
      </c>
      <c r="F90" s="1" t="s">
        <v>355</v>
      </c>
      <c r="J90" s="1">
        <v>1812</v>
      </c>
      <c r="K90" s="1">
        <v>12</v>
      </c>
      <c r="L90" s="1">
        <v>3</v>
      </c>
      <c r="M90" s="1">
        <v>1813</v>
      </c>
      <c r="N90" s="1">
        <v>6</v>
      </c>
      <c r="O90" s="1">
        <v>11</v>
      </c>
      <c r="P90" s="1">
        <v>190</v>
      </c>
      <c r="Q90" s="1">
        <v>201</v>
      </c>
      <c r="S90" s="1">
        <v>196</v>
      </c>
      <c r="U90" s="1" t="s">
        <v>356</v>
      </c>
    </row>
    <row r="91" spans="1:21" x14ac:dyDescent="0.25">
      <c r="A91" s="1">
        <v>651</v>
      </c>
      <c r="B91" s="1">
        <v>1812</v>
      </c>
      <c r="D91" s="1" t="s">
        <v>158</v>
      </c>
      <c r="E91" s="1" t="s">
        <v>1275</v>
      </c>
      <c r="F91" s="1" t="s">
        <v>1276</v>
      </c>
      <c r="J91" s="1">
        <v>1812</v>
      </c>
      <c r="K91" s="1">
        <v>6</v>
      </c>
      <c r="L91" s="1">
        <v>4</v>
      </c>
      <c r="M91" s="1">
        <v>1812</v>
      </c>
      <c r="N91" s="1">
        <v>10</v>
      </c>
      <c r="O91" s="1">
        <v>19</v>
      </c>
      <c r="P91" s="1">
        <v>137</v>
      </c>
      <c r="Q91" s="1">
        <v>200</v>
      </c>
      <c r="S91" s="1">
        <v>199</v>
      </c>
      <c r="U91" s="1" t="s">
        <v>1277</v>
      </c>
    </row>
    <row r="92" spans="1:21" x14ac:dyDescent="0.25">
      <c r="A92" s="1">
        <v>38</v>
      </c>
      <c r="B92" s="1">
        <v>1813</v>
      </c>
      <c r="D92" s="1" t="s">
        <v>158</v>
      </c>
      <c r="E92" s="1" t="s">
        <v>183</v>
      </c>
      <c r="F92" s="1" t="s">
        <v>357</v>
      </c>
      <c r="J92" s="1">
        <v>1813</v>
      </c>
      <c r="K92" s="1">
        <v>6</v>
      </c>
      <c r="L92" s="1">
        <v>2</v>
      </c>
      <c r="M92" s="1">
        <v>1813</v>
      </c>
      <c r="N92" s="1">
        <v>10</v>
      </c>
      <c r="O92" s="1">
        <v>9</v>
      </c>
      <c r="P92" s="1">
        <v>129</v>
      </c>
      <c r="Q92" s="1">
        <v>200</v>
      </c>
      <c r="S92" s="1">
        <v>196</v>
      </c>
      <c r="U92" s="1" t="s">
        <v>358</v>
      </c>
    </row>
    <row r="93" spans="1:21" x14ac:dyDescent="0.25">
      <c r="A93" s="1">
        <v>41</v>
      </c>
      <c r="B93" s="1">
        <v>1813</v>
      </c>
      <c r="D93" s="1" t="s">
        <v>197</v>
      </c>
      <c r="E93" s="1" t="s">
        <v>183</v>
      </c>
      <c r="F93" s="1" t="s">
        <v>359</v>
      </c>
      <c r="J93" s="1">
        <v>1813</v>
      </c>
      <c r="K93" s="1">
        <v>8</v>
      </c>
      <c r="L93" s="1">
        <v>24</v>
      </c>
      <c r="M93" s="1">
        <v>1814</v>
      </c>
      <c r="N93" s="1">
        <v>1</v>
      </c>
      <c r="O93" s="1">
        <v>9</v>
      </c>
      <c r="P93" s="1">
        <v>138</v>
      </c>
      <c r="R93" s="1">
        <v>120</v>
      </c>
      <c r="T93" s="1">
        <v>117</v>
      </c>
      <c r="U93" s="1" t="s">
        <v>318</v>
      </c>
    </row>
    <row r="94" spans="1:21" x14ac:dyDescent="0.25">
      <c r="A94" s="1">
        <v>42</v>
      </c>
      <c r="B94" s="1">
        <v>1813</v>
      </c>
      <c r="D94" s="1" t="s">
        <v>158</v>
      </c>
      <c r="E94" s="1" t="s">
        <v>183</v>
      </c>
      <c r="F94" s="1" t="s">
        <v>360</v>
      </c>
      <c r="J94" s="1">
        <v>1813</v>
      </c>
      <c r="K94" s="1">
        <v>8</v>
      </c>
      <c r="L94" s="1">
        <v>26</v>
      </c>
      <c r="M94" s="1">
        <v>1814</v>
      </c>
      <c r="N94" s="1">
        <v>2</v>
      </c>
      <c r="O94" s="1">
        <v>7</v>
      </c>
      <c r="P94" s="1">
        <v>165</v>
      </c>
      <c r="Q94" s="1">
        <v>300</v>
      </c>
      <c r="S94" s="1">
        <v>266</v>
      </c>
      <c r="U94" s="1" t="s">
        <v>361</v>
      </c>
    </row>
    <row r="95" spans="1:21" x14ac:dyDescent="0.25">
      <c r="A95" s="1">
        <v>43</v>
      </c>
      <c r="B95" s="1">
        <v>1813</v>
      </c>
      <c r="D95" s="1" t="s">
        <v>321</v>
      </c>
      <c r="E95" s="1" t="s">
        <v>183</v>
      </c>
      <c r="F95" s="1" t="s">
        <v>362</v>
      </c>
      <c r="J95" s="1">
        <v>1813</v>
      </c>
      <c r="K95" s="1">
        <v>12</v>
      </c>
      <c r="L95" s="1">
        <v>8</v>
      </c>
      <c r="M95" s="1">
        <v>1814</v>
      </c>
      <c r="N95" s="1">
        <v>5</v>
      </c>
      <c r="O95" s="1">
        <v>4</v>
      </c>
      <c r="P95" s="1">
        <v>147</v>
      </c>
      <c r="R95" s="1">
        <v>98</v>
      </c>
      <c r="T95" s="1">
        <v>97</v>
      </c>
      <c r="U95" s="1" t="s">
        <v>363</v>
      </c>
    </row>
    <row r="96" spans="1:21" x14ac:dyDescent="0.25">
      <c r="A96" s="1">
        <v>44</v>
      </c>
      <c r="B96" s="1">
        <v>1813</v>
      </c>
      <c r="D96" s="1" t="s">
        <v>321</v>
      </c>
      <c r="E96" s="1" t="s">
        <v>183</v>
      </c>
      <c r="F96" s="1" t="s">
        <v>364</v>
      </c>
      <c r="J96" s="1">
        <v>1813</v>
      </c>
      <c r="K96" s="1">
        <v>12</v>
      </c>
      <c r="L96" s="1">
        <v>8</v>
      </c>
      <c r="M96" s="1">
        <v>1814</v>
      </c>
      <c r="N96" s="1">
        <v>5</v>
      </c>
      <c r="O96" s="1">
        <v>6</v>
      </c>
      <c r="P96" s="1">
        <v>149</v>
      </c>
      <c r="Q96" s="1">
        <v>219</v>
      </c>
      <c r="S96" s="1">
        <v>210</v>
      </c>
      <c r="U96" s="1" t="s">
        <v>365</v>
      </c>
    </row>
    <row r="97" spans="1:21" x14ac:dyDescent="0.25">
      <c r="A97" s="1">
        <v>45</v>
      </c>
      <c r="B97" s="1">
        <v>1814</v>
      </c>
      <c r="D97" s="1" t="s">
        <v>158</v>
      </c>
      <c r="E97" s="1" t="s">
        <v>183</v>
      </c>
      <c r="F97" s="1" t="s">
        <v>366</v>
      </c>
      <c r="J97" s="1">
        <v>1814</v>
      </c>
      <c r="K97" s="1">
        <v>2</v>
      </c>
      <c r="L97" s="1">
        <v>22</v>
      </c>
      <c r="M97" s="1">
        <v>1814</v>
      </c>
      <c r="N97" s="1">
        <v>7</v>
      </c>
      <c r="O97" s="1">
        <v>28</v>
      </c>
      <c r="P97" s="1">
        <v>156</v>
      </c>
      <c r="R97" s="1">
        <v>120</v>
      </c>
      <c r="T97" s="1">
        <v>118</v>
      </c>
      <c r="U97" s="1" t="s">
        <v>367</v>
      </c>
    </row>
    <row r="98" spans="1:21" x14ac:dyDescent="0.25">
      <c r="A98" s="1">
        <v>46</v>
      </c>
      <c r="B98" s="1">
        <v>1814</v>
      </c>
      <c r="D98" s="1" t="s">
        <v>158</v>
      </c>
      <c r="E98" s="1" t="s">
        <v>183</v>
      </c>
      <c r="F98" s="1" t="s">
        <v>368</v>
      </c>
      <c r="J98" s="1">
        <v>1814</v>
      </c>
      <c r="K98" s="1">
        <v>2</v>
      </c>
      <c r="L98" s="1">
        <v>22</v>
      </c>
      <c r="M98" s="1">
        <v>1814</v>
      </c>
      <c r="N98" s="1">
        <v>7</v>
      </c>
      <c r="O98" s="1">
        <v>28</v>
      </c>
      <c r="P98" s="1">
        <v>156</v>
      </c>
      <c r="Q98" s="1">
        <v>200</v>
      </c>
      <c r="S98" s="1">
        <v>164</v>
      </c>
      <c r="U98" s="1" t="s">
        <v>369</v>
      </c>
    </row>
    <row r="99" spans="1:21" x14ac:dyDescent="0.25">
      <c r="A99" s="1">
        <v>47</v>
      </c>
      <c r="B99" s="1">
        <v>1814</v>
      </c>
      <c r="D99" s="1" t="s">
        <v>197</v>
      </c>
      <c r="E99" s="1" t="s">
        <v>183</v>
      </c>
      <c r="F99" s="1" t="s">
        <v>370</v>
      </c>
      <c r="J99" s="1">
        <v>1814</v>
      </c>
      <c r="K99" s="1">
        <v>5</v>
      </c>
      <c r="L99" s="1">
        <v>10</v>
      </c>
      <c r="M99" s="1">
        <v>1814</v>
      </c>
      <c r="N99" s="1">
        <v>10</v>
      </c>
      <c r="O99" s="1">
        <v>16</v>
      </c>
      <c r="P99" s="1">
        <v>159</v>
      </c>
      <c r="Q99" s="1">
        <v>200</v>
      </c>
      <c r="S99" s="1">
        <v>199</v>
      </c>
      <c r="U99" s="1" t="s">
        <v>371</v>
      </c>
    </row>
    <row r="100" spans="1:21" x14ac:dyDescent="0.25">
      <c r="A100" s="1">
        <v>48</v>
      </c>
      <c r="B100" s="1">
        <v>1814</v>
      </c>
      <c r="D100" s="1" t="s">
        <v>158</v>
      </c>
      <c r="E100" s="1" t="s">
        <v>183</v>
      </c>
      <c r="F100" s="1" t="s">
        <v>372</v>
      </c>
      <c r="J100" s="1">
        <v>1814</v>
      </c>
      <c r="K100" s="1">
        <v>9</v>
      </c>
      <c r="L100" s="1">
        <v>1</v>
      </c>
      <c r="M100" s="1">
        <v>1815</v>
      </c>
      <c r="N100" s="1">
        <v>1</v>
      </c>
      <c r="O100" s="1">
        <v>27</v>
      </c>
      <c r="P100" s="1">
        <v>148</v>
      </c>
      <c r="Q100" s="1">
        <v>200</v>
      </c>
      <c r="S100" s="1">
        <v>198</v>
      </c>
      <c r="U100" s="1" t="s">
        <v>373</v>
      </c>
    </row>
    <row r="101" spans="1:21" x14ac:dyDescent="0.25">
      <c r="A101" s="1">
        <v>51</v>
      </c>
      <c r="B101" s="1">
        <v>1814</v>
      </c>
      <c r="D101" s="1" t="s">
        <v>224</v>
      </c>
      <c r="E101" s="1" t="s">
        <v>183</v>
      </c>
      <c r="F101" s="1" t="s">
        <v>378</v>
      </c>
      <c r="J101" s="1">
        <v>1814</v>
      </c>
      <c r="K101" s="1">
        <v>12</v>
      </c>
      <c r="L101" s="1">
        <v>5</v>
      </c>
      <c r="M101" s="1">
        <v>1815</v>
      </c>
      <c r="N101" s="1">
        <v>8</v>
      </c>
      <c r="O101" s="1">
        <v>5</v>
      </c>
      <c r="P101" s="1">
        <v>243</v>
      </c>
      <c r="Q101" s="1">
        <v>160</v>
      </c>
      <c r="S101" s="1">
        <v>156</v>
      </c>
      <c r="U101" s="1" t="s">
        <v>379</v>
      </c>
    </row>
    <row r="102" spans="1:21" x14ac:dyDescent="0.25">
      <c r="A102" s="1">
        <v>52</v>
      </c>
      <c r="B102" s="1">
        <v>1814</v>
      </c>
      <c r="D102" s="1" t="s">
        <v>224</v>
      </c>
      <c r="E102" s="1" t="s">
        <v>183</v>
      </c>
      <c r="F102" s="1" t="s">
        <v>380</v>
      </c>
      <c r="J102" s="1">
        <v>1814</v>
      </c>
      <c r="K102" s="1">
        <v>12</v>
      </c>
      <c r="L102" s="1">
        <v>5</v>
      </c>
      <c r="M102" s="1">
        <v>1815</v>
      </c>
      <c r="N102" s="1">
        <v>8</v>
      </c>
      <c r="O102" s="1">
        <v>8</v>
      </c>
      <c r="P102" s="1">
        <v>246</v>
      </c>
      <c r="Q102" s="1">
        <v>54</v>
      </c>
      <c r="R102" s="1">
        <v>69</v>
      </c>
      <c r="S102" s="1">
        <v>52</v>
      </c>
      <c r="T102" s="1">
        <v>65</v>
      </c>
      <c r="U102" s="1" t="s">
        <v>381</v>
      </c>
    </row>
    <row r="103" spans="1:21" x14ac:dyDescent="0.25">
      <c r="A103" s="1">
        <v>49</v>
      </c>
      <c r="B103" s="1">
        <v>1815</v>
      </c>
      <c r="D103" s="1" t="s">
        <v>158</v>
      </c>
      <c r="E103" s="1" t="s">
        <v>183</v>
      </c>
      <c r="F103" s="1" t="s">
        <v>374</v>
      </c>
      <c r="M103" s="1">
        <v>1815</v>
      </c>
      <c r="N103" s="1">
        <v>4</v>
      </c>
      <c r="O103" s="1">
        <v>26</v>
      </c>
      <c r="Q103" s="1">
        <v>200</v>
      </c>
      <c r="S103" s="1">
        <v>198</v>
      </c>
      <c r="U103" s="1" t="s">
        <v>375</v>
      </c>
    </row>
    <row r="104" spans="1:21" x14ac:dyDescent="0.25">
      <c r="A104" s="1">
        <v>50</v>
      </c>
      <c r="B104" s="1">
        <v>1815</v>
      </c>
      <c r="D104" s="1" t="s">
        <v>182</v>
      </c>
      <c r="E104" s="1" t="s">
        <v>183</v>
      </c>
      <c r="F104" s="1" t="s">
        <v>376</v>
      </c>
      <c r="J104" s="1">
        <v>1815</v>
      </c>
      <c r="K104" s="1">
        <v>1</v>
      </c>
      <c r="L104" s="1">
        <v>1</v>
      </c>
      <c r="M104" s="1">
        <v>1815</v>
      </c>
      <c r="N104" s="1">
        <v>6</v>
      </c>
      <c r="O104" s="1">
        <v>18</v>
      </c>
      <c r="P104" s="1">
        <v>169</v>
      </c>
      <c r="R104" s="1">
        <v>110</v>
      </c>
      <c r="T104" s="1">
        <v>106</v>
      </c>
      <c r="U104" s="1" t="s">
        <v>377</v>
      </c>
    </row>
    <row r="105" spans="1:21" x14ac:dyDescent="0.25">
      <c r="A105" s="1">
        <v>53</v>
      </c>
      <c r="B105" s="1">
        <v>1815</v>
      </c>
      <c r="D105" s="1" t="s">
        <v>158</v>
      </c>
      <c r="E105" s="1" t="s">
        <v>183</v>
      </c>
      <c r="F105" s="1" t="s">
        <v>382</v>
      </c>
      <c r="J105" s="1">
        <v>1815</v>
      </c>
      <c r="K105" s="1">
        <v>4</v>
      </c>
      <c r="L105" s="1">
        <v>20</v>
      </c>
      <c r="M105" s="1">
        <v>1815</v>
      </c>
      <c r="N105" s="1">
        <v>9</v>
      </c>
      <c r="O105" s="1">
        <v>7</v>
      </c>
      <c r="P105" s="1">
        <v>140</v>
      </c>
      <c r="Q105" s="1">
        <v>300</v>
      </c>
      <c r="S105" s="1">
        <v>298</v>
      </c>
      <c r="U105" s="1" t="s">
        <v>383</v>
      </c>
    </row>
    <row r="106" spans="1:21" x14ac:dyDescent="0.25">
      <c r="A106" s="1">
        <v>57</v>
      </c>
      <c r="B106" s="1">
        <v>1815</v>
      </c>
      <c r="D106" s="1" t="s">
        <v>384</v>
      </c>
      <c r="E106" s="1" t="s">
        <v>183</v>
      </c>
      <c r="F106" s="1" t="s">
        <v>385</v>
      </c>
      <c r="J106" s="1">
        <v>1815</v>
      </c>
      <c r="K106" s="1">
        <v>8</v>
      </c>
      <c r="L106" s="1">
        <v>25</v>
      </c>
      <c r="M106" s="1">
        <v>1816</v>
      </c>
      <c r="N106" s="1">
        <v>1</v>
      </c>
      <c r="O106" s="1">
        <v>18</v>
      </c>
      <c r="P106" s="1">
        <v>146</v>
      </c>
      <c r="Q106" s="1">
        <v>174</v>
      </c>
      <c r="S106" s="1">
        <v>171</v>
      </c>
      <c r="U106" s="1" t="s">
        <v>386</v>
      </c>
    </row>
    <row r="107" spans="1:21" x14ac:dyDescent="0.25">
      <c r="A107" s="1">
        <v>58</v>
      </c>
      <c r="B107" s="1">
        <v>1815</v>
      </c>
      <c r="E107" s="1" t="s">
        <v>183</v>
      </c>
      <c r="F107" s="1" t="s">
        <v>387</v>
      </c>
      <c r="M107" s="1">
        <v>1816</v>
      </c>
      <c r="N107" s="1">
        <v>1</v>
      </c>
      <c r="O107" s="1">
        <v>19</v>
      </c>
      <c r="R107" s="1">
        <v>103</v>
      </c>
      <c r="T107" s="1">
        <v>101</v>
      </c>
      <c r="U107" s="1" t="s">
        <v>388</v>
      </c>
    </row>
    <row r="108" spans="1:21" x14ac:dyDescent="0.25">
      <c r="A108" s="1">
        <v>59</v>
      </c>
      <c r="B108" s="1">
        <v>1815</v>
      </c>
      <c r="E108" s="1" t="s">
        <v>183</v>
      </c>
      <c r="F108" s="1" t="s">
        <v>389</v>
      </c>
      <c r="M108" s="1">
        <v>1816</v>
      </c>
      <c r="N108" s="1">
        <v>1</v>
      </c>
      <c r="O108" s="1">
        <v>30</v>
      </c>
      <c r="Q108" s="1">
        <v>220</v>
      </c>
      <c r="S108" s="1">
        <v>218</v>
      </c>
      <c r="U108" s="1" t="s">
        <v>390</v>
      </c>
    </row>
    <row r="109" spans="1:21" x14ac:dyDescent="0.25">
      <c r="A109" s="1">
        <v>60</v>
      </c>
      <c r="B109" s="1">
        <v>1815</v>
      </c>
      <c r="D109" s="1" t="s">
        <v>295</v>
      </c>
      <c r="E109" s="1" t="s">
        <v>183</v>
      </c>
      <c r="F109" s="1" t="s">
        <v>391</v>
      </c>
      <c r="J109" s="1">
        <v>1815</v>
      </c>
      <c r="K109" s="1">
        <v>11</v>
      </c>
      <c r="L109" s="1">
        <v>4</v>
      </c>
      <c r="M109" s="1">
        <v>1816</v>
      </c>
      <c r="N109" s="1">
        <v>4</v>
      </c>
      <c r="O109" s="1">
        <v>4</v>
      </c>
      <c r="P109" s="1">
        <v>152</v>
      </c>
      <c r="R109" s="1">
        <v>84</v>
      </c>
      <c r="T109" s="1">
        <v>81</v>
      </c>
      <c r="U109" s="1" t="s">
        <v>392</v>
      </c>
    </row>
    <row r="110" spans="1:21" x14ac:dyDescent="0.25">
      <c r="A110" s="1">
        <v>61</v>
      </c>
      <c r="B110" s="1">
        <v>1816</v>
      </c>
      <c r="D110" s="1" t="s">
        <v>295</v>
      </c>
      <c r="E110" s="1" t="s">
        <v>183</v>
      </c>
      <c r="F110" s="1" t="s">
        <v>393</v>
      </c>
      <c r="M110" s="1">
        <v>1816</v>
      </c>
      <c r="N110" s="1">
        <v>4</v>
      </c>
      <c r="O110" s="1">
        <v>8</v>
      </c>
      <c r="Q110" s="1">
        <v>228</v>
      </c>
      <c r="S110" s="1">
        <v>220</v>
      </c>
      <c r="U110" s="1" t="s">
        <v>394</v>
      </c>
    </row>
    <row r="111" spans="1:21" x14ac:dyDescent="0.25">
      <c r="A111" s="1">
        <v>62</v>
      </c>
      <c r="B111" s="1">
        <v>1816</v>
      </c>
      <c r="D111" s="1" t="s">
        <v>182</v>
      </c>
      <c r="E111" s="1" t="s">
        <v>183</v>
      </c>
      <c r="F111" s="1" t="s">
        <v>395</v>
      </c>
      <c r="J111" s="1">
        <v>1816</v>
      </c>
      <c r="K111" s="1">
        <v>1</v>
      </c>
      <c r="L111" s="1">
        <v>23</v>
      </c>
      <c r="M111" s="1">
        <v>1816</v>
      </c>
      <c r="N111" s="1">
        <v>7</v>
      </c>
      <c r="O111" s="1">
        <v>22</v>
      </c>
      <c r="P111" s="1">
        <v>181</v>
      </c>
      <c r="Q111" s="1">
        <v>194</v>
      </c>
      <c r="S111" s="1">
        <v>187</v>
      </c>
      <c r="U111" s="1" t="s">
        <v>396</v>
      </c>
    </row>
    <row r="112" spans="1:21" x14ac:dyDescent="0.25">
      <c r="A112" s="1">
        <v>63</v>
      </c>
      <c r="B112" s="1">
        <v>1816</v>
      </c>
      <c r="D112" s="1" t="s">
        <v>158</v>
      </c>
      <c r="E112" s="1" t="s">
        <v>183</v>
      </c>
      <c r="F112" s="1" t="s">
        <v>397</v>
      </c>
      <c r="J112" s="1">
        <v>1816</v>
      </c>
      <c r="K112" s="1">
        <v>6</v>
      </c>
      <c r="L112" s="1">
        <v>4</v>
      </c>
      <c r="M112" s="1">
        <v>1816</v>
      </c>
      <c r="N112" s="1">
        <v>10</v>
      </c>
      <c r="O112" s="1">
        <v>5</v>
      </c>
      <c r="P112" s="1">
        <v>123</v>
      </c>
      <c r="Q112" s="1">
        <v>155</v>
      </c>
      <c r="S112" s="1">
        <v>151</v>
      </c>
      <c r="U112" s="1" t="s">
        <v>398</v>
      </c>
    </row>
    <row r="113" spans="1:21" x14ac:dyDescent="0.25">
      <c r="A113" s="1">
        <v>64</v>
      </c>
      <c r="B113" s="1">
        <v>1816</v>
      </c>
      <c r="D113" s="1" t="s">
        <v>158</v>
      </c>
      <c r="E113" s="1" t="s">
        <v>183</v>
      </c>
      <c r="F113" s="1" t="s">
        <v>399</v>
      </c>
      <c r="J113" s="1">
        <v>1816</v>
      </c>
      <c r="K113" s="1">
        <v>6</v>
      </c>
      <c r="M113" s="1">
        <v>1816</v>
      </c>
      <c r="N113" s="1">
        <v>10</v>
      </c>
      <c r="O113" s="1">
        <v>11</v>
      </c>
      <c r="Q113" s="1">
        <v>145</v>
      </c>
      <c r="S113" s="1">
        <v>145</v>
      </c>
      <c r="U113" s="1" t="s">
        <v>400</v>
      </c>
    </row>
    <row r="114" spans="1:21" x14ac:dyDescent="0.25">
      <c r="A114" s="1">
        <v>65</v>
      </c>
      <c r="B114" s="1">
        <v>1816</v>
      </c>
      <c r="D114" s="1" t="s">
        <v>224</v>
      </c>
      <c r="E114" s="1" t="s">
        <v>183</v>
      </c>
      <c r="F114" s="1" t="s">
        <v>401</v>
      </c>
      <c r="J114" s="1">
        <v>1816</v>
      </c>
      <c r="K114" s="1">
        <v>7</v>
      </c>
      <c r="L114" s="1">
        <v>14</v>
      </c>
      <c r="M114" s="1">
        <v>1816</v>
      </c>
      <c r="N114" s="1">
        <v>12</v>
      </c>
      <c r="O114" s="1">
        <v>20</v>
      </c>
      <c r="P114" s="1">
        <v>159</v>
      </c>
      <c r="Q114" s="1">
        <v>150</v>
      </c>
      <c r="S114" s="1">
        <v>150</v>
      </c>
      <c r="U114" s="1" t="s">
        <v>402</v>
      </c>
    </row>
    <row r="115" spans="1:21" x14ac:dyDescent="0.25">
      <c r="A115" s="1">
        <v>69</v>
      </c>
      <c r="B115" s="1">
        <v>1816</v>
      </c>
      <c r="D115" s="1" t="s">
        <v>158</v>
      </c>
      <c r="E115" s="1" t="s">
        <v>183</v>
      </c>
      <c r="F115" s="1" t="s">
        <v>403</v>
      </c>
      <c r="J115" s="1">
        <v>1816</v>
      </c>
      <c r="K115" s="1">
        <v>9</v>
      </c>
      <c r="L115" s="1">
        <v>15</v>
      </c>
      <c r="M115" s="1">
        <v>1817</v>
      </c>
      <c r="N115" s="1">
        <v>2</v>
      </c>
      <c r="O115" s="1">
        <v>24</v>
      </c>
      <c r="P115" s="1">
        <v>162</v>
      </c>
      <c r="R115" s="1">
        <v>103</v>
      </c>
      <c r="T115" s="1">
        <v>99</v>
      </c>
      <c r="U115" s="1" t="s">
        <v>404</v>
      </c>
    </row>
    <row r="116" spans="1:21" x14ac:dyDescent="0.25">
      <c r="A116" s="1">
        <v>70</v>
      </c>
      <c r="B116" s="1">
        <v>1816</v>
      </c>
      <c r="D116" s="1" t="s">
        <v>197</v>
      </c>
      <c r="E116" s="1" t="s">
        <v>183</v>
      </c>
      <c r="F116" s="1" t="s">
        <v>405</v>
      </c>
      <c r="J116" s="1">
        <v>1816</v>
      </c>
      <c r="K116" s="1">
        <v>10</v>
      </c>
      <c r="L116" s="1">
        <v>9</v>
      </c>
      <c r="M116" s="1">
        <v>1817</v>
      </c>
      <c r="N116" s="1">
        <v>3</v>
      </c>
      <c r="O116" s="1">
        <v>8</v>
      </c>
      <c r="P116" s="1">
        <v>150</v>
      </c>
      <c r="Q116" s="1">
        <v>200</v>
      </c>
      <c r="S116" s="1">
        <v>198</v>
      </c>
      <c r="U116" s="1" t="s">
        <v>406</v>
      </c>
    </row>
    <row r="117" spans="1:21" x14ac:dyDescent="0.25">
      <c r="A117" s="1">
        <v>71</v>
      </c>
      <c r="B117" s="1">
        <v>1816</v>
      </c>
      <c r="D117" s="1" t="s">
        <v>158</v>
      </c>
      <c r="E117" s="1" t="s">
        <v>183</v>
      </c>
      <c r="F117" s="1" t="s">
        <v>407</v>
      </c>
      <c r="M117" s="1">
        <v>1817</v>
      </c>
      <c r="N117" s="1">
        <v>3</v>
      </c>
      <c r="O117" s="1">
        <v>10</v>
      </c>
      <c r="Q117" s="1">
        <v>200</v>
      </c>
      <c r="S117" s="1">
        <v>199</v>
      </c>
      <c r="U117" s="1" t="s">
        <v>408</v>
      </c>
    </row>
    <row r="118" spans="1:21" x14ac:dyDescent="0.25">
      <c r="A118" s="1">
        <v>72</v>
      </c>
      <c r="B118" s="1">
        <v>1816</v>
      </c>
      <c r="D118" s="1" t="s">
        <v>158</v>
      </c>
      <c r="E118" s="1" t="s">
        <v>183</v>
      </c>
      <c r="F118" s="1" t="s">
        <v>409</v>
      </c>
      <c r="J118" s="1">
        <v>1816</v>
      </c>
      <c r="K118" s="1">
        <v>12</v>
      </c>
      <c r="L118" s="1">
        <v>18</v>
      </c>
      <c r="M118" s="1">
        <v>1817</v>
      </c>
      <c r="N118" s="1">
        <v>4</v>
      </c>
      <c r="O118" s="1">
        <v>10</v>
      </c>
      <c r="P118" s="1">
        <v>113</v>
      </c>
      <c r="Q118" s="1">
        <v>175</v>
      </c>
      <c r="S118" s="1">
        <v>175</v>
      </c>
      <c r="U118" s="1" t="s">
        <v>410</v>
      </c>
    </row>
    <row r="119" spans="1:21" x14ac:dyDescent="0.25">
      <c r="A119" s="1">
        <v>73</v>
      </c>
      <c r="B119" s="1">
        <v>1816</v>
      </c>
      <c r="D119" s="1" t="s">
        <v>158</v>
      </c>
      <c r="E119" s="1" t="s">
        <v>183</v>
      </c>
      <c r="F119" s="1" t="s">
        <v>411</v>
      </c>
      <c r="J119" s="1">
        <v>1816</v>
      </c>
      <c r="K119" s="1">
        <v>12</v>
      </c>
      <c r="L119" s="1">
        <v>18</v>
      </c>
      <c r="M119" s="1">
        <v>1817</v>
      </c>
      <c r="N119" s="1">
        <v>4</v>
      </c>
      <c r="O119" s="1">
        <v>24</v>
      </c>
      <c r="P119" s="1">
        <v>127</v>
      </c>
      <c r="Q119" s="1">
        <v>125</v>
      </c>
      <c r="S119" s="1">
        <v>125</v>
      </c>
      <c r="U119" s="1" t="s">
        <v>412</v>
      </c>
    </row>
    <row r="120" spans="1:21" x14ac:dyDescent="0.25">
      <c r="A120" s="1">
        <v>74</v>
      </c>
      <c r="B120" s="1">
        <v>1817</v>
      </c>
      <c r="D120" s="1" t="s">
        <v>224</v>
      </c>
      <c r="E120" s="1" t="s">
        <v>183</v>
      </c>
      <c r="F120" s="1" t="s">
        <v>413</v>
      </c>
      <c r="J120" s="1">
        <v>1817</v>
      </c>
      <c r="K120" s="1">
        <v>3</v>
      </c>
      <c r="L120" s="1">
        <v>14</v>
      </c>
      <c r="M120" s="1">
        <v>1817</v>
      </c>
      <c r="N120" s="1">
        <v>7</v>
      </c>
      <c r="O120" s="1">
        <v>26</v>
      </c>
      <c r="P120" s="1">
        <v>134</v>
      </c>
      <c r="Q120" s="1">
        <v>200</v>
      </c>
      <c r="S120" s="1">
        <v>186</v>
      </c>
      <c r="U120" s="1" t="s">
        <v>414</v>
      </c>
    </row>
    <row r="121" spans="1:21" x14ac:dyDescent="0.25">
      <c r="A121" s="1">
        <v>75</v>
      </c>
      <c r="B121" s="1">
        <v>1817</v>
      </c>
      <c r="D121" s="1" t="s">
        <v>224</v>
      </c>
      <c r="E121" s="1" t="s">
        <v>183</v>
      </c>
      <c r="F121" s="1" t="s">
        <v>415</v>
      </c>
      <c r="J121" s="1">
        <v>1817</v>
      </c>
      <c r="K121" s="1">
        <v>3</v>
      </c>
      <c r="L121" s="1">
        <v>9</v>
      </c>
      <c r="M121" s="1">
        <v>1817</v>
      </c>
      <c r="N121" s="1">
        <v>7</v>
      </c>
      <c r="O121" s="1">
        <v>29</v>
      </c>
      <c r="P121" s="1">
        <v>142</v>
      </c>
      <c r="Q121" s="1">
        <v>119</v>
      </c>
      <c r="S121" s="1">
        <v>117</v>
      </c>
      <c r="U121" s="1" t="s">
        <v>416</v>
      </c>
    </row>
    <row r="122" spans="1:21" x14ac:dyDescent="0.25">
      <c r="A122" s="1">
        <v>76</v>
      </c>
      <c r="B122" s="1">
        <v>1817</v>
      </c>
      <c r="D122" s="1" t="s">
        <v>224</v>
      </c>
      <c r="E122" s="1" t="s">
        <v>183</v>
      </c>
      <c r="F122" s="1" t="s">
        <v>417</v>
      </c>
      <c r="J122" s="1">
        <v>1817</v>
      </c>
      <c r="K122" s="1">
        <v>3</v>
      </c>
      <c r="L122" s="1">
        <v>21</v>
      </c>
      <c r="M122" s="1">
        <v>1817</v>
      </c>
      <c r="N122" s="1">
        <v>8</v>
      </c>
      <c r="O122" s="1">
        <v>6</v>
      </c>
      <c r="P122" s="1">
        <v>138</v>
      </c>
      <c r="R122" s="1">
        <v>89</v>
      </c>
      <c r="T122" s="1">
        <v>89</v>
      </c>
      <c r="U122" s="1" t="s">
        <v>418</v>
      </c>
    </row>
    <row r="123" spans="1:21" x14ac:dyDescent="0.25">
      <c r="A123" s="1">
        <v>77</v>
      </c>
      <c r="B123" s="1">
        <v>1817</v>
      </c>
      <c r="D123" s="1" t="s">
        <v>384</v>
      </c>
      <c r="E123" s="1" t="s">
        <v>183</v>
      </c>
      <c r="F123" s="1" t="s">
        <v>419</v>
      </c>
      <c r="J123" s="1">
        <v>1817</v>
      </c>
      <c r="K123" s="1">
        <v>4</v>
      </c>
      <c r="L123" s="1">
        <v>26</v>
      </c>
      <c r="M123" s="1">
        <v>1817</v>
      </c>
      <c r="N123" s="1">
        <v>8</v>
      </c>
      <c r="O123" s="1">
        <v>29</v>
      </c>
      <c r="P123" s="1">
        <v>125</v>
      </c>
      <c r="Q123" s="1">
        <v>180</v>
      </c>
      <c r="S123" s="1">
        <v>180</v>
      </c>
      <c r="U123" s="1" t="s">
        <v>420</v>
      </c>
    </row>
    <row r="124" spans="1:21" x14ac:dyDescent="0.25">
      <c r="A124" s="1">
        <v>78</v>
      </c>
      <c r="B124" s="1">
        <v>1817</v>
      </c>
      <c r="D124" s="1" t="s">
        <v>158</v>
      </c>
      <c r="E124" s="1" t="s">
        <v>183</v>
      </c>
      <c r="F124" s="1" t="s">
        <v>421</v>
      </c>
      <c r="J124" s="1">
        <v>1817</v>
      </c>
      <c r="K124" s="1">
        <v>4</v>
      </c>
      <c r="L124" s="1">
        <v>9</v>
      </c>
      <c r="M124" s="1">
        <v>1817</v>
      </c>
      <c r="N124" s="1">
        <v>9</v>
      </c>
      <c r="O124" s="1">
        <v>30</v>
      </c>
      <c r="P124" s="1">
        <v>174</v>
      </c>
      <c r="Q124" s="1">
        <v>221</v>
      </c>
      <c r="S124" s="1">
        <v>215</v>
      </c>
      <c r="U124" s="1" t="s">
        <v>422</v>
      </c>
    </row>
    <row r="125" spans="1:21" x14ac:dyDescent="0.25">
      <c r="A125" s="1">
        <v>79</v>
      </c>
      <c r="B125" s="1">
        <v>1817</v>
      </c>
      <c r="D125" s="1" t="s">
        <v>182</v>
      </c>
      <c r="E125" s="1" t="s">
        <v>183</v>
      </c>
      <c r="F125" s="1" t="s">
        <v>423</v>
      </c>
      <c r="J125" s="1">
        <v>1817</v>
      </c>
      <c r="K125" s="1">
        <v>7</v>
      </c>
      <c r="L125" s="1">
        <v>20</v>
      </c>
      <c r="M125" s="1">
        <v>1817</v>
      </c>
      <c r="N125" s="1">
        <v>11</v>
      </c>
      <c r="O125" s="1">
        <v>22</v>
      </c>
      <c r="P125" s="1">
        <v>125</v>
      </c>
      <c r="Q125" s="1">
        <v>250</v>
      </c>
      <c r="S125" s="1">
        <v>247</v>
      </c>
      <c r="U125" s="1" t="s">
        <v>424</v>
      </c>
    </row>
    <row r="126" spans="1:21" x14ac:dyDescent="0.25">
      <c r="A126" s="1">
        <v>83</v>
      </c>
      <c r="B126" s="1">
        <v>1817</v>
      </c>
      <c r="D126" s="1" t="s">
        <v>197</v>
      </c>
      <c r="E126" s="1" t="s">
        <v>183</v>
      </c>
      <c r="F126" s="1" t="s">
        <v>425</v>
      </c>
      <c r="J126" s="1">
        <v>1817</v>
      </c>
      <c r="K126" s="1">
        <v>8</v>
      </c>
      <c r="L126" s="1">
        <v>21</v>
      </c>
      <c r="M126" s="1">
        <v>1818</v>
      </c>
      <c r="N126" s="1">
        <v>1</v>
      </c>
      <c r="O126" s="1">
        <v>10</v>
      </c>
      <c r="P126" s="1">
        <v>142</v>
      </c>
      <c r="Q126" s="1">
        <v>180</v>
      </c>
      <c r="S126" s="1">
        <v>180</v>
      </c>
      <c r="U126" s="1" t="s">
        <v>426</v>
      </c>
    </row>
    <row r="127" spans="1:21" x14ac:dyDescent="0.25">
      <c r="A127" s="1">
        <v>84</v>
      </c>
      <c r="B127" s="1">
        <v>1817</v>
      </c>
      <c r="D127" s="1" t="s">
        <v>158</v>
      </c>
      <c r="E127" s="1" t="s">
        <v>183</v>
      </c>
      <c r="F127" s="1" t="s">
        <v>150</v>
      </c>
      <c r="J127" s="1">
        <v>1817</v>
      </c>
      <c r="K127" s="1">
        <v>7</v>
      </c>
      <c r="L127" s="1">
        <v>3</v>
      </c>
      <c r="M127" s="1">
        <v>1818</v>
      </c>
      <c r="N127" s="1">
        <v>1</v>
      </c>
      <c r="O127" s="1">
        <v>14</v>
      </c>
      <c r="P127" s="1">
        <v>195</v>
      </c>
      <c r="R127" s="1">
        <v>101</v>
      </c>
      <c r="T127" s="1">
        <v>97</v>
      </c>
      <c r="U127" s="1" t="s">
        <v>427</v>
      </c>
    </row>
    <row r="128" spans="1:21" x14ac:dyDescent="0.25">
      <c r="A128" s="1">
        <v>85</v>
      </c>
      <c r="B128" s="1">
        <v>1817</v>
      </c>
      <c r="D128" s="1" t="s">
        <v>224</v>
      </c>
      <c r="E128" s="1" t="s">
        <v>183</v>
      </c>
      <c r="F128" s="1" t="s">
        <v>428</v>
      </c>
      <c r="J128" s="1">
        <v>1817</v>
      </c>
      <c r="K128" s="1">
        <v>11</v>
      </c>
      <c r="L128" s="1">
        <v>14</v>
      </c>
      <c r="M128" s="1">
        <v>1818</v>
      </c>
      <c r="N128" s="1">
        <v>4</v>
      </c>
      <c r="O128" s="1">
        <v>1</v>
      </c>
      <c r="P128" s="1">
        <v>138</v>
      </c>
      <c r="Q128" s="1">
        <v>204</v>
      </c>
      <c r="S128" s="1">
        <v>198</v>
      </c>
      <c r="U128" s="1" t="s">
        <v>429</v>
      </c>
    </row>
    <row r="129" spans="1:21" x14ac:dyDescent="0.25">
      <c r="A129" s="1">
        <v>86</v>
      </c>
      <c r="B129" s="1">
        <v>1817</v>
      </c>
      <c r="D129" s="1" t="s">
        <v>194</v>
      </c>
      <c r="E129" s="1" t="s">
        <v>183</v>
      </c>
      <c r="F129" s="1" t="s">
        <v>430</v>
      </c>
      <c r="J129" s="1">
        <v>1817</v>
      </c>
      <c r="K129" s="1">
        <v>11</v>
      </c>
      <c r="L129" s="1">
        <v>1</v>
      </c>
      <c r="M129" s="1">
        <v>1818</v>
      </c>
      <c r="N129" s="1">
        <v>4</v>
      </c>
      <c r="O129" s="1">
        <v>5</v>
      </c>
      <c r="P129" s="1">
        <v>155</v>
      </c>
      <c r="Q129" s="1">
        <v>221</v>
      </c>
      <c r="S129" s="1">
        <v>220</v>
      </c>
      <c r="U129" s="1" t="s">
        <v>431</v>
      </c>
    </row>
    <row r="130" spans="1:21" x14ac:dyDescent="0.25">
      <c r="A130" s="1">
        <v>87</v>
      </c>
      <c r="B130" s="1">
        <v>1817</v>
      </c>
      <c r="D130" s="1" t="s">
        <v>158</v>
      </c>
      <c r="E130" s="1" t="s">
        <v>1275</v>
      </c>
      <c r="F130" s="1" t="s">
        <v>432</v>
      </c>
      <c r="J130" s="1">
        <v>1817</v>
      </c>
      <c r="K130" s="1">
        <v>12</v>
      </c>
      <c r="L130" s="1">
        <v>22</v>
      </c>
      <c r="M130" s="1">
        <v>1818</v>
      </c>
      <c r="N130" s="1">
        <v>4</v>
      </c>
      <c r="O130" s="1">
        <v>30</v>
      </c>
      <c r="P130" s="1">
        <v>129</v>
      </c>
      <c r="Q130" s="1">
        <v>300</v>
      </c>
      <c r="S130" s="1">
        <v>300</v>
      </c>
      <c r="U130" s="1" t="s">
        <v>433</v>
      </c>
    </row>
    <row r="131" spans="1:21" x14ac:dyDescent="0.25">
      <c r="A131" s="1">
        <v>89</v>
      </c>
      <c r="B131" s="1">
        <v>1817</v>
      </c>
      <c r="D131" s="1" t="s">
        <v>384</v>
      </c>
      <c r="E131" s="1" t="s">
        <v>183</v>
      </c>
      <c r="F131" s="1" t="s">
        <v>436</v>
      </c>
      <c r="J131" s="1">
        <v>1817</v>
      </c>
      <c r="K131" s="1">
        <v>12</v>
      </c>
      <c r="L131" s="1">
        <v>20</v>
      </c>
      <c r="M131" s="1">
        <v>1818</v>
      </c>
      <c r="N131" s="1">
        <v>5</v>
      </c>
      <c r="O131" s="1">
        <v>5</v>
      </c>
      <c r="P131" s="1">
        <v>136</v>
      </c>
      <c r="Q131" s="1">
        <v>173</v>
      </c>
      <c r="S131" s="1">
        <v>170</v>
      </c>
      <c r="U131" s="1" t="s">
        <v>437</v>
      </c>
    </row>
    <row r="132" spans="1:21" x14ac:dyDescent="0.25">
      <c r="A132" s="1">
        <v>88</v>
      </c>
      <c r="B132" s="1">
        <v>1818</v>
      </c>
      <c r="D132" s="1" t="s">
        <v>295</v>
      </c>
      <c r="E132" s="1" t="s">
        <v>1275</v>
      </c>
      <c r="F132" s="1" t="s">
        <v>434</v>
      </c>
      <c r="J132" s="1">
        <v>1818</v>
      </c>
      <c r="K132" s="1">
        <v>1</v>
      </c>
      <c r="L132" s="1">
        <v>1</v>
      </c>
      <c r="M132" s="1">
        <v>1818</v>
      </c>
      <c r="N132" s="1">
        <v>4</v>
      </c>
      <c r="O132" s="1">
        <v>30</v>
      </c>
      <c r="P132" s="1">
        <v>119</v>
      </c>
      <c r="Q132" s="1">
        <v>160</v>
      </c>
      <c r="S132" s="1">
        <v>157</v>
      </c>
      <c r="U132" s="1" t="s">
        <v>435</v>
      </c>
    </row>
    <row r="133" spans="1:21" x14ac:dyDescent="0.25">
      <c r="A133" s="1">
        <v>90</v>
      </c>
      <c r="B133" s="1">
        <v>1818</v>
      </c>
      <c r="D133" s="1" t="s">
        <v>158</v>
      </c>
      <c r="E133" s="1" t="s">
        <v>183</v>
      </c>
      <c r="F133" s="1" t="s">
        <v>438</v>
      </c>
      <c r="M133" s="1">
        <v>1818</v>
      </c>
      <c r="N133" s="1">
        <v>9</v>
      </c>
      <c r="O133" s="1">
        <v>14</v>
      </c>
      <c r="Q133" s="1">
        <v>170</v>
      </c>
      <c r="S133" s="1">
        <v>170</v>
      </c>
      <c r="U133" s="1" t="s">
        <v>439</v>
      </c>
    </row>
    <row r="134" spans="1:21" x14ac:dyDescent="0.25">
      <c r="A134" s="1">
        <v>91</v>
      </c>
      <c r="B134" s="1">
        <v>1818</v>
      </c>
      <c r="D134" s="1" t="s">
        <v>197</v>
      </c>
      <c r="E134" s="1" t="s">
        <v>183</v>
      </c>
      <c r="F134" s="1" t="s">
        <v>440</v>
      </c>
      <c r="J134" s="1">
        <v>1818</v>
      </c>
      <c r="K134" s="1">
        <v>4</v>
      </c>
      <c r="L134" s="1">
        <v>3</v>
      </c>
      <c r="M134" s="1">
        <v>1818</v>
      </c>
      <c r="N134" s="1">
        <v>9</v>
      </c>
      <c r="O134" s="1">
        <v>14</v>
      </c>
      <c r="Q134" s="1">
        <v>230</v>
      </c>
      <c r="S134" s="1">
        <v>227</v>
      </c>
      <c r="U134" s="1" t="s">
        <v>441</v>
      </c>
    </row>
    <row r="135" spans="1:21" x14ac:dyDescent="0.25">
      <c r="A135" s="1">
        <v>95</v>
      </c>
      <c r="B135" s="1">
        <v>1818</v>
      </c>
      <c r="D135" s="1" t="s">
        <v>442</v>
      </c>
      <c r="E135" s="1" t="s">
        <v>183</v>
      </c>
      <c r="F135" s="1" t="s">
        <v>443</v>
      </c>
      <c r="J135" s="1">
        <v>1818</v>
      </c>
      <c r="K135" s="1">
        <v>5</v>
      </c>
      <c r="L135" s="1">
        <v>15</v>
      </c>
      <c r="M135" s="1">
        <v>1818</v>
      </c>
      <c r="N135" s="1">
        <v>9</v>
      </c>
      <c r="O135" s="1">
        <v>17</v>
      </c>
      <c r="P135" s="1">
        <v>125</v>
      </c>
      <c r="R135" s="1">
        <v>126</v>
      </c>
      <c r="T135" s="1">
        <v>124</v>
      </c>
      <c r="U135" s="1" t="s">
        <v>444</v>
      </c>
    </row>
    <row r="136" spans="1:21" x14ac:dyDescent="0.25">
      <c r="A136" s="1">
        <v>96</v>
      </c>
      <c r="B136" s="1">
        <v>1818</v>
      </c>
      <c r="D136" s="1" t="s">
        <v>197</v>
      </c>
      <c r="E136" s="1" t="s">
        <v>183</v>
      </c>
      <c r="F136" s="1" t="s">
        <v>445</v>
      </c>
      <c r="J136" s="1">
        <v>1818</v>
      </c>
      <c r="K136" s="1">
        <v>3</v>
      </c>
      <c r="L136" s="1">
        <v>27</v>
      </c>
      <c r="M136" s="1">
        <v>1818</v>
      </c>
      <c r="N136" s="1">
        <v>10</v>
      </c>
      <c r="O136" s="1">
        <v>14</v>
      </c>
      <c r="P136" s="1">
        <v>201</v>
      </c>
      <c r="Q136" s="1">
        <v>200</v>
      </c>
      <c r="S136" s="1">
        <v>190</v>
      </c>
      <c r="U136" s="1" t="s">
        <v>446</v>
      </c>
    </row>
    <row r="137" spans="1:21" x14ac:dyDescent="0.25">
      <c r="A137" s="1">
        <v>97</v>
      </c>
      <c r="B137" s="1">
        <v>1818</v>
      </c>
      <c r="D137" s="1" t="s">
        <v>384</v>
      </c>
      <c r="E137" s="1" t="s">
        <v>183</v>
      </c>
      <c r="F137" s="1" t="s">
        <v>447</v>
      </c>
      <c r="J137" s="1">
        <v>1818</v>
      </c>
      <c r="K137" s="1">
        <v>7</v>
      </c>
      <c r="L137" s="1">
        <v>18</v>
      </c>
      <c r="M137" s="1">
        <v>1818</v>
      </c>
      <c r="N137" s="1">
        <v>11</v>
      </c>
      <c r="O137" s="1">
        <v>7</v>
      </c>
      <c r="P137" s="1">
        <v>112</v>
      </c>
      <c r="Q137" s="1">
        <v>164</v>
      </c>
      <c r="S137" s="1">
        <v>163</v>
      </c>
      <c r="U137" s="1" t="s">
        <v>448</v>
      </c>
    </row>
    <row r="138" spans="1:21" x14ac:dyDescent="0.25">
      <c r="A138" s="1">
        <v>98</v>
      </c>
      <c r="B138" s="1">
        <v>1818</v>
      </c>
      <c r="D138" s="1" t="s">
        <v>449</v>
      </c>
      <c r="E138" s="1" t="s">
        <v>183</v>
      </c>
      <c r="F138" s="1" t="s">
        <v>411</v>
      </c>
      <c r="J138" s="1">
        <v>1818</v>
      </c>
      <c r="K138" s="1">
        <v>7</v>
      </c>
      <c r="L138" s="1">
        <v>18</v>
      </c>
      <c r="M138" s="1">
        <v>1818</v>
      </c>
      <c r="N138" s="1">
        <v>11</v>
      </c>
      <c r="O138" s="1">
        <v>18</v>
      </c>
      <c r="P138" s="1">
        <v>123</v>
      </c>
      <c r="Q138" s="1">
        <v>150</v>
      </c>
      <c r="S138" s="1">
        <v>146</v>
      </c>
      <c r="U138" s="1" t="s">
        <v>450</v>
      </c>
    </row>
    <row r="139" spans="1:21" x14ac:dyDescent="0.25">
      <c r="A139" s="1">
        <v>99</v>
      </c>
      <c r="B139" s="1">
        <v>1818</v>
      </c>
      <c r="D139" s="1" t="s">
        <v>224</v>
      </c>
      <c r="E139" s="1" t="s">
        <v>183</v>
      </c>
      <c r="F139" s="1" t="s">
        <v>451</v>
      </c>
      <c r="J139" s="1">
        <v>1818</v>
      </c>
      <c r="K139" s="1">
        <v>7</v>
      </c>
      <c r="L139" s="1">
        <v>26</v>
      </c>
      <c r="M139" s="1">
        <v>1818</v>
      </c>
      <c r="N139" s="1">
        <v>11</v>
      </c>
      <c r="O139" s="1">
        <v>19</v>
      </c>
      <c r="P139" s="1">
        <v>116</v>
      </c>
      <c r="R139" s="1">
        <v>101</v>
      </c>
      <c r="T139" s="1">
        <v>101</v>
      </c>
      <c r="U139" s="1" t="s">
        <v>452</v>
      </c>
    </row>
    <row r="140" spans="1:21" x14ac:dyDescent="0.25">
      <c r="A140" s="1">
        <v>100</v>
      </c>
      <c r="B140" s="1">
        <v>1818</v>
      </c>
      <c r="D140" s="1" t="s">
        <v>224</v>
      </c>
      <c r="E140" s="1" t="s">
        <v>183</v>
      </c>
      <c r="F140" s="1" t="s">
        <v>453</v>
      </c>
      <c r="J140" s="1">
        <v>1818</v>
      </c>
      <c r="K140" s="1">
        <v>8</v>
      </c>
      <c r="L140" s="1">
        <v>7</v>
      </c>
      <c r="M140" s="1">
        <v>1818</v>
      </c>
      <c r="N140" s="1">
        <v>12</v>
      </c>
      <c r="O140" s="1">
        <v>16</v>
      </c>
      <c r="P140" s="1">
        <v>131</v>
      </c>
      <c r="Q140" s="1">
        <v>160</v>
      </c>
      <c r="S140" s="1">
        <v>157</v>
      </c>
      <c r="U140" s="1" t="s">
        <v>454</v>
      </c>
    </row>
    <row r="141" spans="1:21" x14ac:dyDescent="0.25">
      <c r="A141" s="1">
        <v>101</v>
      </c>
      <c r="B141" s="1">
        <v>1818</v>
      </c>
      <c r="D141" s="1" t="s">
        <v>158</v>
      </c>
      <c r="E141" s="1" t="s">
        <v>183</v>
      </c>
      <c r="F141" s="1" t="s">
        <v>455</v>
      </c>
      <c r="M141" s="1">
        <v>1818</v>
      </c>
      <c r="N141" s="1">
        <v>12</v>
      </c>
      <c r="O141" s="1">
        <v>24</v>
      </c>
      <c r="Q141" s="1">
        <v>150</v>
      </c>
      <c r="S141" s="1">
        <v>149</v>
      </c>
      <c r="U141" s="1" t="s">
        <v>456</v>
      </c>
    </row>
    <row r="142" spans="1:21" x14ac:dyDescent="0.25">
      <c r="A142" s="1">
        <v>102</v>
      </c>
      <c r="B142" s="1">
        <v>1818</v>
      </c>
      <c r="D142" s="1" t="s">
        <v>224</v>
      </c>
      <c r="E142" s="1" t="s">
        <v>183</v>
      </c>
      <c r="F142" s="1" t="s">
        <v>457</v>
      </c>
      <c r="J142" s="1">
        <v>1818</v>
      </c>
      <c r="K142" s="1">
        <v>8</v>
      </c>
      <c r="L142" s="1">
        <v>18</v>
      </c>
      <c r="M142" s="1">
        <v>1818</v>
      </c>
      <c r="N142" s="1">
        <v>12</v>
      </c>
      <c r="O142" s="1">
        <v>24</v>
      </c>
      <c r="P142" s="1">
        <v>128</v>
      </c>
      <c r="Q142" s="1">
        <v>170</v>
      </c>
      <c r="S142" s="1">
        <v>170</v>
      </c>
      <c r="U142" s="1" t="s">
        <v>458</v>
      </c>
    </row>
    <row r="143" spans="1:21" x14ac:dyDescent="0.25">
      <c r="A143" s="1">
        <v>103</v>
      </c>
      <c r="B143" s="1">
        <v>1818</v>
      </c>
      <c r="D143" s="1" t="s">
        <v>182</v>
      </c>
      <c r="E143" s="1" t="s">
        <v>183</v>
      </c>
      <c r="F143" s="1" t="s">
        <v>459</v>
      </c>
      <c r="J143" s="1">
        <v>1818</v>
      </c>
      <c r="K143" s="1">
        <v>7</v>
      </c>
      <c r="L143" s="1">
        <v>19</v>
      </c>
      <c r="M143" s="1">
        <v>1818</v>
      </c>
      <c r="N143" s="1">
        <v>12</v>
      </c>
      <c r="O143" s="1">
        <v>31</v>
      </c>
      <c r="P143" s="1">
        <v>165</v>
      </c>
      <c r="Q143" s="1">
        <v>250</v>
      </c>
      <c r="S143" s="1">
        <v>246</v>
      </c>
      <c r="U143" s="1" t="s">
        <v>460</v>
      </c>
    </row>
    <row r="144" spans="1:21" x14ac:dyDescent="0.25">
      <c r="A144" s="1">
        <v>107</v>
      </c>
      <c r="B144" s="1">
        <v>1818</v>
      </c>
      <c r="D144" s="1" t="s">
        <v>295</v>
      </c>
      <c r="E144" s="1" t="s">
        <v>183</v>
      </c>
      <c r="F144" s="1" t="s">
        <v>461</v>
      </c>
      <c r="M144" s="1">
        <v>1819</v>
      </c>
      <c r="N144" s="1">
        <v>1</v>
      </c>
      <c r="O144" s="1">
        <v>4</v>
      </c>
      <c r="Q144" s="1">
        <v>180</v>
      </c>
      <c r="S144" s="1">
        <v>179</v>
      </c>
      <c r="U144" s="1" t="s">
        <v>462</v>
      </c>
    </row>
    <row r="145" spans="1:21" x14ac:dyDescent="0.25">
      <c r="A145" s="1">
        <v>108</v>
      </c>
      <c r="B145" s="1">
        <v>1818</v>
      </c>
      <c r="D145" s="1" t="s">
        <v>182</v>
      </c>
      <c r="E145" s="1" t="s">
        <v>183</v>
      </c>
      <c r="F145" s="1" t="s">
        <v>463</v>
      </c>
      <c r="M145" s="1">
        <v>1819</v>
      </c>
      <c r="N145" s="1">
        <v>1</v>
      </c>
      <c r="O145" s="1">
        <v>8</v>
      </c>
      <c r="Q145" s="1">
        <v>140</v>
      </c>
      <c r="S145" s="1">
        <v>139</v>
      </c>
      <c r="U145" s="1" t="s">
        <v>464</v>
      </c>
    </row>
    <row r="146" spans="1:21" x14ac:dyDescent="0.25">
      <c r="A146" s="1">
        <v>109</v>
      </c>
      <c r="B146" s="1">
        <v>1818</v>
      </c>
      <c r="D146" s="1" t="s">
        <v>465</v>
      </c>
      <c r="E146" s="1" t="s">
        <v>1275</v>
      </c>
      <c r="F146" s="1" t="s">
        <v>466</v>
      </c>
      <c r="J146" s="1">
        <v>1818</v>
      </c>
      <c r="K146" s="1">
        <v>9</v>
      </c>
      <c r="L146" s="1">
        <v>29</v>
      </c>
      <c r="M146" s="1">
        <v>1819</v>
      </c>
      <c r="N146" s="1">
        <v>3</v>
      </c>
      <c r="O146" s="1">
        <v>4</v>
      </c>
      <c r="P146" s="1">
        <v>156</v>
      </c>
      <c r="Q146" s="1">
        <v>160</v>
      </c>
      <c r="S146" s="1">
        <v>157</v>
      </c>
      <c r="U146" s="1" t="s">
        <v>467</v>
      </c>
    </row>
    <row r="147" spans="1:21" x14ac:dyDescent="0.25">
      <c r="A147" s="1">
        <v>110</v>
      </c>
      <c r="B147" s="1">
        <v>1818</v>
      </c>
      <c r="D147" s="1" t="s">
        <v>465</v>
      </c>
      <c r="E147" s="1" t="s">
        <v>183</v>
      </c>
      <c r="F147" s="1" t="s">
        <v>468</v>
      </c>
      <c r="J147" s="1">
        <v>1818</v>
      </c>
      <c r="K147" s="1">
        <v>9</v>
      </c>
      <c r="L147" s="1">
        <v>20</v>
      </c>
      <c r="M147" s="1">
        <v>1819</v>
      </c>
      <c r="N147" s="1">
        <v>3</v>
      </c>
      <c r="O147" s="1">
        <v>11</v>
      </c>
      <c r="P147" s="1">
        <v>172</v>
      </c>
      <c r="Q147" s="1">
        <v>160</v>
      </c>
      <c r="S147" s="1">
        <v>158</v>
      </c>
      <c r="U147" s="1" t="s">
        <v>469</v>
      </c>
    </row>
    <row r="148" spans="1:21" x14ac:dyDescent="0.25">
      <c r="A148" s="1">
        <v>654</v>
      </c>
      <c r="B148" s="1">
        <v>1818</v>
      </c>
      <c r="E148" s="1" t="s">
        <v>1275</v>
      </c>
      <c r="F148" s="1" t="s">
        <v>1278</v>
      </c>
      <c r="J148" s="1">
        <v>1818</v>
      </c>
      <c r="K148" s="1">
        <v>7</v>
      </c>
      <c r="M148" s="1">
        <v>1818</v>
      </c>
      <c r="N148" s="1">
        <v>12</v>
      </c>
      <c r="O148" s="1">
        <v>17</v>
      </c>
      <c r="Q148" s="1">
        <v>148</v>
      </c>
      <c r="S148" s="1">
        <v>147</v>
      </c>
      <c r="U148" s="1" t="s">
        <v>1279</v>
      </c>
    </row>
    <row r="149" spans="1:21" x14ac:dyDescent="0.25">
      <c r="A149" s="1">
        <v>656</v>
      </c>
      <c r="B149" s="1">
        <v>1818</v>
      </c>
      <c r="D149" s="1" t="s">
        <v>182</v>
      </c>
      <c r="E149" s="1" t="s">
        <v>1275</v>
      </c>
      <c r="F149" s="1" t="s">
        <v>1280</v>
      </c>
      <c r="J149" s="1">
        <v>1818</v>
      </c>
      <c r="K149" s="1">
        <v>11</v>
      </c>
      <c r="L149" s="1">
        <v>20</v>
      </c>
      <c r="M149" s="1">
        <v>1819</v>
      </c>
      <c r="N149" s="1">
        <v>5</v>
      </c>
      <c r="O149" s="1">
        <v>11</v>
      </c>
      <c r="P149" s="1">
        <v>172</v>
      </c>
      <c r="Q149" s="1">
        <v>160</v>
      </c>
      <c r="S149" s="1">
        <v>157</v>
      </c>
      <c r="U149" s="1" t="s">
        <v>1281</v>
      </c>
    </row>
    <row r="150" spans="1:21" x14ac:dyDescent="0.25">
      <c r="A150" s="1">
        <v>111</v>
      </c>
      <c r="B150" s="1">
        <v>1819</v>
      </c>
      <c r="D150" s="1" t="s">
        <v>384</v>
      </c>
      <c r="E150" s="1" t="s">
        <v>183</v>
      </c>
      <c r="F150" s="1" t="s">
        <v>470</v>
      </c>
      <c r="J150" s="1">
        <v>1819</v>
      </c>
      <c r="K150" s="1">
        <v>1</v>
      </c>
      <c r="L150" s="1">
        <v>27</v>
      </c>
      <c r="M150" s="1">
        <v>1819</v>
      </c>
      <c r="N150" s="1">
        <v>6</v>
      </c>
      <c r="O150" s="1">
        <v>26</v>
      </c>
      <c r="P150" s="1">
        <v>150</v>
      </c>
      <c r="Q150" s="1">
        <v>300</v>
      </c>
      <c r="S150" s="1">
        <v>295</v>
      </c>
      <c r="U150" s="1" t="s">
        <v>471</v>
      </c>
    </row>
    <row r="151" spans="1:21" x14ac:dyDescent="0.25">
      <c r="A151" s="1">
        <v>112</v>
      </c>
      <c r="B151" s="1">
        <v>1819</v>
      </c>
      <c r="D151" s="1" t="s">
        <v>224</v>
      </c>
      <c r="E151" s="1" t="s">
        <v>183</v>
      </c>
      <c r="F151" s="1" t="s">
        <v>472</v>
      </c>
      <c r="J151" s="1">
        <v>1819</v>
      </c>
      <c r="K151" s="1">
        <v>4</v>
      </c>
      <c r="L151" s="1">
        <v>24</v>
      </c>
      <c r="M151" s="1">
        <v>1819</v>
      </c>
      <c r="N151" s="1">
        <v>8</v>
      </c>
      <c r="O151" s="1">
        <v>25</v>
      </c>
      <c r="P151" s="1">
        <v>123</v>
      </c>
      <c r="Q151" s="1">
        <v>150</v>
      </c>
      <c r="S151" s="1">
        <v>150</v>
      </c>
      <c r="U151" s="1" t="s">
        <v>473</v>
      </c>
    </row>
    <row r="152" spans="1:21" x14ac:dyDescent="0.25">
      <c r="A152" s="1">
        <v>113</v>
      </c>
      <c r="B152" s="1">
        <v>1819</v>
      </c>
      <c r="D152" s="1" t="s">
        <v>224</v>
      </c>
      <c r="E152" s="1" t="s">
        <v>183</v>
      </c>
      <c r="F152" s="1" t="s">
        <v>474</v>
      </c>
      <c r="J152" s="1">
        <v>1819</v>
      </c>
      <c r="K152" s="1">
        <v>5</v>
      </c>
      <c r="L152" s="1">
        <v>25</v>
      </c>
      <c r="M152" s="1">
        <v>1819</v>
      </c>
      <c r="N152" s="1">
        <v>8</v>
      </c>
      <c r="O152" s="1">
        <v>26</v>
      </c>
      <c r="P152" s="1">
        <v>123</v>
      </c>
      <c r="Q152" s="1">
        <v>160</v>
      </c>
      <c r="S152" s="1">
        <v>159</v>
      </c>
      <c r="U152" s="1" t="s">
        <v>475</v>
      </c>
    </row>
    <row r="153" spans="1:21" x14ac:dyDescent="0.25">
      <c r="A153" s="1">
        <v>114</v>
      </c>
      <c r="B153" s="1">
        <v>1819</v>
      </c>
      <c r="D153" s="1" t="s">
        <v>152</v>
      </c>
      <c r="E153" s="1" t="s">
        <v>183</v>
      </c>
      <c r="F153" s="1" t="s">
        <v>476</v>
      </c>
      <c r="J153" s="1">
        <v>1819</v>
      </c>
      <c r="K153" s="1">
        <v>4</v>
      </c>
      <c r="L153" s="1">
        <v>23</v>
      </c>
      <c r="M153" s="1">
        <v>1819</v>
      </c>
      <c r="N153" s="1">
        <v>9</v>
      </c>
      <c r="O153" s="1">
        <v>1</v>
      </c>
      <c r="P153" s="1">
        <v>131</v>
      </c>
      <c r="Q153" s="1">
        <v>135</v>
      </c>
      <c r="S153" s="1">
        <v>133</v>
      </c>
      <c r="U153" s="1" t="s">
        <v>477</v>
      </c>
    </row>
    <row r="154" spans="1:21" x14ac:dyDescent="0.25">
      <c r="A154" s="1">
        <v>115</v>
      </c>
      <c r="B154" s="1">
        <v>1819</v>
      </c>
      <c r="D154" s="1" t="s">
        <v>224</v>
      </c>
      <c r="E154" s="1" t="s">
        <v>183</v>
      </c>
      <c r="F154" s="1" t="s">
        <v>478</v>
      </c>
      <c r="J154" s="1">
        <v>1819</v>
      </c>
      <c r="K154" s="1">
        <v>5</v>
      </c>
      <c r="L154" s="1">
        <v>28</v>
      </c>
      <c r="M154" s="1">
        <v>1819</v>
      </c>
      <c r="N154" s="1">
        <v>9</v>
      </c>
      <c r="O154" s="1">
        <v>21</v>
      </c>
      <c r="P154" s="1">
        <v>116</v>
      </c>
      <c r="Q154" s="1">
        <v>180</v>
      </c>
      <c r="S154" s="1">
        <v>178</v>
      </c>
      <c r="U154" s="1" t="s">
        <v>479</v>
      </c>
    </row>
    <row r="155" spans="1:21" x14ac:dyDescent="0.25">
      <c r="A155" s="1">
        <v>116</v>
      </c>
      <c r="B155" s="1">
        <v>1819</v>
      </c>
      <c r="D155" s="1" t="s">
        <v>182</v>
      </c>
      <c r="E155" s="1" t="s">
        <v>183</v>
      </c>
      <c r="F155" s="1" t="s">
        <v>480</v>
      </c>
      <c r="J155" s="1">
        <v>1819</v>
      </c>
      <c r="K155" s="1">
        <v>4</v>
      </c>
      <c r="L155" s="1">
        <v>30</v>
      </c>
      <c r="M155" s="1">
        <v>1819</v>
      </c>
      <c r="N155" s="1">
        <v>9</v>
      </c>
      <c r="O155" s="1">
        <v>26</v>
      </c>
      <c r="P155" s="1">
        <v>149</v>
      </c>
      <c r="Q155" s="1">
        <v>142</v>
      </c>
      <c r="S155" s="1">
        <v>142</v>
      </c>
      <c r="U155" s="1" t="s">
        <v>481</v>
      </c>
    </row>
    <row r="156" spans="1:21" x14ac:dyDescent="0.25">
      <c r="A156" s="1">
        <v>117</v>
      </c>
      <c r="B156" s="1">
        <v>1819</v>
      </c>
      <c r="D156" s="1" t="s">
        <v>242</v>
      </c>
      <c r="E156" s="1" t="s">
        <v>183</v>
      </c>
      <c r="F156" s="1" t="s">
        <v>482</v>
      </c>
      <c r="J156" s="1">
        <v>1819</v>
      </c>
      <c r="K156" s="1">
        <v>6</v>
      </c>
      <c r="L156" s="1">
        <v>10</v>
      </c>
      <c r="M156" s="1">
        <v>1819</v>
      </c>
      <c r="N156" s="1">
        <v>10</v>
      </c>
      <c r="O156" s="1">
        <v>19</v>
      </c>
      <c r="P156" s="1">
        <v>131</v>
      </c>
      <c r="Q156" s="1">
        <v>156</v>
      </c>
      <c r="S156" s="1">
        <v>155</v>
      </c>
      <c r="U156" s="1" t="s">
        <v>483</v>
      </c>
    </row>
    <row r="157" spans="1:21" x14ac:dyDescent="0.25">
      <c r="A157" s="1">
        <v>118</v>
      </c>
      <c r="B157" s="1">
        <v>1819</v>
      </c>
      <c r="D157" s="1" t="s">
        <v>158</v>
      </c>
      <c r="E157" s="1" t="s">
        <v>183</v>
      </c>
      <c r="F157" s="1" t="s">
        <v>484</v>
      </c>
      <c r="J157" s="1">
        <v>1819</v>
      </c>
      <c r="K157" s="1">
        <v>5</v>
      </c>
      <c r="L157" s="1">
        <v>8</v>
      </c>
      <c r="M157" s="1">
        <v>1819</v>
      </c>
      <c r="N157" s="1">
        <v>10</v>
      </c>
      <c r="O157" s="1">
        <v>21</v>
      </c>
      <c r="P157" s="1">
        <v>166</v>
      </c>
      <c r="Q157" s="1">
        <v>152</v>
      </c>
      <c r="S157" s="1">
        <v>152</v>
      </c>
      <c r="U157" s="1" t="s">
        <v>485</v>
      </c>
    </row>
    <row r="158" spans="1:21" x14ac:dyDescent="0.25">
      <c r="A158" s="1">
        <v>119</v>
      </c>
      <c r="B158" s="1">
        <v>1819</v>
      </c>
      <c r="D158" s="1" t="s">
        <v>197</v>
      </c>
      <c r="E158" s="1" t="s">
        <v>183</v>
      </c>
      <c r="F158" s="1" t="s">
        <v>486</v>
      </c>
      <c r="J158" s="1">
        <v>1819</v>
      </c>
      <c r="K158" s="1">
        <v>6</v>
      </c>
      <c r="L158" s="1">
        <v>17</v>
      </c>
      <c r="M158" s="1">
        <v>1819</v>
      </c>
      <c r="N158" s="1">
        <v>10</v>
      </c>
      <c r="O158" s="1">
        <v>30</v>
      </c>
      <c r="P158" s="1">
        <v>135</v>
      </c>
      <c r="Q158" s="1">
        <v>173</v>
      </c>
      <c r="S158" s="1">
        <v>170</v>
      </c>
      <c r="U158" s="1" t="s">
        <v>487</v>
      </c>
    </row>
    <row r="159" spans="1:21" x14ac:dyDescent="0.25">
      <c r="A159" s="1">
        <v>120</v>
      </c>
      <c r="B159" s="1">
        <v>1819</v>
      </c>
      <c r="D159" s="1" t="s">
        <v>449</v>
      </c>
      <c r="E159" s="1" t="s">
        <v>183</v>
      </c>
      <c r="F159" s="1" t="s">
        <v>488</v>
      </c>
      <c r="J159" s="1">
        <v>1819</v>
      </c>
      <c r="K159" s="1">
        <v>7</v>
      </c>
      <c r="L159" s="1">
        <v>31</v>
      </c>
      <c r="M159" s="1">
        <v>1819</v>
      </c>
      <c r="N159" s="1">
        <v>12</v>
      </c>
      <c r="O159" s="1">
        <v>18</v>
      </c>
      <c r="P159" s="1">
        <v>139</v>
      </c>
      <c r="Q159" s="1">
        <v>188</v>
      </c>
      <c r="S159" s="1">
        <v>188</v>
      </c>
      <c r="U159" s="1" t="s">
        <v>489</v>
      </c>
    </row>
    <row r="160" spans="1:21" x14ac:dyDescent="0.25">
      <c r="A160" s="1">
        <v>121</v>
      </c>
      <c r="B160" s="1">
        <v>1819</v>
      </c>
      <c r="D160" s="1" t="s">
        <v>224</v>
      </c>
      <c r="E160" s="1" t="s">
        <v>183</v>
      </c>
      <c r="F160" s="1" t="s">
        <v>490</v>
      </c>
      <c r="J160" s="1">
        <v>1819</v>
      </c>
      <c r="K160" s="1">
        <v>8</v>
      </c>
      <c r="L160" s="1">
        <v>26</v>
      </c>
      <c r="M160" s="1">
        <v>1819</v>
      </c>
      <c r="N160" s="1">
        <v>12</v>
      </c>
      <c r="O160" s="1">
        <v>17</v>
      </c>
      <c r="P160" s="1">
        <v>113</v>
      </c>
      <c r="Q160" s="1">
        <v>172</v>
      </c>
      <c r="S160" s="1">
        <v>171</v>
      </c>
      <c r="U160" s="1" t="s">
        <v>491</v>
      </c>
    </row>
    <row r="161" spans="1:21" x14ac:dyDescent="0.25">
      <c r="A161" s="1">
        <v>125</v>
      </c>
      <c r="B161" s="1">
        <v>1819</v>
      </c>
      <c r="D161" s="1" t="s">
        <v>224</v>
      </c>
      <c r="E161" s="1" t="s">
        <v>183</v>
      </c>
      <c r="F161" s="1" t="s">
        <v>492</v>
      </c>
      <c r="M161" s="1">
        <v>1820</v>
      </c>
      <c r="N161" s="1">
        <v>1</v>
      </c>
      <c r="O161" s="1">
        <v>20</v>
      </c>
      <c r="R161" s="1">
        <v>121</v>
      </c>
      <c r="T161" s="1">
        <v>121</v>
      </c>
      <c r="U161" s="1" t="s">
        <v>493</v>
      </c>
    </row>
    <row r="162" spans="1:21" x14ac:dyDescent="0.25">
      <c r="A162" s="1">
        <v>126</v>
      </c>
      <c r="B162" s="1">
        <v>1819</v>
      </c>
      <c r="D162" s="1" t="s">
        <v>158</v>
      </c>
      <c r="E162" s="1" t="s">
        <v>183</v>
      </c>
      <c r="F162" s="1" t="s">
        <v>494</v>
      </c>
      <c r="J162" s="1">
        <v>1819</v>
      </c>
      <c r="K162" s="1">
        <v>10</v>
      </c>
      <c r="L162" s="1">
        <v>15</v>
      </c>
      <c r="M162" s="1">
        <v>1820</v>
      </c>
      <c r="N162" s="1">
        <v>1</v>
      </c>
      <c r="O162" s="1">
        <v>21</v>
      </c>
      <c r="P162" s="1">
        <v>98</v>
      </c>
      <c r="Q162" s="1">
        <v>160</v>
      </c>
      <c r="S162" s="1">
        <v>159</v>
      </c>
      <c r="U162" s="1" t="s">
        <v>495</v>
      </c>
    </row>
    <row r="163" spans="1:21" x14ac:dyDescent="0.25">
      <c r="A163" s="1">
        <v>127</v>
      </c>
      <c r="B163" s="1">
        <v>1819</v>
      </c>
      <c r="D163" s="1" t="s">
        <v>158</v>
      </c>
      <c r="E163" s="1" t="s">
        <v>183</v>
      </c>
      <c r="F163" s="1" t="s">
        <v>496</v>
      </c>
      <c r="M163" s="1">
        <v>1820</v>
      </c>
      <c r="N163" s="1">
        <v>1</v>
      </c>
      <c r="O163" s="1">
        <v>27</v>
      </c>
      <c r="Q163" s="1">
        <v>160</v>
      </c>
      <c r="S163" s="1">
        <v>160</v>
      </c>
      <c r="U163" s="1" t="s">
        <v>497</v>
      </c>
    </row>
    <row r="164" spans="1:21" x14ac:dyDescent="0.25">
      <c r="A164" s="1">
        <v>128</v>
      </c>
      <c r="B164" s="1">
        <v>1819</v>
      </c>
      <c r="D164" s="1" t="s">
        <v>224</v>
      </c>
      <c r="E164" s="1" t="s">
        <v>1275</v>
      </c>
      <c r="F164" s="1" t="s">
        <v>498</v>
      </c>
      <c r="J164" s="1">
        <v>1819</v>
      </c>
      <c r="K164" s="1">
        <v>10</v>
      </c>
      <c r="L164" s="1">
        <v>3</v>
      </c>
      <c r="M164" s="1">
        <v>1820</v>
      </c>
      <c r="N164" s="1">
        <v>1</v>
      </c>
      <c r="O164" s="1">
        <v>27</v>
      </c>
      <c r="P164" s="1">
        <v>116</v>
      </c>
      <c r="Q164" s="1">
        <v>140</v>
      </c>
      <c r="S164" s="1">
        <v>140</v>
      </c>
      <c r="U164" s="1" t="s">
        <v>499</v>
      </c>
    </row>
    <row r="165" spans="1:21" x14ac:dyDescent="0.25">
      <c r="A165" s="1">
        <v>129</v>
      </c>
      <c r="B165" s="1">
        <v>1819</v>
      </c>
      <c r="D165" s="1" t="s">
        <v>158</v>
      </c>
      <c r="E165" s="1" t="s">
        <v>1275</v>
      </c>
      <c r="F165" s="1" t="s">
        <v>500</v>
      </c>
      <c r="J165" s="1">
        <v>1819</v>
      </c>
      <c r="K165" s="1">
        <v>9</v>
      </c>
      <c r="L165" s="1">
        <v>11</v>
      </c>
      <c r="M165" s="1">
        <v>1820</v>
      </c>
      <c r="N165" s="1">
        <v>1</v>
      </c>
      <c r="O165" s="1">
        <v>28</v>
      </c>
      <c r="P165" s="1">
        <v>139</v>
      </c>
      <c r="Q165" s="1">
        <v>370</v>
      </c>
      <c r="S165" s="1">
        <v>369</v>
      </c>
      <c r="U165" s="1" t="s">
        <v>501</v>
      </c>
    </row>
    <row r="166" spans="1:21" x14ac:dyDescent="0.25">
      <c r="A166" s="1">
        <v>130</v>
      </c>
      <c r="B166" s="1">
        <v>1819</v>
      </c>
      <c r="D166" s="1" t="s">
        <v>197</v>
      </c>
      <c r="E166" s="1" t="s">
        <v>183</v>
      </c>
      <c r="F166" s="1" t="s">
        <v>502</v>
      </c>
      <c r="J166" s="1">
        <v>1819</v>
      </c>
      <c r="K166" s="1">
        <v>11</v>
      </c>
      <c r="L166" s="1">
        <v>1</v>
      </c>
      <c r="M166" s="1">
        <v>1820</v>
      </c>
      <c r="N166" s="1">
        <v>4</v>
      </c>
      <c r="O166" s="1">
        <v>4</v>
      </c>
      <c r="P166" s="1">
        <v>154</v>
      </c>
      <c r="Q166" s="1">
        <v>300</v>
      </c>
      <c r="S166" s="1">
        <v>300</v>
      </c>
      <c r="U166" s="1" t="s">
        <v>503</v>
      </c>
    </row>
    <row r="167" spans="1:21" x14ac:dyDescent="0.25">
      <c r="A167" s="1">
        <v>131</v>
      </c>
      <c r="B167" s="1">
        <v>1819</v>
      </c>
      <c r="D167" s="1" t="s">
        <v>224</v>
      </c>
      <c r="E167" s="1" t="s">
        <v>183</v>
      </c>
      <c r="F167" s="1" t="s">
        <v>504</v>
      </c>
      <c r="J167" s="1">
        <v>1819</v>
      </c>
      <c r="K167" s="1">
        <v>12</v>
      </c>
      <c r="L167" s="1">
        <v>5</v>
      </c>
      <c r="M167" s="1">
        <v>1820</v>
      </c>
      <c r="N167" s="1">
        <v>5</v>
      </c>
      <c r="O167" s="1">
        <v>3</v>
      </c>
      <c r="P167" s="1">
        <v>150</v>
      </c>
      <c r="R167" s="1">
        <v>105</v>
      </c>
      <c r="T167" s="1">
        <v>104</v>
      </c>
      <c r="U167" s="1" t="s">
        <v>505</v>
      </c>
    </row>
    <row r="168" spans="1:21" x14ac:dyDescent="0.25">
      <c r="A168" s="1">
        <v>132</v>
      </c>
      <c r="B168" s="1">
        <v>1820</v>
      </c>
      <c r="D168" s="1" t="s">
        <v>384</v>
      </c>
      <c r="E168" s="1" t="s">
        <v>183</v>
      </c>
      <c r="F168" s="1" t="s">
        <v>506</v>
      </c>
      <c r="J168" s="1">
        <v>1820</v>
      </c>
      <c r="K168" s="1">
        <v>3</v>
      </c>
      <c r="L168" s="1">
        <v>23</v>
      </c>
      <c r="M168" s="1">
        <v>1820</v>
      </c>
      <c r="N168" s="1">
        <v>7</v>
      </c>
      <c r="O168" s="1">
        <v>16</v>
      </c>
      <c r="P168" s="1">
        <v>114</v>
      </c>
      <c r="Q168" s="1">
        <v>156</v>
      </c>
      <c r="S168" s="1">
        <v>156</v>
      </c>
      <c r="U168" s="1" t="s">
        <v>507</v>
      </c>
    </row>
    <row r="169" spans="1:21" x14ac:dyDescent="0.25">
      <c r="A169" s="1">
        <v>133</v>
      </c>
      <c r="B169" s="1">
        <v>1820</v>
      </c>
      <c r="D169" s="1" t="s">
        <v>224</v>
      </c>
      <c r="E169" s="1" t="s">
        <v>183</v>
      </c>
      <c r="F169" s="1" t="s">
        <v>508</v>
      </c>
      <c r="J169" s="1">
        <v>1820</v>
      </c>
      <c r="K169" s="1">
        <v>4</v>
      </c>
      <c r="L169" s="1">
        <v>2</v>
      </c>
      <c r="M169" s="1">
        <v>1820</v>
      </c>
      <c r="N169" s="1">
        <v>8</v>
      </c>
      <c r="O169" s="1">
        <v>5</v>
      </c>
      <c r="P169" s="1">
        <v>125</v>
      </c>
      <c r="Q169" s="1">
        <v>150</v>
      </c>
      <c r="S169" s="1">
        <v>148</v>
      </c>
      <c r="U169" s="1" t="s">
        <v>509</v>
      </c>
    </row>
    <row r="170" spans="1:21" x14ac:dyDescent="0.25">
      <c r="A170" s="1">
        <v>134</v>
      </c>
      <c r="B170" s="1">
        <v>1820</v>
      </c>
      <c r="D170" s="1" t="s">
        <v>321</v>
      </c>
      <c r="E170" s="1" t="s">
        <v>183</v>
      </c>
      <c r="F170" s="1" t="s">
        <v>510</v>
      </c>
      <c r="J170" s="1">
        <v>1820</v>
      </c>
      <c r="K170" s="1">
        <v>4</v>
      </c>
      <c r="L170" s="1">
        <v>11</v>
      </c>
      <c r="M170" s="1">
        <v>1820</v>
      </c>
      <c r="N170" s="1">
        <v>8</v>
      </c>
      <c r="O170" s="1">
        <v>7</v>
      </c>
      <c r="P170" s="1">
        <v>118</v>
      </c>
      <c r="Q170" s="1">
        <v>190</v>
      </c>
      <c r="S170" s="1">
        <v>189</v>
      </c>
      <c r="U170" s="1" t="s">
        <v>511</v>
      </c>
    </row>
    <row r="171" spans="1:21" x14ac:dyDescent="0.25">
      <c r="A171" s="1">
        <v>138</v>
      </c>
      <c r="B171" s="1">
        <v>1820</v>
      </c>
      <c r="D171" s="1" t="s">
        <v>182</v>
      </c>
      <c r="E171" s="1" t="s">
        <v>183</v>
      </c>
      <c r="F171" s="1" t="s">
        <v>512</v>
      </c>
      <c r="J171" s="1">
        <v>1820</v>
      </c>
      <c r="K171" s="1">
        <v>4</v>
      </c>
      <c r="L171" s="1">
        <v>12</v>
      </c>
      <c r="M171" s="1">
        <v>1820</v>
      </c>
      <c r="N171" s="1">
        <v>8</v>
      </c>
      <c r="O171" s="1">
        <v>16</v>
      </c>
      <c r="P171" s="1">
        <v>126</v>
      </c>
      <c r="Q171" s="1">
        <v>160</v>
      </c>
      <c r="S171" s="1">
        <v>159</v>
      </c>
      <c r="U171" s="1" t="s">
        <v>513</v>
      </c>
    </row>
    <row r="172" spans="1:21" x14ac:dyDescent="0.25">
      <c r="A172" s="1">
        <v>139</v>
      </c>
      <c r="B172" s="1">
        <v>1820</v>
      </c>
      <c r="D172" s="1" t="s">
        <v>224</v>
      </c>
      <c r="E172" s="1" t="s">
        <v>183</v>
      </c>
      <c r="F172" s="1" t="s">
        <v>514</v>
      </c>
      <c r="J172" s="1">
        <v>1820</v>
      </c>
      <c r="K172" s="1">
        <v>5</v>
      </c>
      <c r="L172" s="1">
        <v>5</v>
      </c>
      <c r="M172" s="1">
        <v>1820</v>
      </c>
      <c r="N172" s="1">
        <v>9</v>
      </c>
      <c r="O172" s="1">
        <v>19</v>
      </c>
      <c r="P172" s="1">
        <v>137</v>
      </c>
      <c r="Q172" s="1">
        <v>190</v>
      </c>
      <c r="S172" s="1">
        <v>190</v>
      </c>
      <c r="U172" s="1" t="s">
        <v>515</v>
      </c>
    </row>
    <row r="173" spans="1:21" x14ac:dyDescent="0.25">
      <c r="A173" s="1">
        <v>140</v>
      </c>
      <c r="B173" s="1">
        <v>1820</v>
      </c>
      <c r="D173" s="1" t="s">
        <v>182</v>
      </c>
      <c r="E173" s="1" t="s">
        <v>183</v>
      </c>
      <c r="F173" s="1" t="s">
        <v>516</v>
      </c>
      <c r="J173" s="1">
        <v>1820</v>
      </c>
      <c r="K173" s="1">
        <v>5</v>
      </c>
      <c r="L173" s="1">
        <v>3</v>
      </c>
      <c r="M173" s="1">
        <v>1820</v>
      </c>
      <c r="N173" s="1">
        <v>9</v>
      </c>
      <c r="O173" s="1">
        <v>22</v>
      </c>
      <c r="P173" s="1">
        <v>142</v>
      </c>
      <c r="Q173" s="1">
        <v>179</v>
      </c>
      <c r="S173" s="1">
        <v>178</v>
      </c>
      <c r="U173" s="1" t="s">
        <v>517</v>
      </c>
    </row>
    <row r="174" spans="1:21" x14ac:dyDescent="0.25">
      <c r="A174" s="1">
        <v>141</v>
      </c>
      <c r="B174" s="1">
        <v>1820</v>
      </c>
      <c r="D174" s="1" t="s">
        <v>384</v>
      </c>
      <c r="E174" s="1" t="s">
        <v>183</v>
      </c>
      <c r="F174" s="1" t="s">
        <v>518</v>
      </c>
      <c r="J174" s="1">
        <v>1820</v>
      </c>
      <c r="K174" s="1">
        <v>6</v>
      </c>
      <c r="L174" s="1">
        <v>5</v>
      </c>
      <c r="M174" s="1">
        <v>1820</v>
      </c>
      <c r="N174" s="1">
        <v>9</v>
      </c>
      <c r="O174" s="1">
        <v>26</v>
      </c>
      <c r="P174" s="1">
        <v>113</v>
      </c>
      <c r="Q174" s="1">
        <v>150</v>
      </c>
      <c r="S174" s="1">
        <v>146</v>
      </c>
      <c r="U174" s="1" t="s">
        <v>519</v>
      </c>
    </row>
    <row r="175" spans="1:21" x14ac:dyDescent="0.25">
      <c r="A175" s="1">
        <v>142</v>
      </c>
      <c r="B175" s="1">
        <v>1820</v>
      </c>
      <c r="D175" s="1" t="s">
        <v>182</v>
      </c>
      <c r="E175" s="1" t="s">
        <v>1275</v>
      </c>
      <c r="F175" s="1" t="s">
        <v>520</v>
      </c>
      <c r="J175" s="1">
        <v>1820</v>
      </c>
      <c r="K175" s="1">
        <v>5</v>
      </c>
      <c r="L175" s="1">
        <v>14</v>
      </c>
      <c r="M175" s="1">
        <v>1820</v>
      </c>
      <c r="N175" s="1">
        <v>9</v>
      </c>
      <c r="O175" s="1">
        <v>30</v>
      </c>
      <c r="P175" s="1">
        <v>139</v>
      </c>
      <c r="Q175" s="1">
        <v>190</v>
      </c>
      <c r="S175" s="1">
        <v>190</v>
      </c>
      <c r="U175" s="1" t="s">
        <v>521</v>
      </c>
    </row>
    <row r="176" spans="1:21" x14ac:dyDescent="0.25">
      <c r="A176" s="1">
        <v>143</v>
      </c>
      <c r="B176" s="1">
        <v>1820</v>
      </c>
      <c r="D176" s="1" t="s">
        <v>152</v>
      </c>
      <c r="E176" s="1" t="s">
        <v>183</v>
      </c>
      <c r="F176" s="1" t="s">
        <v>522</v>
      </c>
      <c r="J176" s="1">
        <v>1820</v>
      </c>
      <c r="K176" s="1">
        <v>5</v>
      </c>
      <c r="L176" s="1">
        <v>22</v>
      </c>
      <c r="M176" s="1">
        <v>1820</v>
      </c>
      <c r="N176" s="1">
        <v>9</v>
      </c>
      <c r="O176" s="1">
        <v>30</v>
      </c>
      <c r="P176" s="1">
        <v>131</v>
      </c>
      <c r="R176" s="1">
        <v>121</v>
      </c>
      <c r="T176" s="1">
        <v>121</v>
      </c>
      <c r="U176" s="1" t="s">
        <v>523</v>
      </c>
    </row>
    <row r="177" spans="1:21" x14ac:dyDescent="0.25">
      <c r="A177" s="1">
        <v>144</v>
      </c>
      <c r="B177" s="1">
        <v>1820</v>
      </c>
      <c r="D177" s="1" t="s">
        <v>524</v>
      </c>
      <c r="E177" s="1" t="s">
        <v>183</v>
      </c>
      <c r="F177" s="1" t="s">
        <v>525</v>
      </c>
      <c r="J177" s="1">
        <v>1820</v>
      </c>
      <c r="K177" s="1">
        <v>8</v>
      </c>
      <c r="L177" s="1">
        <v>22</v>
      </c>
      <c r="M177" s="1">
        <v>1820</v>
      </c>
      <c r="N177" s="1">
        <v>12</v>
      </c>
      <c r="O177" s="1">
        <v>22</v>
      </c>
      <c r="P177" s="1">
        <v>122</v>
      </c>
      <c r="Q177" s="1">
        <v>160</v>
      </c>
      <c r="S177" s="1">
        <v>159</v>
      </c>
      <c r="U177" s="1" t="s">
        <v>526</v>
      </c>
    </row>
    <row r="178" spans="1:21" x14ac:dyDescent="0.25">
      <c r="A178" s="1">
        <v>145</v>
      </c>
      <c r="B178" s="1">
        <v>1820</v>
      </c>
      <c r="D178" s="1" t="s">
        <v>158</v>
      </c>
      <c r="E178" s="1" t="s">
        <v>183</v>
      </c>
      <c r="F178" s="1" t="s">
        <v>527</v>
      </c>
      <c r="J178" s="1">
        <v>1820</v>
      </c>
      <c r="K178" s="1">
        <v>9</v>
      </c>
      <c r="L178" s="1">
        <v>3</v>
      </c>
      <c r="M178" s="1">
        <v>1820</v>
      </c>
      <c r="N178" s="1">
        <v>12</v>
      </c>
      <c r="O178" s="1">
        <v>28</v>
      </c>
      <c r="P178" s="1">
        <v>116</v>
      </c>
      <c r="Q178" s="1">
        <v>190</v>
      </c>
      <c r="S178" s="1">
        <v>189</v>
      </c>
      <c r="U178" s="1" t="s">
        <v>528</v>
      </c>
    </row>
    <row r="179" spans="1:21" x14ac:dyDescent="0.25">
      <c r="A179" s="1">
        <v>146</v>
      </c>
      <c r="B179" s="1">
        <v>1820</v>
      </c>
      <c r="D179" s="1" t="s">
        <v>384</v>
      </c>
      <c r="E179" s="1" t="s">
        <v>183</v>
      </c>
      <c r="F179" s="1" t="s">
        <v>529</v>
      </c>
      <c r="J179" s="1">
        <v>1820</v>
      </c>
      <c r="K179" s="1">
        <v>8</v>
      </c>
      <c r="L179" s="1">
        <v>18</v>
      </c>
      <c r="M179" s="1">
        <v>1820</v>
      </c>
      <c r="N179" s="1">
        <v>12</v>
      </c>
      <c r="O179" s="1">
        <v>31</v>
      </c>
      <c r="P179" s="1">
        <v>135</v>
      </c>
      <c r="Q179" s="1">
        <v>172</v>
      </c>
      <c r="S179" s="1">
        <v>170</v>
      </c>
      <c r="U179" s="1" t="s">
        <v>530</v>
      </c>
    </row>
    <row r="180" spans="1:21" x14ac:dyDescent="0.25">
      <c r="A180" s="1">
        <v>147</v>
      </c>
      <c r="B180" s="1">
        <v>1820</v>
      </c>
      <c r="D180" s="1" t="s">
        <v>158</v>
      </c>
      <c r="E180" s="1" t="s">
        <v>183</v>
      </c>
      <c r="F180" s="1" t="s">
        <v>531</v>
      </c>
      <c r="J180" s="1">
        <v>1820</v>
      </c>
      <c r="K180" s="1">
        <v>7</v>
      </c>
      <c r="L180" s="1">
        <v>31</v>
      </c>
      <c r="M180" s="1">
        <v>1820</v>
      </c>
      <c r="N180" s="1">
        <v>12</v>
      </c>
      <c r="O180" s="1">
        <v>31</v>
      </c>
      <c r="P180" s="1">
        <v>153</v>
      </c>
      <c r="Q180" s="1">
        <v>160</v>
      </c>
      <c r="S180" s="1">
        <v>159</v>
      </c>
      <c r="U180" s="1" t="s">
        <v>532</v>
      </c>
    </row>
    <row r="181" spans="1:21" x14ac:dyDescent="0.25">
      <c r="A181" s="1">
        <v>151</v>
      </c>
      <c r="B181" s="1">
        <v>1820</v>
      </c>
      <c r="D181" s="1" t="s">
        <v>224</v>
      </c>
      <c r="E181" s="1" t="s">
        <v>183</v>
      </c>
      <c r="F181" s="1" t="s">
        <v>533</v>
      </c>
      <c r="J181" s="1">
        <v>1820</v>
      </c>
      <c r="K181" s="1">
        <v>9</v>
      </c>
      <c r="L181" s="1">
        <v>19</v>
      </c>
      <c r="M181" s="1">
        <v>1821</v>
      </c>
      <c r="N181" s="1">
        <v>1</v>
      </c>
      <c r="O181" s="1">
        <v>9</v>
      </c>
      <c r="P181" s="1">
        <v>112</v>
      </c>
      <c r="Q181" s="1">
        <v>144</v>
      </c>
      <c r="S181" s="1">
        <v>144</v>
      </c>
      <c r="U181" s="1" t="s">
        <v>534</v>
      </c>
    </row>
    <row r="182" spans="1:21" x14ac:dyDescent="0.25">
      <c r="A182" s="1">
        <v>152</v>
      </c>
      <c r="B182" s="1">
        <v>1820</v>
      </c>
      <c r="D182" s="1" t="s">
        <v>384</v>
      </c>
      <c r="E182" s="1" t="s">
        <v>183</v>
      </c>
      <c r="F182" s="1" t="s">
        <v>535</v>
      </c>
      <c r="J182" s="1">
        <v>1820</v>
      </c>
      <c r="K182" s="1">
        <v>10</v>
      </c>
      <c r="L182" s="1">
        <v>8</v>
      </c>
      <c r="M182" s="1">
        <v>1821</v>
      </c>
      <c r="N182" s="1">
        <v>2</v>
      </c>
      <c r="O182" s="1">
        <v>12</v>
      </c>
      <c r="P182" s="1">
        <v>127</v>
      </c>
      <c r="Q182" s="1">
        <v>136</v>
      </c>
      <c r="S182" s="1">
        <v>135</v>
      </c>
      <c r="U182" s="1" t="s">
        <v>536</v>
      </c>
    </row>
    <row r="183" spans="1:21" x14ac:dyDescent="0.25">
      <c r="A183" s="1">
        <v>153</v>
      </c>
      <c r="B183" s="1">
        <v>1820</v>
      </c>
      <c r="D183" s="1" t="s">
        <v>224</v>
      </c>
      <c r="E183" s="1" t="s">
        <v>183</v>
      </c>
      <c r="F183" s="1" t="s">
        <v>537</v>
      </c>
      <c r="J183" s="1">
        <v>1820</v>
      </c>
      <c r="K183" s="1">
        <v>11</v>
      </c>
      <c r="L183" s="1">
        <v>4</v>
      </c>
      <c r="M183" s="1">
        <v>1821</v>
      </c>
      <c r="N183" s="1">
        <v>2</v>
      </c>
      <c r="O183" s="1">
        <v>19</v>
      </c>
      <c r="P183" s="1">
        <v>107</v>
      </c>
      <c r="Q183" s="1">
        <v>175</v>
      </c>
      <c r="S183" s="1">
        <v>160</v>
      </c>
      <c r="U183" s="1" t="s">
        <v>538</v>
      </c>
    </row>
    <row r="184" spans="1:21" x14ac:dyDescent="0.25">
      <c r="A184" s="1">
        <v>154</v>
      </c>
      <c r="B184" s="1">
        <v>1820</v>
      </c>
      <c r="D184" s="1" t="s">
        <v>158</v>
      </c>
      <c r="E184" s="1" t="s">
        <v>183</v>
      </c>
      <c r="F184" s="1" t="s">
        <v>539</v>
      </c>
      <c r="J184" s="1">
        <v>1820</v>
      </c>
      <c r="K184" s="1">
        <v>11</v>
      </c>
      <c r="L184" s="1">
        <v>4</v>
      </c>
      <c r="M184" s="1">
        <v>1821</v>
      </c>
      <c r="N184" s="1">
        <v>3</v>
      </c>
      <c r="O184" s="1">
        <v>12</v>
      </c>
      <c r="P184" s="1">
        <v>128</v>
      </c>
      <c r="Q184" s="1">
        <v>140</v>
      </c>
      <c r="S184" s="1">
        <v>140</v>
      </c>
      <c r="U184" s="1" t="s">
        <v>540</v>
      </c>
    </row>
    <row r="185" spans="1:21" x14ac:dyDescent="0.25">
      <c r="A185" s="1">
        <v>155</v>
      </c>
      <c r="B185" s="1">
        <v>1820</v>
      </c>
      <c r="D185" s="1" t="s">
        <v>158</v>
      </c>
      <c r="E185" s="1" t="s">
        <v>183</v>
      </c>
      <c r="F185" s="1" t="s">
        <v>541</v>
      </c>
      <c r="J185" s="1">
        <v>1820</v>
      </c>
      <c r="K185" s="1">
        <v>12</v>
      </c>
      <c r="L185" s="1">
        <v>22</v>
      </c>
      <c r="M185" s="1">
        <v>1821</v>
      </c>
      <c r="N185" s="1">
        <v>5</v>
      </c>
      <c r="O185" s="1">
        <v>18</v>
      </c>
      <c r="P185" s="1">
        <v>147</v>
      </c>
      <c r="Q185" s="1">
        <v>156</v>
      </c>
      <c r="S185" s="1">
        <v>154</v>
      </c>
      <c r="U185" s="1" t="s">
        <v>542</v>
      </c>
    </row>
    <row r="186" spans="1:21" x14ac:dyDescent="0.25">
      <c r="A186" s="1">
        <v>663</v>
      </c>
      <c r="B186" s="1">
        <v>1820</v>
      </c>
      <c r="D186" s="1" t="s">
        <v>182</v>
      </c>
      <c r="E186" s="1" t="s">
        <v>1275</v>
      </c>
      <c r="F186" s="1" t="s">
        <v>1292</v>
      </c>
      <c r="J186" s="1">
        <v>1820</v>
      </c>
      <c r="K186" s="1">
        <v>7</v>
      </c>
      <c r="L186" s="1">
        <v>10</v>
      </c>
      <c r="M186" s="1">
        <v>1820</v>
      </c>
      <c r="N186" s="1">
        <v>11</v>
      </c>
      <c r="O186" s="1">
        <v>17</v>
      </c>
      <c r="P186" s="1">
        <v>130</v>
      </c>
      <c r="Q186" s="1">
        <v>150</v>
      </c>
      <c r="S186" s="1">
        <v>150</v>
      </c>
      <c r="U186" s="1" t="s">
        <v>1293</v>
      </c>
    </row>
    <row r="187" spans="1:21" x14ac:dyDescent="0.25">
      <c r="A187" s="1">
        <v>664</v>
      </c>
      <c r="B187" s="1">
        <v>1820</v>
      </c>
      <c r="D187" s="1" t="s">
        <v>158</v>
      </c>
      <c r="E187" s="1" t="s">
        <v>1275</v>
      </c>
      <c r="F187" s="1" t="s">
        <v>1294</v>
      </c>
      <c r="J187" s="1">
        <v>1820</v>
      </c>
      <c r="K187" s="1">
        <v>7</v>
      </c>
      <c r="L187" s="1">
        <v>28</v>
      </c>
      <c r="M187" s="1">
        <v>1820</v>
      </c>
      <c r="N187" s="1">
        <v>12</v>
      </c>
      <c r="O187" s="1">
        <v>1</v>
      </c>
      <c r="P187" s="1">
        <v>126</v>
      </c>
      <c r="Q187" s="1">
        <v>156</v>
      </c>
      <c r="S187" s="1">
        <v>156</v>
      </c>
      <c r="U187" s="1" t="s">
        <v>1295</v>
      </c>
    </row>
    <row r="188" spans="1:21" x14ac:dyDescent="0.25">
      <c r="A188" s="1">
        <v>665</v>
      </c>
      <c r="B188" s="1">
        <v>1820</v>
      </c>
      <c r="D188" s="1" t="s">
        <v>158</v>
      </c>
      <c r="E188" s="1" t="s">
        <v>1275</v>
      </c>
      <c r="F188" s="1" t="s">
        <v>1296</v>
      </c>
      <c r="J188" s="1">
        <v>1820</v>
      </c>
      <c r="K188" s="1">
        <v>9</v>
      </c>
      <c r="L188" s="1">
        <v>3</v>
      </c>
      <c r="M188" s="1">
        <v>1820</v>
      </c>
      <c r="N188" s="1">
        <v>12</v>
      </c>
      <c r="O188" s="1">
        <v>28</v>
      </c>
      <c r="P188" s="1">
        <v>116</v>
      </c>
      <c r="Q188" s="1">
        <v>160</v>
      </c>
      <c r="S188" s="1">
        <v>159</v>
      </c>
      <c r="U188" s="1" t="s">
        <v>1297</v>
      </c>
    </row>
    <row r="189" spans="1:21" x14ac:dyDescent="0.25">
      <c r="A189" s="1">
        <v>669</v>
      </c>
      <c r="B189" s="1">
        <v>1820</v>
      </c>
      <c r="D189" s="1" t="s">
        <v>158</v>
      </c>
      <c r="E189" s="1" t="s">
        <v>1275</v>
      </c>
      <c r="F189" s="1" t="s">
        <v>1298</v>
      </c>
      <c r="J189" s="1">
        <v>1820</v>
      </c>
      <c r="K189" s="1">
        <v>11</v>
      </c>
      <c r="L189" s="1">
        <v>13</v>
      </c>
      <c r="M189" s="1">
        <v>1821</v>
      </c>
      <c r="N189" s="1">
        <v>3</v>
      </c>
      <c r="O189" s="1">
        <v>13</v>
      </c>
      <c r="P189" s="1">
        <v>120</v>
      </c>
      <c r="Q189" s="1">
        <v>156</v>
      </c>
      <c r="S189" s="1">
        <v>156</v>
      </c>
      <c r="U189" s="1" t="s">
        <v>1299</v>
      </c>
    </row>
    <row r="190" spans="1:21" x14ac:dyDescent="0.25">
      <c r="A190" s="1">
        <v>156</v>
      </c>
      <c r="B190" s="1">
        <v>1821</v>
      </c>
      <c r="D190" s="1" t="s">
        <v>158</v>
      </c>
      <c r="E190" s="1" t="s">
        <v>183</v>
      </c>
      <c r="F190" s="1" t="s">
        <v>543</v>
      </c>
      <c r="J190" s="1">
        <v>1821</v>
      </c>
      <c r="K190" s="1">
        <v>3</v>
      </c>
      <c r="L190" s="1">
        <v>29</v>
      </c>
      <c r="M190" s="1">
        <v>1821</v>
      </c>
      <c r="N190" s="1">
        <v>9</v>
      </c>
      <c r="O190" s="1">
        <v>8</v>
      </c>
      <c r="P190" s="1">
        <v>163</v>
      </c>
      <c r="Q190" s="1">
        <v>144</v>
      </c>
      <c r="S190" s="1">
        <v>142</v>
      </c>
      <c r="U190" s="1" t="s">
        <v>544</v>
      </c>
    </row>
    <row r="191" spans="1:21" x14ac:dyDescent="0.25">
      <c r="A191" s="1">
        <v>157</v>
      </c>
      <c r="B191" s="1">
        <v>1821</v>
      </c>
      <c r="D191" s="1" t="s">
        <v>182</v>
      </c>
      <c r="E191" s="1" t="s">
        <v>183</v>
      </c>
      <c r="F191" s="1" t="s">
        <v>545</v>
      </c>
      <c r="J191" s="1">
        <v>1821</v>
      </c>
      <c r="K191" s="1">
        <v>5</v>
      </c>
      <c r="L191" s="1">
        <v>9</v>
      </c>
      <c r="M191" s="1">
        <v>1821</v>
      </c>
      <c r="N191" s="1">
        <v>9</v>
      </c>
      <c r="O191" s="1">
        <v>16</v>
      </c>
      <c r="P191" s="1">
        <v>130</v>
      </c>
      <c r="Q191" s="1">
        <v>152</v>
      </c>
      <c r="S191" s="1">
        <v>152</v>
      </c>
      <c r="U191" s="1" t="s">
        <v>546</v>
      </c>
    </row>
    <row r="192" spans="1:21" x14ac:dyDescent="0.25">
      <c r="A192" s="1">
        <v>158</v>
      </c>
      <c r="B192" s="1">
        <v>1821</v>
      </c>
      <c r="D192" s="1" t="s">
        <v>224</v>
      </c>
      <c r="E192" s="1" t="s">
        <v>183</v>
      </c>
      <c r="F192" s="1" t="s">
        <v>547</v>
      </c>
      <c r="J192" s="1">
        <v>1821</v>
      </c>
      <c r="K192" s="1">
        <v>6</v>
      </c>
      <c r="L192" s="1">
        <v>16</v>
      </c>
      <c r="M192" s="1">
        <v>1821</v>
      </c>
      <c r="N192" s="1">
        <v>11</v>
      </c>
      <c r="O192" s="1">
        <v>7</v>
      </c>
      <c r="P192" s="1">
        <v>144</v>
      </c>
      <c r="Q192" s="1">
        <v>180</v>
      </c>
      <c r="S192" s="1">
        <v>180</v>
      </c>
      <c r="U192" s="1" t="s">
        <v>548</v>
      </c>
    </row>
    <row r="193" spans="1:21" x14ac:dyDescent="0.25">
      <c r="A193" s="1">
        <v>159</v>
      </c>
      <c r="B193" s="1">
        <v>1821</v>
      </c>
      <c r="D193" s="1" t="s">
        <v>182</v>
      </c>
      <c r="E193" s="1" t="s">
        <v>183</v>
      </c>
      <c r="F193" s="1" t="s">
        <v>549</v>
      </c>
      <c r="J193" s="1">
        <v>1821</v>
      </c>
      <c r="K193" s="1">
        <v>7</v>
      </c>
      <c r="L193" s="1">
        <v>29</v>
      </c>
      <c r="M193" s="1">
        <v>1821</v>
      </c>
      <c r="N193" s="1">
        <v>11</v>
      </c>
      <c r="O193" s="1">
        <v>24</v>
      </c>
      <c r="P193" s="1">
        <v>118</v>
      </c>
      <c r="Q193" s="1">
        <v>152</v>
      </c>
      <c r="S193" s="1">
        <v>152</v>
      </c>
      <c r="U193" s="1" t="s">
        <v>550</v>
      </c>
    </row>
    <row r="194" spans="1:21" x14ac:dyDescent="0.25">
      <c r="A194" s="1">
        <v>160</v>
      </c>
      <c r="B194" s="1">
        <v>1821</v>
      </c>
      <c r="D194" s="1" t="s">
        <v>384</v>
      </c>
      <c r="E194" s="1" t="s">
        <v>183</v>
      </c>
      <c r="F194" s="1" t="s">
        <v>551</v>
      </c>
      <c r="J194" s="1">
        <v>1821</v>
      </c>
      <c r="K194" s="1">
        <v>8</v>
      </c>
      <c r="L194" s="1">
        <v>1</v>
      </c>
      <c r="M194" s="1">
        <v>1821</v>
      </c>
      <c r="N194" s="1">
        <v>12</v>
      </c>
      <c r="O194" s="1">
        <v>16</v>
      </c>
      <c r="P194" s="1">
        <v>137</v>
      </c>
      <c r="Q194" s="1">
        <v>172</v>
      </c>
      <c r="S194" s="1">
        <v>169</v>
      </c>
      <c r="U194" s="1" t="s">
        <v>552</v>
      </c>
    </row>
    <row r="195" spans="1:21" x14ac:dyDescent="0.25">
      <c r="A195" s="1">
        <v>161</v>
      </c>
      <c r="B195" s="1">
        <v>1821</v>
      </c>
      <c r="D195" s="1" t="s">
        <v>224</v>
      </c>
      <c r="E195" s="1" t="s">
        <v>183</v>
      </c>
      <c r="F195" s="1" t="s">
        <v>553</v>
      </c>
      <c r="J195" s="1">
        <v>1821</v>
      </c>
      <c r="K195" s="1">
        <v>7</v>
      </c>
      <c r="L195" s="1">
        <v>25</v>
      </c>
      <c r="M195" s="1">
        <v>1821</v>
      </c>
      <c r="N195" s="1">
        <v>12</v>
      </c>
      <c r="O195" s="1">
        <v>18</v>
      </c>
      <c r="P195" s="1">
        <v>146</v>
      </c>
      <c r="R195" s="1">
        <v>80</v>
      </c>
      <c r="T195" s="1">
        <v>80</v>
      </c>
      <c r="U195" s="1" t="s">
        <v>554</v>
      </c>
    </row>
    <row r="196" spans="1:21" x14ac:dyDescent="0.25">
      <c r="A196" s="1">
        <v>165</v>
      </c>
      <c r="B196" s="1">
        <v>1821</v>
      </c>
      <c r="D196" s="1" t="s">
        <v>158</v>
      </c>
      <c r="E196" s="1" t="s">
        <v>1275</v>
      </c>
      <c r="F196" s="1" t="s">
        <v>555</v>
      </c>
      <c r="J196" s="1">
        <v>1821</v>
      </c>
      <c r="K196" s="1">
        <v>6</v>
      </c>
      <c r="L196" s="1">
        <v>13</v>
      </c>
      <c r="M196" s="1">
        <v>1822</v>
      </c>
      <c r="N196" s="1">
        <v>1</v>
      </c>
      <c r="O196" s="1">
        <v>7</v>
      </c>
      <c r="P196" s="1">
        <v>208</v>
      </c>
      <c r="R196" s="1">
        <v>103</v>
      </c>
      <c r="T196" s="1">
        <v>103</v>
      </c>
      <c r="U196" s="1" t="s">
        <v>556</v>
      </c>
    </row>
    <row r="197" spans="1:21" x14ac:dyDescent="0.25">
      <c r="A197" s="1">
        <v>166</v>
      </c>
      <c r="B197" s="1">
        <v>1821</v>
      </c>
      <c r="D197" s="1" t="s">
        <v>182</v>
      </c>
      <c r="E197" s="1" t="s">
        <v>183</v>
      </c>
      <c r="F197" s="1" t="s">
        <v>557</v>
      </c>
      <c r="J197" s="1">
        <v>1821</v>
      </c>
      <c r="K197" s="1">
        <v>9</v>
      </c>
      <c r="L197" s="1">
        <v>5</v>
      </c>
      <c r="M197" s="1">
        <v>1822</v>
      </c>
      <c r="N197" s="1">
        <v>1</v>
      </c>
      <c r="O197" s="1">
        <v>23</v>
      </c>
      <c r="P197" s="1">
        <v>140</v>
      </c>
      <c r="Q197" s="1">
        <v>176</v>
      </c>
      <c r="S197" s="1">
        <v>176</v>
      </c>
      <c r="U197" s="1" t="s">
        <v>558</v>
      </c>
    </row>
    <row r="198" spans="1:21" x14ac:dyDescent="0.25">
      <c r="A198" s="1">
        <v>167</v>
      </c>
      <c r="B198" s="1">
        <v>1821</v>
      </c>
      <c r="D198" s="1" t="s">
        <v>224</v>
      </c>
      <c r="E198" s="1" t="s">
        <v>183</v>
      </c>
      <c r="F198" s="1" t="s">
        <v>559</v>
      </c>
      <c r="J198" s="1">
        <v>1821</v>
      </c>
      <c r="K198" s="1">
        <v>11</v>
      </c>
      <c r="L198" s="1">
        <v>18</v>
      </c>
      <c r="M198" s="1">
        <v>1822</v>
      </c>
      <c r="N198" s="1">
        <v>3</v>
      </c>
      <c r="O198" s="1">
        <v>9</v>
      </c>
      <c r="P198" s="1">
        <v>111</v>
      </c>
      <c r="Q198" s="1">
        <v>101</v>
      </c>
      <c r="S198" s="1">
        <v>100</v>
      </c>
      <c r="U198" s="1" t="s">
        <v>560</v>
      </c>
    </row>
    <row r="199" spans="1:21" x14ac:dyDescent="0.25">
      <c r="A199" s="1">
        <v>168</v>
      </c>
      <c r="B199" s="1">
        <v>1821</v>
      </c>
      <c r="D199" s="1" t="s">
        <v>224</v>
      </c>
      <c r="E199" s="1" t="s">
        <v>183</v>
      </c>
      <c r="F199" s="1" t="s">
        <v>561</v>
      </c>
      <c r="J199" s="1">
        <v>1821</v>
      </c>
      <c r="K199" s="1">
        <v>11</v>
      </c>
      <c r="L199" s="1">
        <v>4</v>
      </c>
      <c r="M199" s="1">
        <v>1822</v>
      </c>
      <c r="N199" s="1">
        <v>3</v>
      </c>
      <c r="O199" s="1">
        <v>9</v>
      </c>
      <c r="P199" s="1">
        <v>125</v>
      </c>
      <c r="Q199" s="1">
        <v>200</v>
      </c>
      <c r="S199" s="1">
        <v>200</v>
      </c>
      <c r="U199" s="1" t="s">
        <v>562</v>
      </c>
    </row>
    <row r="200" spans="1:21" x14ac:dyDescent="0.25">
      <c r="A200" s="1">
        <v>169</v>
      </c>
      <c r="B200" s="1">
        <v>1821</v>
      </c>
      <c r="D200" s="1" t="s">
        <v>152</v>
      </c>
      <c r="E200" s="1" t="s">
        <v>183</v>
      </c>
      <c r="F200" s="1" t="s">
        <v>563</v>
      </c>
      <c r="J200" s="1">
        <v>1821</v>
      </c>
      <c r="K200" s="1">
        <v>11</v>
      </c>
      <c r="L200" s="1">
        <v>7</v>
      </c>
      <c r="M200" s="1">
        <v>1822</v>
      </c>
      <c r="N200" s="1">
        <v>3</v>
      </c>
      <c r="O200" s="1">
        <v>11</v>
      </c>
      <c r="P200" s="1">
        <v>124</v>
      </c>
      <c r="Q200" s="1">
        <v>150</v>
      </c>
      <c r="S200" s="1">
        <v>149</v>
      </c>
      <c r="U200" s="1" t="s">
        <v>564</v>
      </c>
    </row>
    <row r="201" spans="1:21" x14ac:dyDescent="0.25">
      <c r="A201" s="1">
        <v>170</v>
      </c>
      <c r="B201" s="1">
        <v>1821</v>
      </c>
      <c r="D201" s="1" t="s">
        <v>182</v>
      </c>
      <c r="E201" s="1" t="s">
        <v>183</v>
      </c>
      <c r="F201" s="1" t="s">
        <v>565</v>
      </c>
      <c r="J201" s="1">
        <v>1821</v>
      </c>
      <c r="K201" s="1">
        <v>12</v>
      </c>
      <c r="L201" s="1">
        <v>25</v>
      </c>
      <c r="M201" s="1">
        <v>1822</v>
      </c>
      <c r="N201" s="1">
        <v>5</v>
      </c>
      <c r="O201" s="1">
        <v>20</v>
      </c>
      <c r="P201" s="1">
        <v>146</v>
      </c>
      <c r="R201" s="1">
        <v>108</v>
      </c>
      <c r="T201" s="1">
        <v>107</v>
      </c>
      <c r="U201" s="1" t="s">
        <v>566</v>
      </c>
    </row>
    <row r="202" spans="1:21" x14ac:dyDescent="0.25">
      <c r="A202" s="1">
        <v>670</v>
      </c>
      <c r="B202" s="1">
        <v>1821</v>
      </c>
      <c r="D202" s="1" t="s">
        <v>182</v>
      </c>
      <c r="E202" s="1" t="s">
        <v>1275</v>
      </c>
      <c r="F202" s="1" t="s">
        <v>1300</v>
      </c>
      <c r="J202" s="1">
        <v>1821</v>
      </c>
      <c r="K202" s="1">
        <v>1</v>
      </c>
      <c r="L202" s="1">
        <v>14</v>
      </c>
      <c r="M202" s="1">
        <v>1821</v>
      </c>
      <c r="N202" s="1">
        <v>6</v>
      </c>
      <c r="O202" s="1">
        <v>27</v>
      </c>
      <c r="P202" s="1">
        <v>164</v>
      </c>
      <c r="Q202" s="1">
        <v>141</v>
      </c>
      <c r="S202" s="1">
        <v>137</v>
      </c>
      <c r="U202" s="1" t="s">
        <v>1301</v>
      </c>
    </row>
    <row r="203" spans="1:21" x14ac:dyDescent="0.25">
      <c r="A203" s="1">
        <v>671</v>
      </c>
      <c r="B203" s="1">
        <v>1821</v>
      </c>
      <c r="D203" s="1" t="s">
        <v>182</v>
      </c>
      <c r="E203" s="1" t="s">
        <v>1275</v>
      </c>
      <c r="F203" s="1" t="s">
        <v>1302</v>
      </c>
      <c r="J203" s="1">
        <v>1821</v>
      </c>
      <c r="K203" s="1">
        <v>4</v>
      </c>
      <c r="L203" s="1">
        <v>19</v>
      </c>
      <c r="M203" s="1">
        <v>1821</v>
      </c>
      <c r="N203" s="1">
        <v>7</v>
      </c>
      <c r="O203" s="1">
        <v>27</v>
      </c>
      <c r="P203" s="1">
        <v>99</v>
      </c>
      <c r="Q203" s="1">
        <v>172</v>
      </c>
      <c r="S203" s="1">
        <v>172</v>
      </c>
      <c r="U203" s="1" t="s">
        <v>1303</v>
      </c>
    </row>
    <row r="204" spans="1:21" x14ac:dyDescent="0.25">
      <c r="A204" s="1">
        <v>672</v>
      </c>
      <c r="B204" s="1">
        <v>1821</v>
      </c>
      <c r="D204" s="1" t="s">
        <v>242</v>
      </c>
      <c r="E204" s="1" t="s">
        <v>1275</v>
      </c>
      <c r="F204" s="1" t="s">
        <v>1304</v>
      </c>
      <c r="J204" s="1">
        <v>1821</v>
      </c>
      <c r="K204" s="1">
        <v>6</v>
      </c>
      <c r="L204" s="1">
        <v>22</v>
      </c>
      <c r="M204" s="1">
        <v>1821</v>
      </c>
      <c r="N204" s="1">
        <v>10</v>
      </c>
      <c r="O204" s="1">
        <v>21</v>
      </c>
      <c r="P204" s="1">
        <v>121</v>
      </c>
      <c r="Q204" s="1">
        <v>172</v>
      </c>
      <c r="S204" s="1">
        <v>171</v>
      </c>
      <c r="U204" s="1" t="s">
        <v>1305</v>
      </c>
    </row>
    <row r="205" spans="1:21" x14ac:dyDescent="0.25">
      <c r="A205" s="1">
        <v>673</v>
      </c>
      <c r="B205" s="1">
        <v>1821</v>
      </c>
      <c r="D205" s="1" t="s">
        <v>449</v>
      </c>
      <c r="E205" s="1" t="s">
        <v>1275</v>
      </c>
      <c r="F205" s="1" t="s">
        <v>1306</v>
      </c>
      <c r="J205" s="1">
        <v>1821</v>
      </c>
      <c r="K205" s="1">
        <v>8</v>
      </c>
      <c r="L205" s="1">
        <v>24</v>
      </c>
      <c r="M205" s="1">
        <v>1821</v>
      </c>
      <c r="N205" s="1">
        <v>12</v>
      </c>
      <c r="O205" s="1">
        <v>15</v>
      </c>
      <c r="P205" s="1">
        <v>113</v>
      </c>
      <c r="Q205" s="1">
        <v>160</v>
      </c>
      <c r="S205" s="1">
        <v>159</v>
      </c>
      <c r="U205" s="1" t="s">
        <v>1307</v>
      </c>
    </row>
    <row r="206" spans="1:21" x14ac:dyDescent="0.25">
      <c r="A206" s="1">
        <v>675</v>
      </c>
      <c r="B206" s="1">
        <v>1821</v>
      </c>
      <c r="D206" s="1" t="s">
        <v>158</v>
      </c>
      <c r="E206" s="1" t="s">
        <v>1275</v>
      </c>
      <c r="F206" s="1" t="s">
        <v>1308</v>
      </c>
      <c r="J206" s="1">
        <v>1821</v>
      </c>
      <c r="K206" s="1">
        <v>7</v>
      </c>
      <c r="M206" s="1">
        <v>1821</v>
      </c>
      <c r="N206" s="1">
        <v>12</v>
      </c>
      <c r="O206" s="1">
        <v>26</v>
      </c>
      <c r="Q206" s="1">
        <v>228</v>
      </c>
      <c r="S206" s="1">
        <v>228</v>
      </c>
      <c r="U206" s="1" t="s">
        <v>1309</v>
      </c>
    </row>
    <row r="207" spans="1:21" x14ac:dyDescent="0.25">
      <c r="A207" s="1">
        <v>676</v>
      </c>
      <c r="B207" s="1">
        <v>1821</v>
      </c>
      <c r="D207" s="1" t="s">
        <v>465</v>
      </c>
      <c r="E207" s="1" t="s">
        <v>1275</v>
      </c>
      <c r="F207" s="1" t="s">
        <v>1310</v>
      </c>
      <c r="J207" s="1">
        <v>1821</v>
      </c>
      <c r="K207" s="1">
        <v>11</v>
      </c>
      <c r="L207" s="1">
        <v>27</v>
      </c>
      <c r="M207" s="1">
        <v>1822</v>
      </c>
      <c r="N207" s="1">
        <v>4</v>
      </c>
      <c r="O207" s="1">
        <v>30</v>
      </c>
      <c r="P207" s="1">
        <v>154</v>
      </c>
      <c r="Q207" s="1">
        <v>161</v>
      </c>
      <c r="S207" s="1">
        <v>159</v>
      </c>
      <c r="U207" s="1" t="s">
        <v>1311</v>
      </c>
    </row>
    <row r="208" spans="1:21" x14ac:dyDescent="0.25">
      <c r="A208" s="1">
        <v>678</v>
      </c>
      <c r="B208" s="1">
        <v>1821</v>
      </c>
      <c r="D208" s="1" t="s">
        <v>182</v>
      </c>
      <c r="E208" s="1" t="s">
        <v>1275</v>
      </c>
      <c r="F208" s="1" t="s">
        <v>1312</v>
      </c>
      <c r="J208" s="1">
        <v>1821</v>
      </c>
      <c r="K208" s="1">
        <v>12</v>
      </c>
      <c r="L208" s="1">
        <v>20</v>
      </c>
      <c r="M208" s="1">
        <v>1822</v>
      </c>
      <c r="N208" s="1">
        <v>5</v>
      </c>
      <c r="O208" s="1">
        <v>20</v>
      </c>
      <c r="P208" s="1">
        <v>151</v>
      </c>
      <c r="Q208" s="1">
        <v>184</v>
      </c>
      <c r="S208" s="1">
        <v>182</v>
      </c>
      <c r="U208" s="1" t="s">
        <v>1313</v>
      </c>
    </row>
    <row r="209" spans="1:21" x14ac:dyDescent="0.25">
      <c r="A209" s="1">
        <v>171</v>
      </c>
      <c r="B209" s="1">
        <v>1822</v>
      </c>
      <c r="D209" s="1" t="s">
        <v>152</v>
      </c>
      <c r="E209" s="1" t="s">
        <v>183</v>
      </c>
      <c r="F209" s="1" t="s">
        <v>567</v>
      </c>
      <c r="J209" s="1">
        <v>1822</v>
      </c>
      <c r="K209" s="1">
        <v>4</v>
      </c>
      <c r="L209" s="1">
        <v>7</v>
      </c>
      <c r="M209" s="1">
        <v>1822</v>
      </c>
      <c r="N209" s="1">
        <v>7</v>
      </c>
      <c r="O209" s="1">
        <v>15</v>
      </c>
      <c r="P209" s="1">
        <v>99</v>
      </c>
      <c r="Q209" s="1">
        <v>190</v>
      </c>
      <c r="S209" s="1">
        <v>189</v>
      </c>
      <c r="U209" s="1" t="s">
        <v>568</v>
      </c>
    </row>
    <row r="210" spans="1:21" x14ac:dyDescent="0.25">
      <c r="A210" s="1">
        <v>172</v>
      </c>
      <c r="B210" s="1">
        <v>1822</v>
      </c>
      <c r="D210" s="1" t="s">
        <v>158</v>
      </c>
      <c r="E210" s="1" t="s">
        <v>183</v>
      </c>
      <c r="F210" s="1" t="s">
        <v>569</v>
      </c>
      <c r="J210" s="1">
        <v>1822</v>
      </c>
      <c r="K210" s="1">
        <v>4</v>
      </c>
      <c r="L210" s="1">
        <v>4</v>
      </c>
      <c r="M210" s="1">
        <v>1822</v>
      </c>
      <c r="N210" s="1">
        <v>7</v>
      </c>
      <c r="O210" s="1">
        <v>24</v>
      </c>
      <c r="P210" s="1">
        <v>111</v>
      </c>
      <c r="Q210" s="1">
        <v>190</v>
      </c>
      <c r="S210" s="1">
        <v>189</v>
      </c>
      <c r="U210" s="1" t="s">
        <v>570</v>
      </c>
    </row>
    <row r="211" spans="1:21" x14ac:dyDescent="0.25">
      <c r="A211" s="1">
        <v>173</v>
      </c>
      <c r="B211" s="1">
        <v>1822</v>
      </c>
      <c r="D211" s="1" t="s">
        <v>224</v>
      </c>
      <c r="E211" s="1" t="s">
        <v>183</v>
      </c>
      <c r="F211" s="1" t="s">
        <v>571</v>
      </c>
      <c r="J211" s="1">
        <v>1822</v>
      </c>
      <c r="K211" s="1">
        <v>6</v>
      </c>
      <c r="L211" s="1">
        <v>21</v>
      </c>
      <c r="M211" s="1">
        <v>1822</v>
      </c>
      <c r="N211" s="1">
        <v>11</v>
      </c>
      <c r="O211" s="1">
        <v>8</v>
      </c>
      <c r="P211" s="1">
        <v>140</v>
      </c>
      <c r="Q211" s="1">
        <v>191</v>
      </c>
      <c r="S211" s="1">
        <v>190</v>
      </c>
      <c r="U211" s="1" t="s">
        <v>572</v>
      </c>
    </row>
    <row r="212" spans="1:21" x14ac:dyDescent="0.25">
      <c r="A212" s="1">
        <v>174</v>
      </c>
      <c r="B212" s="1">
        <v>1822</v>
      </c>
      <c r="D212" s="1" t="s">
        <v>465</v>
      </c>
      <c r="E212" s="1" t="s">
        <v>183</v>
      </c>
      <c r="F212" s="1" t="s">
        <v>573</v>
      </c>
      <c r="J212" s="1">
        <v>1822</v>
      </c>
      <c r="K212" s="1">
        <v>7</v>
      </c>
      <c r="L212" s="1">
        <v>20</v>
      </c>
      <c r="M212" s="1">
        <v>1822</v>
      </c>
      <c r="N212" s="1">
        <v>11</v>
      </c>
      <c r="O212" s="1">
        <v>22</v>
      </c>
      <c r="P212" s="1">
        <v>125</v>
      </c>
      <c r="Q212" s="1">
        <v>160</v>
      </c>
      <c r="S212" s="1">
        <v>160</v>
      </c>
      <c r="U212" s="1" t="s">
        <v>574</v>
      </c>
    </row>
    <row r="213" spans="1:21" x14ac:dyDescent="0.25">
      <c r="A213" s="1">
        <v>175</v>
      </c>
      <c r="B213" s="1">
        <v>1822</v>
      </c>
      <c r="D213" s="1" t="s">
        <v>224</v>
      </c>
      <c r="E213" s="1" t="s">
        <v>183</v>
      </c>
      <c r="F213" s="1" t="s">
        <v>575</v>
      </c>
      <c r="J213" s="1">
        <v>1822</v>
      </c>
      <c r="K213" s="1">
        <v>9</v>
      </c>
      <c r="L213" s="1">
        <v>3</v>
      </c>
      <c r="M213" s="1">
        <v>1822</v>
      </c>
      <c r="N213" s="1">
        <v>12</v>
      </c>
      <c r="O213" s="1">
        <v>21</v>
      </c>
      <c r="P213" s="1">
        <v>109</v>
      </c>
      <c r="Q213" s="1">
        <v>172</v>
      </c>
      <c r="S213" s="1">
        <v>171</v>
      </c>
      <c r="U213" s="1" t="s">
        <v>576</v>
      </c>
    </row>
    <row r="214" spans="1:21" x14ac:dyDescent="0.25">
      <c r="A214" s="1">
        <v>179</v>
      </c>
      <c r="B214" s="1">
        <v>1822</v>
      </c>
      <c r="D214" s="1" t="s">
        <v>449</v>
      </c>
      <c r="E214" s="1" t="s">
        <v>1275</v>
      </c>
      <c r="F214" s="1" t="s">
        <v>577</v>
      </c>
      <c r="J214" s="1">
        <v>1822</v>
      </c>
      <c r="K214" s="1">
        <v>9</v>
      </c>
      <c r="L214" s="1">
        <v>11</v>
      </c>
      <c r="M214" s="1">
        <v>1823</v>
      </c>
      <c r="N214" s="1">
        <v>2</v>
      </c>
      <c r="O214" s="1">
        <v>27</v>
      </c>
      <c r="P214" s="1">
        <v>169</v>
      </c>
      <c r="R214" s="1">
        <v>97</v>
      </c>
      <c r="T214" s="1">
        <v>96</v>
      </c>
      <c r="U214" s="1" t="s">
        <v>578</v>
      </c>
    </row>
    <row r="215" spans="1:21" x14ac:dyDescent="0.25">
      <c r="A215" s="1">
        <v>180</v>
      </c>
      <c r="B215" s="1">
        <v>1822</v>
      </c>
      <c r="D215" s="1" t="s">
        <v>182</v>
      </c>
      <c r="E215" s="1" t="s">
        <v>183</v>
      </c>
      <c r="F215" s="1" t="s">
        <v>579</v>
      </c>
      <c r="J215" s="1">
        <v>1822</v>
      </c>
      <c r="K215" s="1">
        <v>10</v>
      </c>
      <c r="L215" s="1">
        <v>5</v>
      </c>
      <c r="M215" s="1">
        <v>1823</v>
      </c>
      <c r="N215" s="1">
        <v>3</v>
      </c>
      <c r="O215" s="1">
        <v>4</v>
      </c>
      <c r="P215" s="1">
        <v>150</v>
      </c>
      <c r="Q215" s="1">
        <v>160</v>
      </c>
      <c r="S215" s="1">
        <v>157</v>
      </c>
      <c r="U215" s="1" t="s">
        <v>580</v>
      </c>
    </row>
    <row r="216" spans="1:21" x14ac:dyDescent="0.25">
      <c r="A216" s="1">
        <v>181</v>
      </c>
      <c r="B216" s="1">
        <v>1822</v>
      </c>
      <c r="D216" s="1" t="s">
        <v>158</v>
      </c>
      <c r="E216" s="1" t="s">
        <v>183</v>
      </c>
      <c r="F216" s="1" t="s">
        <v>584</v>
      </c>
      <c r="J216" s="1">
        <v>1822</v>
      </c>
      <c r="K216" s="1">
        <v>11</v>
      </c>
      <c r="L216" s="1">
        <v>5</v>
      </c>
      <c r="M216" s="1">
        <v>1823</v>
      </c>
      <c r="N216" s="1">
        <v>3</v>
      </c>
      <c r="O216" s="1">
        <v>9</v>
      </c>
      <c r="P216" s="1">
        <v>124</v>
      </c>
      <c r="Q216" s="1">
        <v>156</v>
      </c>
      <c r="S216" s="1">
        <v>154</v>
      </c>
      <c r="U216" s="1" t="s">
        <v>585</v>
      </c>
    </row>
    <row r="217" spans="1:21" x14ac:dyDescent="0.25">
      <c r="A217" s="1">
        <v>182</v>
      </c>
      <c r="B217" s="1">
        <v>1822</v>
      </c>
      <c r="D217" s="1" t="s">
        <v>224</v>
      </c>
      <c r="E217" s="1" t="s">
        <v>183</v>
      </c>
      <c r="F217" s="1" t="s">
        <v>586</v>
      </c>
      <c r="J217" s="1">
        <v>1822</v>
      </c>
      <c r="K217" s="1">
        <v>11</v>
      </c>
      <c r="L217" s="1">
        <v>8</v>
      </c>
      <c r="M217" s="1">
        <v>1823</v>
      </c>
      <c r="N217" s="1">
        <v>4</v>
      </c>
      <c r="O217" s="1">
        <v>22</v>
      </c>
      <c r="P217" s="1">
        <v>165</v>
      </c>
      <c r="Q217" s="1">
        <v>172</v>
      </c>
      <c r="S217" s="1">
        <v>172</v>
      </c>
      <c r="U217" s="1" t="s">
        <v>587</v>
      </c>
    </row>
    <row r="218" spans="1:21" x14ac:dyDescent="0.25">
      <c r="A218" s="1">
        <v>679</v>
      </c>
      <c r="B218" s="1">
        <v>1822</v>
      </c>
      <c r="D218" s="1" t="s">
        <v>158</v>
      </c>
      <c r="E218" s="1" t="s">
        <v>1275</v>
      </c>
      <c r="F218" s="1" t="s">
        <v>1314</v>
      </c>
      <c r="J218" s="1">
        <v>1822</v>
      </c>
      <c r="K218" s="1">
        <v>4</v>
      </c>
      <c r="L218" s="1">
        <v>1</v>
      </c>
      <c r="M218" s="1">
        <v>1822</v>
      </c>
      <c r="N218" s="1">
        <v>7</v>
      </c>
      <c r="O218" s="1">
        <v>23</v>
      </c>
      <c r="P218" s="1">
        <v>113</v>
      </c>
      <c r="Q218" s="1">
        <v>136</v>
      </c>
      <c r="S218" s="1">
        <v>132</v>
      </c>
      <c r="U218" s="1" t="s">
        <v>1315</v>
      </c>
    </row>
    <row r="219" spans="1:21" x14ac:dyDescent="0.25">
      <c r="A219" s="1">
        <v>680</v>
      </c>
      <c r="B219" s="1">
        <v>1822</v>
      </c>
      <c r="D219" s="1" t="s">
        <v>182</v>
      </c>
      <c r="E219" s="1" t="s">
        <v>1275</v>
      </c>
      <c r="F219" s="1" t="s">
        <v>1316</v>
      </c>
      <c r="J219" s="1">
        <v>1822</v>
      </c>
      <c r="K219" s="1">
        <v>6</v>
      </c>
      <c r="L219" s="1">
        <v>19</v>
      </c>
      <c r="M219" s="1">
        <v>1822</v>
      </c>
      <c r="N219" s="1">
        <v>11</v>
      </c>
      <c r="O219" s="1">
        <v>6</v>
      </c>
      <c r="P219" s="1">
        <v>140</v>
      </c>
      <c r="Q219" s="1">
        <v>150</v>
      </c>
      <c r="S219" s="1">
        <v>144</v>
      </c>
      <c r="U219" s="1" t="s">
        <v>1317</v>
      </c>
    </row>
    <row r="220" spans="1:21" x14ac:dyDescent="0.25">
      <c r="A220" s="1">
        <v>681</v>
      </c>
      <c r="B220" s="1">
        <v>1822</v>
      </c>
      <c r="D220" s="1" t="s">
        <v>158</v>
      </c>
      <c r="E220" s="1" t="s">
        <v>1275</v>
      </c>
      <c r="F220" s="1" t="s">
        <v>1318</v>
      </c>
      <c r="J220" s="1">
        <v>1822</v>
      </c>
      <c r="K220" s="1">
        <v>7</v>
      </c>
      <c r="L220" s="1">
        <v>13</v>
      </c>
      <c r="M220" s="1">
        <v>1822</v>
      </c>
      <c r="N220" s="1">
        <v>11</v>
      </c>
      <c r="O220" s="1">
        <v>6</v>
      </c>
      <c r="P220" s="1">
        <v>116</v>
      </c>
      <c r="Q220" s="1">
        <v>157</v>
      </c>
      <c r="S220" s="1">
        <v>153</v>
      </c>
      <c r="U220" s="1" t="s">
        <v>1319</v>
      </c>
    </row>
    <row r="221" spans="1:21" x14ac:dyDescent="0.25">
      <c r="A221" s="1">
        <v>685</v>
      </c>
      <c r="B221" s="1">
        <v>1822</v>
      </c>
      <c r="D221" s="1" t="s">
        <v>384</v>
      </c>
      <c r="E221" s="1" t="s">
        <v>1275</v>
      </c>
      <c r="F221" s="1" t="s">
        <v>1320</v>
      </c>
      <c r="J221" s="1">
        <v>1822</v>
      </c>
      <c r="K221" s="1">
        <v>9</v>
      </c>
      <c r="L221" s="1">
        <v>25</v>
      </c>
      <c r="M221" s="1">
        <v>1823</v>
      </c>
      <c r="N221" s="1">
        <v>1</v>
      </c>
      <c r="O221" s="1">
        <v>11</v>
      </c>
      <c r="P221" s="1">
        <v>108</v>
      </c>
      <c r="Q221" s="1">
        <v>172</v>
      </c>
      <c r="S221" s="1">
        <v>170</v>
      </c>
      <c r="U221" s="1" t="s">
        <v>1321</v>
      </c>
    </row>
    <row r="222" spans="1:21" x14ac:dyDescent="0.25">
      <c r="A222" s="1">
        <v>183</v>
      </c>
      <c r="B222" s="1">
        <v>1823</v>
      </c>
      <c r="D222" s="1" t="s">
        <v>224</v>
      </c>
      <c r="E222" s="1" t="s">
        <v>183</v>
      </c>
      <c r="F222" s="1" t="s">
        <v>588</v>
      </c>
      <c r="J222" s="1">
        <v>1823</v>
      </c>
      <c r="K222" s="1">
        <v>1</v>
      </c>
      <c r="L222" s="1">
        <v>25</v>
      </c>
      <c r="M222" s="1">
        <v>1823</v>
      </c>
      <c r="N222" s="1">
        <v>6</v>
      </c>
      <c r="O222" s="1">
        <v>25</v>
      </c>
      <c r="P222" s="1">
        <v>151</v>
      </c>
      <c r="R222" s="1">
        <v>97</v>
      </c>
      <c r="T222" s="1">
        <v>94</v>
      </c>
      <c r="U222" s="1" t="s">
        <v>589</v>
      </c>
    </row>
    <row r="223" spans="1:21" x14ac:dyDescent="0.25">
      <c r="A223" s="1">
        <v>184</v>
      </c>
      <c r="B223" s="1">
        <v>1823</v>
      </c>
      <c r="D223" s="1" t="s">
        <v>224</v>
      </c>
      <c r="E223" s="1" t="s">
        <v>183</v>
      </c>
      <c r="F223" s="1" t="s">
        <v>590</v>
      </c>
      <c r="J223" s="1">
        <v>1823</v>
      </c>
      <c r="K223" s="1">
        <v>4</v>
      </c>
      <c r="L223" s="1">
        <v>5</v>
      </c>
      <c r="M223" s="1">
        <v>1823</v>
      </c>
      <c r="N223" s="1">
        <v>7</v>
      </c>
      <c r="O223" s="1">
        <v>30</v>
      </c>
      <c r="P223" s="1">
        <v>116</v>
      </c>
      <c r="Q223" s="1">
        <v>180</v>
      </c>
      <c r="S223" s="1">
        <v>180</v>
      </c>
      <c r="U223" s="1" t="s">
        <v>591</v>
      </c>
    </row>
    <row r="224" spans="1:21" x14ac:dyDescent="0.25">
      <c r="A224" s="1">
        <v>185</v>
      </c>
      <c r="B224" s="1">
        <v>1823</v>
      </c>
      <c r="D224" s="1" t="s">
        <v>152</v>
      </c>
      <c r="E224" s="1" t="s">
        <v>183</v>
      </c>
      <c r="F224" s="1" t="s">
        <v>592</v>
      </c>
      <c r="J224" s="1">
        <v>1823</v>
      </c>
      <c r="K224" s="1">
        <v>4</v>
      </c>
      <c r="L224" s="1">
        <v>28</v>
      </c>
      <c r="M224" s="1">
        <v>1823</v>
      </c>
      <c r="N224" s="1">
        <v>8</v>
      </c>
      <c r="O224" s="1">
        <v>26</v>
      </c>
      <c r="P224" s="1">
        <v>120</v>
      </c>
      <c r="Q224" s="1">
        <v>160</v>
      </c>
      <c r="S224" s="1">
        <v>160</v>
      </c>
      <c r="U224" s="1" t="s">
        <v>593</v>
      </c>
    </row>
    <row r="225" spans="1:21" x14ac:dyDescent="0.25">
      <c r="A225" s="1">
        <v>186</v>
      </c>
      <c r="B225" s="1">
        <v>1823</v>
      </c>
      <c r="D225" s="1" t="s">
        <v>182</v>
      </c>
      <c r="E225" s="1" t="s">
        <v>183</v>
      </c>
      <c r="F225" s="1" t="s">
        <v>594</v>
      </c>
      <c r="J225" s="1">
        <v>1823</v>
      </c>
      <c r="K225" s="1">
        <v>4</v>
      </c>
      <c r="L225" s="1">
        <v>24</v>
      </c>
      <c r="M225" s="1">
        <v>1823</v>
      </c>
      <c r="N225" s="1">
        <v>8</v>
      </c>
      <c r="O225" s="1">
        <v>27</v>
      </c>
      <c r="P225" s="1">
        <v>125</v>
      </c>
      <c r="Q225" s="1">
        <v>173</v>
      </c>
      <c r="S225" s="1">
        <v>165</v>
      </c>
      <c r="U225" s="1" t="s">
        <v>595</v>
      </c>
    </row>
    <row r="226" spans="1:21" x14ac:dyDescent="0.25">
      <c r="A226" s="1">
        <v>187</v>
      </c>
      <c r="B226" s="1">
        <v>1823</v>
      </c>
      <c r="D226" s="1" t="s">
        <v>224</v>
      </c>
      <c r="E226" s="1" t="s">
        <v>183</v>
      </c>
      <c r="F226" s="1" t="s">
        <v>596</v>
      </c>
      <c r="J226" s="1">
        <v>1823</v>
      </c>
      <c r="K226" s="1">
        <v>4</v>
      </c>
      <c r="L226" s="1">
        <v>29</v>
      </c>
      <c r="M226" s="1">
        <v>1823</v>
      </c>
      <c r="N226" s="1">
        <v>9</v>
      </c>
      <c r="O226" s="1">
        <v>9</v>
      </c>
      <c r="P226" s="1">
        <v>133</v>
      </c>
      <c r="Q226" s="1">
        <v>157</v>
      </c>
      <c r="S226" s="1">
        <v>156</v>
      </c>
      <c r="U226" s="1" t="s">
        <v>597</v>
      </c>
    </row>
    <row r="227" spans="1:21" x14ac:dyDescent="0.25">
      <c r="A227" s="1">
        <v>188</v>
      </c>
      <c r="B227" s="1">
        <v>1823</v>
      </c>
      <c r="D227" s="1" t="s">
        <v>152</v>
      </c>
      <c r="E227" s="1" t="s">
        <v>1275</v>
      </c>
      <c r="F227" s="1" t="s">
        <v>598</v>
      </c>
      <c r="J227" s="1">
        <v>1823</v>
      </c>
      <c r="K227" s="1">
        <v>6</v>
      </c>
      <c r="L227" s="1">
        <v>10</v>
      </c>
      <c r="M227" s="1">
        <v>1823</v>
      </c>
      <c r="N227" s="1">
        <v>10</v>
      </c>
      <c r="O227" s="1">
        <v>18</v>
      </c>
      <c r="P227" s="1">
        <v>130</v>
      </c>
      <c r="R227" s="1">
        <v>127</v>
      </c>
      <c r="T227" s="1">
        <v>126</v>
      </c>
      <c r="U227" s="1" t="s">
        <v>599</v>
      </c>
    </row>
    <row r="228" spans="1:21" x14ac:dyDescent="0.25">
      <c r="A228" s="1">
        <v>189</v>
      </c>
      <c r="B228" s="1">
        <v>1823</v>
      </c>
      <c r="D228" s="1" t="s">
        <v>295</v>
      </c>
      <c r="E228" s="1" t="s">
        <v>183</v>
      </c>
      <c r="F228" s="1" t="s">
        <v>600</v>
      </c>
      <c r="M228" s="1">
        <v>1823</v>
      </c>
      <c r="N228" s="1">
        <v>12</v>
      </c>
      <c r="O228" s="1">
        <v>16</v>
      </c>
      <c r="Q228" s="1">
        <v>201</v>
      </c>
      <c r="S228" s="1">
        <v>195</v>
      </c>
      <c r="U228" s="1" t="s">
        <v>601</v>
      </c>
    </row>
    <row r="229" spans="1:21" x14ac:dyDescent="0.25">
      <c r="A229" s="1">
        <v>190</v>
      </c>
      <c r="B229" s="1">
        <v>1823</v>
      </c>
      <c r="D229" s="1" t="s">
        <v>224</v>
      </c>
      <c r="E229" s="1" t="s">
        <v>183</v>
      </c>
      <c r="F229" s="1" t="s">
        <v>602</v>
      </c>
      <c r="J229" s="1">
        <v>1823</v>
      </c>
      <c r="K229" s="1">
        <v>9</v>
      </c>
      <c r="L229" s="1">
        <v>5</v>
      </c>
      <c r="M229" s="1">
        <v>1823</v>
      </c>
      <c r="N229" s="1">
        <v>12</v>
      </c>
      <c r="O229" s="1">
        <v>29</v>
      </c>
      <c r="P229" s="1">
        <v>115</v>
      </c>
      <c r="Q229" s="1">
        <v>180</v>
      </c>
      <c r="S229" s="1">
        <v>176</v>
      </c>
      <c r="U229" s="1" t="s">
        <v>603</v>
      </c>
    </row>
    <row r="230" spans="1:21" x14ac:dyDescent="0.25">
      <c r="A230" s="1">
        <v>194</v>
      </c>
      <c r="B230" s="1">
        <v>1823</v>
      </c>
      <c r="D230" s="1" t="s">
        <v>224</v>
      </c>
      <c r="E230" s="1" t="s">
        <v>183</v>
      </c>
      <c r="F230" s="1" t="s">
        <v>604</v>
      </c>
      <c r="J230" s="1">
        <v>1823</v>
      </c>
      <c r="K230" s="1">
        <v>9</v>
      </c>
      <c r="L230" s="1">
        <v>28</v>
      </c>
      <c r="M230" s="1">
        <v>1824</v>
      </c>
      <c r="N230" s="1">
        <v>1</v>
      </c>
      <c r="O230" s="1">
        <v>15</v>
      </c>
      <c r="P230" s="1">
        <v>109</v>
      </c>
      <c r="Q230" s="1">
        <v>140</v>
      </c>
      <c r="S230" s="1">
        <v>139</v>
      </c>
      <c r="U230" s="1" t="s">
        <v>605</v>
      </c>
    </row>
    <row r="231" spans="1:21" x14ac:dyDescent="0.25">
      <c r="A231" s="1">
        <v>195</v>
      </c>
      <c r="B231" s="1">
        <v>1823</v>
      </c>
      <c r="D231" s="1" t="s">
        <v>182</v>
      </c>
      <c r="E231" s="1" t="s">
        <v>183</v>
      </c>
      <c r="F231" s="1" t="s">
        <v>606</v>
      </c>
      <c r="J231" s="1">
        <v>1823</v>
      </c>
      <c r="K231" s="1">
        <v>8</v>
      </c>
      <c r="L231" s="1">
        <v>28</v>
      </c>
      <c r="M231" s="1">
        <v>1824</v>
      </c>
      <c r="N231" s="1">
        <v>3</v>
      </c>
      <c r="O231" s="1">
        <v>5</v>
      </c>
      <c r="P231" s="1">
        <v>190</v>
      </c>
      <c r="Q231" s="1">
        <v>160</v>
      </c>
      <c r="S231" s="1">
        <v>159</v>
      </c>
      <c r="U231" s="1" t="s">
        <v>607</v>
      </c>
    </row>
    <row r="232" spans="1:21" x14ac:dyDescent="0.25">
      <c r="A232" s="1">
        <v>196</v>
      </c>
      <c r="B232" s="1">
        <v>1823</v>
      </c>
      <c r="D232" s="1" t="s">
        <v>384</v>
      </c>
      <c r="E232" s="1" t="s">
        <v>1275</v>
      </c>
      <c r="F232" s="1" t="s">
        <v>608</v>
      </c>
      <c r="J232" s="1">
        <v>1823</v>
      </c>
      <c r="K232" s="1">
        <v>12</v>
      </c>
      <c r="L232" s="1">
        <v>6</v>
      </c>
      <c r="M232" s="1">
        <v>1824</v>
      </c>
      <c r="N232" s="1">
        <v>5</v>
      </c>
      <c r="O232" s="1">
        <v>7</v>
      </c>
      <c r="P232" s="1">
        <v>153</v>
      </c>
      <c r="R232" s="1">
        <v>89</v>
      </c>
      <c r="T232" s="1">
        <v>89</v>
      </c>
      <c r="U232" s="1" t="s">
        <v>609</v>
      </c>
    </row>
    <row r="233" spans="1:21" x14ac:dyDescent="0.25">
      <c r="A233" s="1">
        <v>687</v>
      </c>
      <c r="B233" s="1">
        <v>1823</v>
      </c>
      <c r="D233" s="1" t="s">
        <v>158</v>
      </c>
      <c r="E233" s="1" t="s">
        <v>1275</v>
      </c>
      <c r="F233" s="1" t="s">
        <v>1322</v>
      </c>
      <c r="J233" s="1">
        <v>1823</v>
      </c>
      <c r="K233" s="1">
        <v>3</v>
      </c>
      <c r="L233" s="1">
        <v>18</v>
      </c>
      <c r="M233" s="1">
        <v>1823</v>
      </c>
      <c r="N233" s="1">
        <v>8</v>
      </c>
      <c r="O233" s="1">
        <v>3</v>
      </c>
      <c r="P233" s="1">
        <v>138</v>
      </c>
      <c r="Q233" s="1">
        <v>160</v>
      </c>
      <c r="S233" s="1">
        <v>157</v>
      </c>
      <c r="U233" s="1" t="s">
        <v>1323</v>
      </c>
    </row>
    <row r="234" spans="1:21" x14ac:dyDescent="0.25">
      <c r="A234" s="1">
        <v>688</v>
      </c>
      <c r="B234" s="1">
        <v>1823</v>
      </c>
      <c r="D234" s="1" t="s">
        <v>158</v>
      </c>
      <c r="E234" s="1" t="s">
        <v>1275</v>
      </c>
      <c r="F234" s="1" t="s">
        <v>1324</v>
      </c>
      <c r="J234" s="1">
        <v>1823</v>
      </c>
      <c r="K234" s="1">
        <v>4</v>
      </c>
      <c r="L234" s="1">
        <v>26</v>
      </c>
      <c r="M234" s="1">
        <v>1823</v>
      </c>
      <c r="N234" s="1">
        <v>8</v>
      </c>
      <c r="O234" s="1">
        <v>16</v>
      </c>
      <c r="P234" s="1">
        <v>112</v>
      </c>
      <c r="Q234" s="1">
        <v>219</v>
      </c>
      <c r="S234" s="1">
        <v>216</v>
      </c>
      <c r="U234" s="1" t="s">
        <v>1325</v>
      </c>
    </row>
    <row r="235" spans="1:21" x14ac:dyDescent="0.25">
      <c r="A235" s="1">
        <v>690</v>
      </c>
      <c r="B235" s="1">
        <v>1823</v>
      </c>
      <c r="D235" s="1" t="s">
        <v>197</v>
      </c>
      <c r="E235" s="1" t="s">
        <v>1275</v>
      </c>
      <c r="F235" s="1" t="s">
        <v>1326</v>
      </c>
      <c r="J235" s="1">
        <v>1823</v>
      </c>
      <c r="K235" s="1">
        <v>5</v>
      </c>
      <c r="L235" s="1">
        <v>20</v>
      </c>
      <c r="M235" s="1">
        <v>1823</v>
      </c>
      <c r="N235" s="1">
        <v>10</v>
      </c>
      <c r="O235" s="1">
        <v>21</v>
      </c>
      <c r="P235" s="1">
        <v>154</v>
      </c>
      <c r="Q235" s="1">
        <v>200</v>
      </c>
      <c r="S235" s="1">
        <v>200</v>
      </c>
      <c r="U235" s="1" t="s">
        <v>1327</v>
      </c>
    </row>
    <row r="236" spans="1:21" x14ac:dyDescent="0.25">
      <c r="A236" s="1">
        <v>691</v>
      </c>
      <c r="B236" s="1">
        <v>1823</v>
      </c>
      <c r="D236" s="1" t="s">
        <v>152</v>
      </c>
      <c r="E236" s="1" t="s">
        <v>1275</v>
      </c>
      <c r="F236" s="1" t="s">
        <v>1328</v>
      </c>
      <c r="J236" s="1">
        <v>1823</v>
      </c>
      <c r="K236" s="1">
        <v>9</v>
      </c>
      <c r="L236" s="1">
        <v>1</v>
      </c>
      <c r="M236" s="1">
        <v>1823</v>
      </c>
      <c r="N236" s="1">
        <v>12</v>
      </c>
      <c r="O236" s="1">
        <v>30</v>
      </c>
      <c r="P236" s="1">
        <v>120</v>
      </c>
      <c r="Q236" s="1">
        <v>180</v>
      </c>
      <c r="S236" s="1">
        <v>180</v>
      </c>
      <c r="U236" s="1" t="s">
        <v>1329</v>
      </c>
    </row>
    <row r="237" spans="1:21" x14ac:dyDescent="0.25">
      <c r="A237" s="1">
        <v>692</v>
      </c>
      <c r="B237" s="1">
        <v>1823</v>
      </c>
      <c r="D237" s="1" t="s">
        <v>384</v>
      </c>
      <c r="E237" s="1" t="s">
        <v>1275</v>
      </c>
      <c r="F237" s="1" t="s">
        <v>1330</v>
      </c>
      <c r="J237" s="1">
        <v>1823</v>
      </c>
      <c r="K237" s="1">
        <v>8</v>
      </c>
      <c r="L237" s="1">
        <v>9</v>
      </c>
      <c r="M237" s="1">
        <v>1824</v>
      </c>
      <c r="N237" s="1">
        <v>1</v>
      </c>
      <c r="O237" s="1">
        <v>19</v>
      </c>
      <c r="P237" s="1">
        <v>163</v>
      </c>
      <c r="Q237" s="1">
        <v>150</v>
      </c>
      <c r="S237" s="1">
        <v>150</v>
      </c>
      <c r="U237" s="1" t="s">
        <v>1331</v>
      </c>
    </row>
    <row r="238" spans="1:21" x14ac:dyDescent="0.25">
      <c r="A238" s="1">
        <v>197</v>
      </c>
      <c r="B238" s="1">
        <v>1824</v>
      </c>
      <c r="D238" s="1" t="s">
        <v>384</v>
      </c>
      <c r="E238" s="1" t="s">
        <v>183</v>
      </c>
      <c r="F238" s="1" t="s">
        <v>610</v>
      </c>
      <c r="J238" s="1">
        <v>1824</v>
      </c>
      <c r="K238" s="1">
        <v>3</v>
      </c>
      <c r="L238" s="1">
        <v>23</v>
      </c>
      <c r="M238" s="1">
        <v>1824</v>
      </c>
      <c r="N238" s="1">
        <v>7</v>
      </c>
      <c r="O238" s="1">
        <v>12</v>
      </c>
      <c r="P238" s="1">
        <v>111</v>
      </c>
      <c r="Q238" s="1">
        <v>174</v>
      </c>
      <c r="S238" s="1">
        <v>171</v>
      </c>
      <c r="U238" s="1" t="s">
        <v>611</v>
      </c>
    </row>
    <row r="239" spans="1:21" x14ac:dyDescent="0.25">
      <c r="A239" s="1">
        <v>198</v>
      </c>
      <c r="B239" s="1">
        <v>1824</v>
      </c>
      <c r="D239" s="1" t="s">
        <v>224</v>
      </c>
      <c r="E239" s="1" t="s">
        <v>183</v>
      </c>
      <c r="F239" s="1" t="s">
        <v>612</v>
      </c>
      <c r="J239" s="1">
        <v>1824</v>
      </c>
      <c r="K239" s="1">
        <v>2</v>
      </c>
      <c r="L239" s="1">
        <v>13</v>
      </c>
      <c r="M239" s="1">
        <v>1824</v>
      </c>
      <c r="N239" s="1">
        <v>7</v>
      </c>
      <c r="O239" s="1">
        <v>15</v>
      </c>
      <c r="P239" s="1">
        <v>153</v>
      </c>
      <c r="Q239" s="1">
        <v>180</v>
      </c>
      <c r="S239" s="1">
        <v>177</v>
      </c>
      <c r="U239" s="1" t="s">
        <v>613</v>
      </c>
    </row>
    <row r="240" spans="1:21" x14ac:dyDescent="0.25">
      <c r="A240" s="1">
        <v>199</v>
      </c>
      <c r="B240" s="1">
        <v>1824</v>
      </c>
      <c r="D240" s="1" t="s">
        <v>224</v>
      </c>
      <c r="E240" s="1" t="s">
        <v>183</v>
      </c>
      <c r="F240" s="1" t="s">
        <v>614</v>
      </c>
      <c r="J240" s="1">
        <v>1824</v>
      </c>
      <c r="K240" s="1">
        <v>4</v>
      </c>
      <c r="L240" s="1">
        <v>6</v>
      </c>
      <c r="M240" s="1">
        <v>1824</v>
      </c>
      <c r="N240" s="1">
        <v>8</v>
      </c>
      <c r="O240" s="1">
        <v>20</v>
      </c>
      <c r="P240" s="1">
        <v>136</v>
      </c>
      <c r="R240" s="1">
        <v>109</v>
      </c>
      <c r="T240" s="1">
        <v>108</v>
      </c>
      <c r="U240" s="1" t="s">
        <v>615</v>
      </c>
    </row>
    <row r="241" spans="1:21" x14ac:dyDescent="0.25">
      <c r="A241" s="1">
        <v>200</v>
      </c>
      <c r="B241" s="1">
        <v>1824</v>
      </c>
      <c r="D241" s="1" t="s">
        <v>182</v>
      </c>
      <c r="E241" s="1" t="s">
        <v>183</v>
      </c>
      <c r="F241" s="1" t="s">
        <v>616</v>
      </c>
      <c r="J241" s="1">
        <v>1824</v>
      </c>
      <c r="K241" s="1">
        <v>7</v>
      </c>
      <c r="L241" s="1">
        <v>13</v>
      </c>
      <c r="M241" s="1">
        <v>1824</v>
      </c>
      <c r="N241" s="1">
        <v>10</v>
      </c>
      <c r="O241" s="1">
        <v>27</v>
      </c>
      <c r="P241" s="1">
        <v>106</v>
      </c>
      <c r="Q241" s="1">
        <v>190</v>
      </c>
      <c r="S241" s="1">
        <v>190</v>
      </c>
      <c r="U241" s="1" t="s">
        <v>617</v>
      </c>
    </row>
    <row r="242" spans="1:21" x14ac:dyDescent="0.25">
      <c r="A242" s="1">
        <v>201</v>
      </c>
      <c r="B242" s="1">
        <v>1824</v>
      </c>
      <c r="D242" s="1" t="s">
        <v>152</v>
      </c>
      <c r="E242" s="1" t="s">
        <v>183</v>
      </c>
      <c r="F242" s="1" t="s">
        <v>618</v>
      </c>
      <c r="J242" s="1">
        <v>1824</v>
      </c>
      <c r="K242" s="1">
        <v>7</v>
      </c>
      <c r="L242" s="1">
        <v>14</v>
      </c>
      <c r="M242" s="1">
        <v>1824</v>
      </c>
      <c r="N242" s="1">
        <v>11</v>
      </c>
      <c r="O242" s="1">
        <v>19</v>
      </c>
      <c r="P242" s="1">
        <v>128</v>
      </c>
      <c r="Q242" s="1">
        <v>172</v>
      </c>
      <c r="S242" s="1">
        <v>170</v>
      </c>
      <c r="U242" s="1" t="s">
        <v>619</v>
      </c>
    </row>
    <row r="243" spans="1:21" x14ac:dyDescent="0.25">
      <c r="A243" s="1">
        <v>205</v>
      </c>
      <c r="B243" s="1">
        <v>1824</v>
      </c>
      <c r="D243" s="1" t="s">
        <v>224</v>
      </c>
      <c r="E243" s="1" t="s">
        <v>183</v>
      </c>
      <c r="F243" s="1" t="s">
        <v>620</v>
      </c>
      <c r="J243" s="1">
        <v>1824</v>
      </c>
      <c r="K243" s="1">
        <v>9</v>
      </c>
      <c r="L243" s="1">
        <v>8</v>
      </c>
      <c r="M243" s="1">
        <v>1825</v>
      </c>
      <c r="N243" s="1">
        <v>1</v>
      </c>
      <c r="O243" s="1">
        <v>2</v>
      </c>
      <c r="P243" s="1">
        <v>116</v>
      </c>
      <c r="Q243" s="1">
        <v>200</v>
      </c>
      <c r="S243" s="1">
        <v>200</v>
      </c>
      <c r="U243" s="1" t="s">
        <v>621</v>
      </c>
    </row>
    <row r="244" spans="1:21" x14ac:dyDescent="0.25">
      <c r="A244" s="1">
        <v>206</v>
      </c>
      <c r="B244" s="1">
        <v>1824</v>
      </c>
      <c r="D244" s="1" t="s">
        <v>152</v>
      </c>
      <c r="E244" s="1" t="s">
        <v>183</v>
      </c>
      <c r="F244" s="1" t="s">
        <v>622</v>
      </c>
      <c r="J244" s="1">
        <v>1824</v>
      </c>
      <c r="K244" s="1">
        <v>10</v>
      </c>
      <c r="L244" s="1">
        <v>2</v>
      </c>
      <c r="M244" s="1">
        <v>1825</v>
      </c>
      <c r="N244" s="1">
        <v>1</v>
      </c>
      <c r="O244" s="1">
        <v>23</v>
      </c>
      <c r="P244" s="1">
        <v>113</v>
      </c>
      <c r="R244" s="1">
        <v>82</v>
      </c>
      <c r="T244" s="1">
        <v>81</v>
      </c>
      <c r="U244" s="1" t="s">
        <v>690</v>
      </c>
    </row>
    <row r="245" spans="1:21" x14ac:dyDescent="0.25">
      <c r="A245" s="1">
        <v>207</v>
      </c>
      <c r="B245" s="1">
        <v>1824</v>
      </c>
      <c r="D245" s="1" t="s">
        <v>224</v>
      </c>
      <c r="E245" s="1" t="s">
        <v>183</v>
      </c>
      <c r="F245" s="1" t="s">
        <v>691</v>
      </c>
      <c r="J245" s="1">
        <v>1824</v>
      </c>
      <c r="K245" s="1">
        <v>10</v>
      </c>
      <c r="L245" s="1">
        <v>29</v>
      </c>
      <c r="M245" s="1">
        <v>1825</v>
      </c>
      <c r="N245" s="1">
        <v>2</v>
      </c>
      <c r="O245" s="1">
        <v>22</v>
      </c>
      <c r="P245" s="1">
        <v>116</v>
      </c>
      <c r="Q245" s="1">
        <v>190</v>
      </c>
      <c r="S245" s="1">
        <v>190</v>
      </c>
      <c r="U245" s="1" t="s">
        <v>692</v>
      </c>
    </row>
    <row r="246" spans="1:21" x14ac:dyDescent="0.25">
      <c r="A246" s="1">
        <v>208</v>
      </c>
      <c r="B246" s="1">
        <v>1824</v>
      </c>
      <c r="D246" s="1" t="s">
        <v>152</v>
      </c>
      <c r="E246" s="1" t="s">
        <v>1275</v>
      </c>
      <c r="F246" s="1" t="s">
        <v>693</v>
      </c>
      <c r="J246" s="1">
        <v>1824</v>
      </c>
      <c r="K246" s="1">
        <v>10</v>
      </c>
      <c r="L246" s="1">
        <v>12</v>
      </c>
      <c r="M246" s="1">
        <v>1825</v>
      </c>
      <c r="N246" s="1">
        <v>2</v>
      </c>
      <c r="O246" s="1">
        <v>27</v>
      </c>
      <c r="P246" s="1">
        <v>138</v>
      </c>
      <c r="R246" s="1">
        <v>79</v>
      </c>
      <c r="T246" s="1">
        <v>79</v>
      </c>
      <c r="U246" s="1" t="s">
        <v>694</v>
      </c>
    </row>
    <row r="247" spans="1:21" x14ac:dyDescent="0.25">
      <c r="A247" s="1">
        <v>212</v>
      </c>
      <c r="B247" s="1">
        <v>1824</v>
      </c>
      <c r="D247" s="1" t="s">
        <v>182</v>
      </c>
      <c r="E247" s="1" t="s">
        <v>183</v>
      </c>
      <c r="F247" s="1" t="s">
        <v>701</v>
      </c>
      <c r="J247" s="1">
        <v>1824</v>
      </c>
      <c r="K247" s="1">
        <v>12</v>
      </c>
      <c r="L247" s="1">
        <v>29</v>
      </c>
      <c r="M247" s="1">
        <v>1825</v>
      </c>
      <c r="N247" s="1">
        <v>5</v>
      </c>
      <c r="O247" s="1">
        <v>7</v>
      </c>
      <c r="P247" s="1">
        <v>129</v>
      </c>
      <c r="Q247" s="1">
        <v>135</v>
      </c>
      <c r="S247" s="1">
        <v>133</v>
      </c>
      <c r="U247" s="1" t="s">
        <v>702</v>
      </c>
    </row>
    <row r="248" spans="1:21" x14ac:dyDescent="0.25">
      <c r="A248" s="1">
        <v>694</v>
      </c>
      <c r="B248" s="1">
        <v>1824</v>
      </c>
      <c r="D248" s="1" t="s">
        <v>182</v>
      </c>
      <c r="E248" s="1" t="s">
        <v>1275</v>
      </c>
      <c r="F248" s="1" t="s">
        <v>1332</v>
      </c>
      <c r="J248" s="1">
        <v>1824</v>
      </c>
      <c r="K248" s="1">
        <v>3</v>
      </c>
      <c r="L248" s="1">
        <v>29</v>
      </c>
      <c r="M248" s="1">
        <v>1824</v>
      </c>
      <c r="N248" s="1">
        <v>7</v>
      </c>
      <c r="O248" s="1">
        <v>21</v>
      </c>
      <c r="P248" s="1">
        <v>114</v>
      </c>
      <c r="Q248" s="1">
        <v>204</v>
      </c>
      <c r="S248" s="1">
        <v>202</v>
      </c>
      <c r="U248" s="1" t="s">
        <v>1333</v>
      </c>
    </row>
    <row r="249" spans="1:21" x14ac:dyDescent="0.25">
      <c r="A249" s="1">
        <v>695</v>
      </c>
      <c r="B249" s="1">
        <v>1824</v>
      </c>
      <c r="D249" s="1" t="s">
        <v>158</v>
      </c>
      <c r="E249" s="1" t="s">
        <v>1275</v>
      </c>
      <c r="F249" s="1" t="s">
        <v>1334</v>
      </c>
      <c r="J249" s="1">
        <v>1824</v>
      </c>
      <c r="K249" s="1">
        <v>4</v>
      </c>
      <c r="L249" s="1">
        <v>6</v>
      </c>
      <c r="M249" s="1">
        <v>1824</v>
      </c>
      <c r="N249" s="1">
        <v>7</v>
      </c>
      <c r="O249" s="1">
        <v>27</v>
      </c>
      <c r="P249" s="1">
        <v>112</v>
      </c>
      <c r="Q249" s="1">
        <v>180</v>
      </c>
      <c r="S249" s="1">
        <v>180</v>
      </c>
      <c r="U249" s="1" t="s">
        <v>1335</v>
      </c>
    </row>
    <row r="250" spans="1:21" x14ac:dyDescent="0.25">
      <c r="A250" s="1">
        <v>696</v>
      </c>
      <c r="B250" s="1">
        <v>1824</v>
      </c>
      <c r="D250" s="1" t="s">
        <v>384</v>
      </c>
      <c r="E250" s="1" t="s">
        <v>1275</v>
      </c>
      <c r="F250" s="1" t="s">
        <v>1336</v>
      </c>
      <c r="J250" s="1">
        <v>1824</v>
      </c>
      <c r="K250" s="1">
        <v>7</v>
      </c>
      <c r="L250" s="1">
        <v>9</v>
      </c>
      <c r="M250" s="1">
        <v>1824</v>
      </c>
      <c r="N250" s="1">
        <v>11</v>
      </c>
      <c r="O250" s="1">
        <v>9</v>
      </c>
      <c r="P250" s="1">
        <v>123</v>
      </c>
      <c r="Q250" s="1">
        <v>140</v>
      </c>
      <c r="S250" s="1">
        <v>140</v>
      </c>
      <c r="U250" s="1" t="s">
        <v>1337</v>
      </c>
    </row>
    <row r="251" spans="1:21" x14ac:dyDescent="0.25">
      <c r="A251" s="1">
        <v>701</v>
      </c>
      <c r="B251" s="1">
        <v>1824</v>
      </c>
      <c r="D251" s="1" t="s">
        <v>158</v>
      </c>
      <c r="E251" s="1" t="s">
        <v>1275</v>
      </c>
      <c r="F251" s="1" t="s">
        <v>1338</v>
      </c>
      <c r="J251" s="1">
        <v>1824</v>
      </c>
      <c r="K251" s="1">
        <v>12</v>
      </c>
      <c r="L251" s="1">
        <v>16</v>
      </c>
      <c r="M251" s="1">
        <v>1825</v>
      </c>
      <c r="N251" s="1">
        <v>4</v>
      </c>
      <c r="O251" s="1">
        <v>9</v>
      </c>
      <c r="P251" s="1">
        <v>114</v>
      </c>
      <c r="Q251" s="1">
        <v>210</v>
      </c>
      <c r="S251" s="1">
        <v>208</v>
      </c>
      <c r="U251" s="1" t="s">
        <v>1339</v>
      </c>
    </row>
    <row r="252" spans="1:21" x14ac:dyDescent="0.25">
      <c r="A252" s="1">
        <v>209</v>
      </c>
      <c r="B252" s="1">
        <v>1825</v>
      </c>
      <c r="D252" s="1" t="s">
        <v>224</v>
      </c>
      <c r="E252" s="1" t="s">
        <v>183</v>
      </c>
      <c r="F252" s="1" t="s">
        <v>695</v>
      </c>
      <c r="J252" s="1">
        <v>1825</v>
      </c>
      <c r="K252" s="1">
        <v>1</v>
      </c>
      <c r="L252" s="1">
        <v>5</v>
      </c>
      <c r="M252" s="1">
        <v>1825</v>
      </c>
      <c r="N252" s="1">
        <v>4</v>
      </c>
      <c r="O252" s="1">
        <v>22</v>
      </c>
      <c r="P252" s="1">
        <v>107</v>
      </c>
      <c r="Q252" s="1">
        <v>195</v>
      </c>
      <c r="S252" s="1">
        <v>193</v>
      </c>
      <c r="U252" s="1" t="s">
        <v>696</v>
      </c>
    </row>
    <row r="253" spans="1:21" x14ac:dyDescent="0.25">
      <c r="A253" s="1">
        <v>210</v>
      </c>
      <c r="B253" s="1">
        <v>1825</v>
      </c>
      <c r="D253" s="1" t="s">
        <v>182</v>
      </c>
      <c r="E253" s="1" t="s">
        <v>183</v>
      </c>
      <c r="F253" s="1" t="s">
        <v>697</v>
      </c>
      <c r="J253" s="1">
        <v>1825</v>
      </c>
      <c r="K253" s="1">
        <v>1</v>
      </c>
      <c r="L253" s="1">
        <v>5</v>
      </c>
      <c r="M253" s="1">
        <v>1825</v>
      </c>
      <c r="N253" s="1">
        <v>4</v>
      </c>
      <c r="O253" s="1">
        <v>29</v>
      </c>
      <c r="P253" s="1">
        <v>114</v>
      </c>
      <c r="Q253" s="1">
        <v>136</v>
      </c>
      <c r="S253" s="1">
        <v>135</v>
      </c>
      <c r="U253" s="1" t="s">
        <v>698</v>
      </c>
    </row>
    <row r="254" spans="1:21" x14ac:dyDescent="0.25">
      <c r="A254" s="1">
        <v>211</v>
      </c>
      <c r="B254" s="1">
        <v>1825</v>
      </c>
      <c r="D254" s="1" t="s">
        <v>182</v>
      </c>
      <c r="E254" s="1" t="s">
        <v>183</v>
      </c>
      <c r="F254" s="1" t="s">
        <v>699</v>
      </c>
      <c r="J254" s="1">
        <v>1825</v>
      </c>
      <c r="K254" s="1">
        <v>1</v>
      </c>
      <c r="L254" s="1">
        <v>6</v>
      </c>
      <c r="M254" s="1">
        <v>1825</v>
      </c>
      <c r="N254" s="1">
        <v>4</v>
      </c>
      <c r="O254" s="1">
        <v>29</v>
      </c>
      <c r="P254" s="1">
        <v>113</v>
      </c>
      <c r="Q254" s="1">
        <v>200</v>
      </c>
      <c r="S254" s="1">
        <v>197</v>
      </c>
      <c r="U254" s="1" t="s">
        <v>700</v>
      </c>
    </row>
    <row r="255" spans="1:21" x14ac:dyDescent="0.25">
      <c r="A255" s="1">
        <v>213</v>
      </c>
      <c r="B255" s="1">
        <v>1825</v>
      </c>
      <c r="D255" s="1" t="s">
        <v>224</v>
      </c>
      <c r="E255" s="1" t="s">
        <v>183</v>
      </c>
      <c r="F255" s="1" t="s">
        <v>703</v>
      </c>
      <c r="J255" s="1">
        <v>1825</v>
      </c>
      <c r="K255" s="1">
        <v>3</v>
      </c>
      <c r="L255" s="1">
        <v>12</v>
      </c>
      <c r="M255" s="1">
        <v>1825</v>
      </c>
      <c r="N255" s="1">
        <v>7</v>
      </c>
      <c r="O255" s="1">
        <v>10</v>
      </c>
      <c r="P255" s="1">
        <v>120</v>
      </c>
      <c r="R255" s="1">
        <v>113</v>
      </c>
      <c r="T255" s="1">
        <v>112</v>
      </c>
      <c r="U255" s="1" t="s">
        <v>704</v>
      </c>
    </row>
    <row r="256" spans="1:21" x14ac:dyDescent="0.25">
      <c r="A256" s="1">
        <v>214</v>
      </c>
      <c r="B256" s="1">
        <v>1825</v>
      </c>
      <c r="D256" s="1" t="s">
        <v>182</v>
      </c>
      <c r="E256" s="1" t="s">
        <v>183</v>
      </c>
      <c r="F256" s="1" t="s">
        <v>705</v>
      </c>
      <c r="J256" s="1">
        <v>1825</v>
      </c>
      <c r="K256" s="1">
        <v>4</v>
      </c>
      <c r="L256" s="1">
        <v>17</v>
      </c>
      <c r="M256" s="1">
        <v>1825</v>
      </c>
      <c r="N256" s="1">
        <v>8</v>
      </c>
      <c r="O256" s="1">
        <v>18</v>
      </c>
      <c r="P256" s="1">
        <v>123</v>
      </c>
      <c r="Q256" s="1">
        <v>180</v>
      </c>
      <c r="S256" s="1">
        <v>178</v>
      </c>
      <c r="U256" s="1" t="s">
        <v>706</v>
      </c>
    </row>
    <row r="257" spans="1:21" x14ac:dyDescent="0.25">
      <c r="A257" s="1">
        <v>215</v>
      </c>
      <c r="B257" s="1">
        <v>1825</v>
      </c>
      <c r="D257" s="1" t="s">
        <v>182</v>
      </c>
      <c r="E257" s="1" t="s">
        <v>183</v>
      </c>
      <c r="F257" s="1" t="s">
        <v>707</v>
      </c>
      <c r="J257" s="1">
        <v>1825</v>
      </c>
      <c r="K257" s="1">
        <v>4</v>
      </c>
      <c r="L257" s="1">
        <v>17</v>
      </c>
      <c r="M257" s="1">
        <v>1825</v>
      </c>
      <c r="N257" s="1">
        <v>8</v>
      </c>
      <c r="O257" s="1">
        <v>22</v>
      </c>
      <c r="P257" s="1">
        <v>127</v>
      </c>
      <c r="R257" s="1">
        <v>121</v>
      </c>
      <c r="T257" s="1">
        <v>121</v>
      </c>
      <c r="U257" s="1" t="s">
        <v>708</v>
      </c>
    </row>
    <row r="258" spans="1:21" x14ac:dyDescent="0.25">
      <c r="A258" s="1">
        <v>216</v>
      </c>
      <c r="B258" s="1">
        <v>1825</v>
      </c>
      <c r="D258" s="1" t="s">
        <v>224</v>
      </c>
      <c r="E258" s="1" t="s">
        <v>183</v>
      </c>
      <c r="F258" s="1" t="s">
        <v>709</v>
      </c>
      <c r="J258" s="1">
        <v>1825</v>
      </c>
      <c r="K258" s="1">
        <v>5</v>
      </c>
      <c r="L258" s="1">
        <v>16</v>
      </c>
      <c r="M258" s="1">
        <v>1825</v>
      </c>
      <c r="N258" s="1">
        <v>9</v>
      </c>
      <c r="O258" s="1">
        <v>4</v>
      </c>
      <c r="P258" s="1">
        <v>111</v>
      </c>
      <c r="Q258" s="1">
        <v>144</v>
      </c>
      <c r="S258" s="1">
        <v>143</v>
      </c>
      <c r="U258" s="1" t="s">
        <v>710</v>
      </c>
    </row>
    <row r="259" spans="1:21" x14ac:dyDescent="0.25">
      <c r="A259" s="1">
        <v>217</v>
      </c>
      <c r="B259" s="1">
        <v>1825</v>
      </c>
      <c r="D259" s="1" t="s">
        <v>711</v>
      </c>
      <c r="E259" s="1" t="s">
        <v>183</v>
      </c>
      <c r="F259" s="1" t="s">
        <v>712</v>
      </c>
      <c r="J259" s="1">
        <v>1825</v>
      </c>
      <c r="K259" s="1">
        <v>8</v>
      </c>
      <c r="L259" s="1">
        <v>5</v>
      </c>
      <c r="M259" s="1">
        <v>1825</v>
      </c>
      <c r="N259" s="1">
        <v>12</v>
      </c>
      <c r="O259" s="1">
        <v>3</v>
      </c>
      <c r="P259" s="1">
        <v>120</v>
      </c>
      <c r="Q259" s="1">
        <v>176</v>
      </c>
      <c r="S259" s="1">
        <v>175</v>
      </c>
      <c r="U259" s="1" t="s">
        <v>713</v>
      </c>
    </row>
    <row r="260" spans="1:21" x14ac:dyDescent="0.25">
      <c r="A260" s="1">
        <v>218</v>
      </c>
      <c r="B260" s="1">
        <v>1825</v>
      </c>
      <c r="D260" s="1" t="s">
        <v>152</v>
      </c>
      <c r="E260" s="1" t="s">
        <v>1275</v>
      </c>
      <c r="F260" s="1" t="s">
        <v>714</v>
      </c>
      <c r="J260" s="1">
        <v>1825</v>
      </c>
      <c r="K260" s="1">
        <v>7</v>
      </c>
      <c r="L260" s="1">
        <v>24</v>
      </c>
      <c r="M260" s="1">
        <v>1825</v>
      </c>
      <c r="N260" s="1">
        <v>12</v>
      </c>
      <c r="O260" s="1">
        <v>17</v>
      </c>
      <c r="P260" s="1">
        <v>146</v>
      </c>
      <c r="R260" s="1">
        <v>109</v>
      </c>
      <c r="T260" s="1">
        <v>108</v>
      </c>
      <c r="U260" s="1" t="s">
        <v>715</v>
      </c>
    </row>
    <row r="261" spans="1:21" x14ac:dyDescent="0.25">
      <c r="A261" s="1">
        <v>222</v>
      </c>
      <c r="B261" s="1">
        <v>1825</v>
      </c>
      <c r="D261" s="1" t="s">
        <v>182</v>
      </c>
      <c r="E261" s="1" t="s">
        <v>183</v>
      </c>
      <c r="F261" s="1" t="s">
        <v>716</v>
      </c>
      <c r="J261" s="1">
        <v>1825</v>
      </c>
      <c r="K261" s="1">
        <v>8</v>
      </c>
      <c r="L261" s="1">
        <v>22</v>
      </c>
      <c r="M261" s="1">
        <v>1826</v>
      </c>
      <c r="N261" s="1">
        <v>1</v>
      </c>
      <c r="O261" s="1">
        <v>3</v>
      </c>
      <c r="P261" s="1">
        <v>134</v>
      </c>
      <c r="Q261" s="1">
        <v>152</v>
      </c>
      <c r="S261" s="1">
        <v>152</v>
      </c>
      <c r="U261" s="1" t="s">
        <v>717</v>
      </c>
    </row>
    <row r="262" spans="1:21" x14ac:dyDescent="0.25">
      <c r="A262" s="1">
        <v>223</v>
      </c>
      <c r="B262" s="1">
        <v>1825</v>
      </c>
      <c r="D262" s="1" t="s">
        <v>224</v>
      </c>
      <c r="E262" s="1" t="s">
        <v>183</v>
      </c>
      <c r="F262" s="1" t="s">
        <v>718</v>
      </c>
      <c r="J262" s="1">
        <v>1825</v>
      </c>
      <c r="K262" s="1">
        <v>7</v>
      </c>
      <c r="L262" s="1">
        <v>11</v>
      </c>
      <c r="M262" s="1">
        <v>1826</v>
      </c>
      <c r="N262" s="1">
        <v>1</v>
      </c>
      <c r="O262" s="1">
        <v>3</v>
      </c>
      <c r="P262" s="1">
        <v>176</v>
      </c>
      <c r="Q262" s="1">
        <v>196</v>
      </c>
      <c r="S262" s="1">
        <v>191</v>
      </c>
      <c r="U262" s="1" t="s">
        <v>719</v>
      </c>
    </row>
    <row r="263" spans="1:21" x14ac:dyDescent="0.25">
      <c r="A263" s="1">
        <v>224</v>
      </c>
      <c r="B263" s="1">
        <v>1825</v>
      </c>
      <c r="D263" s="1" t="s">
        <v>224</v>
      </c>
      <c r="E263" s="1" t="s">
        <v>183</v>
      </c>
      <c r="F263" s="1" t="s">
        <v>720</v>
      </c>
      <c r="J263" s="1">
        <v>1825</v>
      </c>
      <c r="K263" s="1">
        <v>10</v>
      </c>
      <c r="L263" s="1">
        <v>23</v>
      </c>
      <c r="M263" s="1">
        <v>1826</v>
      </c>
      <c r="N263" s="1">
        <v>2</v>
      </c>
      <c r="O263" s="1">
        <v>18</v>
      </c>
      <c r="P263" s="1">
        <v>118</v>
      </c>
      <c r="Q263" s="1">
        <v>190</v>
      </c>
      <c r="S263" s="1">
        <v>190</v>
      </c>
      <c r="U263" s="1" t="s">
        <v>721</v>
      </c>
    </row>
    <row r="264" spans="1:21" x14ac:dyDescent="0.25">
      <c r="A264" s="1">
        <v>225</v>
      </c>
      <c r="B264" s="1">
        <v>1825</v>
      </c>
      <c r="D264" s="1" t="s">
        <v>182</v>
      </c>
      <c r="E264" s="1" t="s">
        <v>183</v>
      </c>
      <c r="F264" s="1" t="s">
        <v>722</v>
      </c>
      <c r="J264" s="1">
        <v>1825</v>
      </c>
      <c r="K264" s="1">
        <v>11</v>
      </c>
      <c r="L264" s="1">
        <v>30</v>
      </c>
      <c r="M264" s="1">
        <v>1826</v>
      </c>
      <c r="N264" s="1">
        <v>3</v>
      </c>
      <c r="O264" s="1">
        <v>21</v>
      </c>
      <c r="P264" s="1">
        <v>111</v>
      </c>
      <c r="Q264" s="1">
        <v>150</v>
      </c>
      <c r="S264" s="1">
        <v>147</v>
      </c>
      <c r="U264" s="1" t="s">
        <v>723</v>
      </c>
    </row>
    <row r="265" spans="1:21" x14ac:dyDescent="0.25">
      <c r="A265" s="1">
        <v>702</v>
      </c>
      <c r="B265" s="1">
        <v>1825</v>
      </c>
      <c r="D265" s="1" t="s">
        <v>182</v>
      </c>
      <c r="E265" s="1" t="s">
        <v>1275</v>
      </c>
      <c r="F265" s="1" t="s">
        <v>1340</v>
      </c>
      <c r="J265" s="1">
        <v>1825</v>
      </c>
      <c r="K265" s="1">
        <v>1</v>
      </c>
      <c r="L265" s="1">
        <v>5</v>
      </c>
      <c r="M265" s="1">
        <v>1825</v>
      </c>
      <c r="N265" s="1">
        <v>4</v>
      </c>
      <c r="O265" s="1">
        <v>18</v>
      </c>
      <c r="P265" s="1">
        <v>103</v>
      </c>
      <c r="Q265" s="1">
        <v>130</v>
      </c>
      <c r="S265" s="1">
        <v>128</v>
      </c>
      <c r="U265" s="1" t="s">
        <v>1341</v>
      </c>
    </row>
    <row r="266" spans="1:21" x14ac:dyDescent="0.25">
      <c r="A266" s="1">
        <v>703</v>
      </c>
      <c r="B266" s="1">
        <v>1825</v>
      </c>
      <c r="D266" s="1" t="s">
        <v>384</v>
      </c>
      <c r="E266" s="1" t="s">
        <v>1275</v>
      </c>
      <c r="F266" s="1" t="s">
        <v>1342</v>
      </c>
      <c r="J266" s="1">
        <v>1825</v>
      </c>
      <c r="K266" s="1">
        <v>4</v>
      </c>
      <c r="L266" s="1">
        <v>26</v>
      </c>
      <c r="M266" s="1">
        <v>1825</v>
      </c>
      <c r="N266" s="1">
        <v>9</v>
      </c>
      <c r="O266" s="1">
        <v>14</v>
      </c>
      <c r="P266" s="1">
        <v>141</v>
      </c>
      <c r="Q266" s="1">
        <v>180</v>
      </c>
      <c r="S266" s="1">
        <v>178</v>
      </c>
      <c r="U266" s="1" t="s">
        <v>1343</v>
      </c>
    </row>
    <row r="267" spans="1:21" x14ac:dyDescent="0.25">
      <c r="A267" s="1">
        <v>705</v>
      </c>
      <c r="B267" s="1">
        <v>1825</v>
      </c>
      <c r="D267" s="1" t="s">
        <v>384</v>
      </c>
      <c r="E267" s="1" t="s">
        <v>1275</v>
      </c>
      <c r="F267" s="1" t="s">
        <v>1344</v>
      </c>
      <c r="J267" s="1">
        <v>1825</v>
      </c>
      <c r="K267" s="1">
        <v>8</v>
      </c>
      <c r="L267" s="1">
        <v>2</v>
      </c>
      <c r="M267" s="1">
        <v>1825</v>
      </c>
      <c r="N267" s="1">
        <v>12</v>
      </c>
      <c r="O267" s="1">
        <v>14</v>
      </c>
      <c r="P267" s="1">
        <v>132</v>
      </c>
      <c r="Q267" s="1">
        <v>175</v>
      </c>
      <c r="S267" s="1">
        <v>172</v>
      </c>
      <c r="U267" s="1" t="s">
        <v>1345</v>
      </c>
    </row>
    <row r="268" spans="1:21" x14ac:dyDescent="0.25">
      <c r="A268" s="1">
        <v>706</v>
      </c>
      <c r="B268" s="1">
        <v>1825</v>
      </c>
      <c r="D268" s="1" t="s">
        <v>152</v>
      </c>
      <c r="E268" s="1" t="s">
        <v>1275</v>
      </c>
      <c r="F268" s="1" t="s">
        <v>1379</v>
      </c>
      <c r="J268" s="1">
        <v>1825</v>
      </c>
      <c r="K268" s="1">
        <v>12</v>
      </c>
      <c r="L268" s="1">
        <v>6</v>
      </c>
      <c r="M268" s="1">
        <v>1826</v>
      </c>
      <c r="N268" s="1">
        <v>4</v>
      </c>
      <c r="O268" s="1">
        <v>29</v>
      </c>
      <c r="P268" s="1">
        <v>144</v>
      </c>
      <c r="Q268" s="1">
        <v>150</v>
      </c>
      <c r="S268" s="1">
        <v>146</v>
      </c>
      <c r="U268" s="1" t="s">
        <v>1380</v>
      </c>
    </row>
    <row r="269" spans="1:21" x14ac:dyDescent="0.25">
      <c r="A269" s="1">
        <v>707</v>
      </c>
      <c r="B269" s="1">
        <v>1825</v>
      </c>
      <c r="D269" s="1" t="s">
        <v>384</v>
      </c>
      <c r="E269" s="1" t="s">
        <v>1275</v>
      </c>
      <c r="F269" s="1" t="s">
        <v>1381</v>
      </c>
      <c r="J269" s="1">
        <v>1825</v>
      </c>
      <c r="K269" s="1">
        <v>12</v>
      </c>
      <c r="L269" s="1">
        <v>24</v>
      </c>
      <c r="M269" s="1">
        <v>1826</v>
      </c>
      <c r="N269" s="1">
        <v>5</v>
      </c>
      <c r="O269" s="1">
        <v>16</v>
      </c>
      <c r="P269" s="1">
        <v>143</v>
      </c>
      <c r="R269" s="1">
        <v>100</v>
      </c>
      <c r="T269" s="1">
        <v>99</v>
      </c>
      <c r="U269" s="1" t="s">
        <v>1382</v>
      </c>
    </row>
    <row r="270" spans="1:21" x14ac:dyDescent="0.25">
      <c r="A270" s="1">
        <v>226</v>
      </c>
      <c r="B270" s="1">
        <v>1826</v>
      </c>
      <c r="D270" s="1" t="s">
        <v>224</v>
      </c>
      <c r="E270" s="1" t="s">
        <v>183</v>
      </c>
      <c r="F270" s="1" t="s">
        <v>724</v>
      </c>
      <c r="J270" s="1">
        <v>1826</v>
      </c>
      <c r="K270" s="1">
        <v>1</v>
      </c>
      <c r="L270" s="1">
        <v>19</v>
      </c>
      <c r="M270" s="1">
        <v>1826</v>
      </c>
      <c r="N270" s="1">
        <v>5</v>
      </c>
      <c r="O270" s="1">
        <v>17</v>
      </c>
      <c r="P270" s="1">
        <v>118</v>
      </c>
      <c r="R270" s="1">
        <v>100</v>
      </c>
      <c r="T270" s="1">
        <v>100</v>
      </c>
      <c r="U270" s="1" t="s">
        <v>725</v>
      </c>
    </row>
    <row r="271" spans="1:21" x14ac:dyDescent="0.25">
      <c r="A271" s="1">
        <v>227</v>
      </c>
      <c r="B271" s="1">
        <v>1826</v>
      </c>
      <c r="D271" s="1" t="s">
        <v>711</v>
      </c>
      <c r="E271" s="1" t="s">
        <v>183</v>
      </c>
      <c r="F271" s="1" t="s">
        <v>726</v>
      </c>
      <c r="J271" s="1">
        <v>1826</v>
      </c>
      <c r="K271" s="1">
        <v>3</v>
      </c>
      <c r="L271" s="1">
        <v>16</v>
      </c>
      <c r="M271" s="1">
        <v>1826</v>
      </c>
      <c r="N271" s="1">
        <v>8</v>
      </c>
      <c r="O271" s="1">
        <v>5</v>
      </c>
      <c r="P271" s="1">
        <v>142</v>
      </c>
      <c r="Q271" s="1">
        <v>130</v>
      </c>
      <c r="S271" s="1">
        <v>129</v>
      </c>
      <c r="U271" s="1" t="s">
        <v>727</v>
      </c>
    </row>
    <row r="272" spans="1:21" x14ac:dyDescent="0.25">
      <c r="A272" s="1">
        <v>228</v>
      </c>
      <c r="B272" s="1">
        <v>1826</v>
      </c>
      <c r="D272" s="1" t="s">
        <v>465</v>
      </c>
      <c r="E272" s="1" t="s">
        <v>183</v>
      </c>
      <c r="F272" s="1" t="s">
        <v>728</v>
      </c>
      <c r="J272" s="1">
        <v>1826</v>
      </c>
      <c r="K272" s="1">
        <v>5</v>
      </c>
      <c r="L272" s="1">
        <v>16</v>
      </c>
      <c r="M272" s="1">
        <v>1826</v>
      </c>
      <c r="N272" s="1">
        <v>9</v>
      </c>
      <c r="O272" s="1">
        <v>13</v>
      </c>
      <c r="P272" s="1">
        <v>120</v>
      </c>
      <c r="Q272" s="1">
        <v>200</v>
      </c>
      <c r="S272" s="1">
        <v>198</v>
      </c>
      <c r="U272" s="1" t="s">
        <v>729</v>
      </c>
    </row>
    <row r="273" spans="1:21" x14ac:dyDescent="0.25">
      <c r="A273" s="1">
        <v>229</v>
      </c>
      <c r="B273" s="1">
        <v>1826</v>
      </c>
      <c r="D273" s="1" t="s">
        <v>384</v>
      </c>
      <c r="E273" s="1" t="s">
        <v>183</v>
      </c>
      <c r="F273" s="1" t="s">
        <v>730</v>
      </c>
      <c r="J273" s="1">
        <v>1826</v>
      </c>
      <c r="K273" s="1">
        <v>5</v>
      </c>
      <c r="L273" s="1">
        <v>6</v>
      </c>
      <c r="M273" s="1">
        <v>1826</v>
      </c>
      <c r="N273" s="1">
        <v>9</v>
      </c>
      <c r="O273" s="1">
        <v>18</v>
      </c>
      <c r="P273" s="1">
        <v>135</v>
      </c>
      <c r="Q273" s="1">
        <v>148</v>
      </c>
      <c r="S273" s="1">
        <v>148</v>
      </c>
      <c r="U273" s="1" t="s">
        <v>731</v>
      </c>
    </row>
    <row r="274" spans="1:21" x14ac:dyDescent="0.25">
      <c r="A274" s="1">
        <v>230</v>
      </c>
      <c r="B274" s="1">
        <v>1826</v>
      </c>
      <c r="D274" s="1" t="s">
        <v>224</v>
      </c>
      <c r="E274" s="1" t="s">
        <v>183</v>
      </c>
      <c r="F274" s="1" t="s">
        <v>732</v>
      </c>
      <c r="J274" s="1">
        <v>1826</v>
      </c>
      <c r="K274" s="1">
        <v>6</v>
      </c>
      <c r="L274" s="1">
        <v>29</v>
      </c>
      <c r="M274" s="1">
        <v>1826</v>
      </c>
      <c r="N274" s="1">
        <v>10</v>
      </c>
      <c r="O274" s="1">
        <v>28</v>
      </c>
      <c r="P274" s="1">
        <v>121</v>
      </c>
      <c r="Q274" s="1">
        <v>200</v>
      </c>
      <c r="S274" s="1">
        <v>199</v>
      </c>
      <c r="U274" s="1" t="s">
        <v>733</v>
      </c>
    </row>
    <row r="275" spans="1:21" x14ac:dyDescent="0.25">
      <c r="A275" s="1">
        <v>231</v>
      </c>
      <c r="B275" s="1">
        <v>1826</v>
      </c>
      <c r="D275" s="1" t="s">
        <v>465</v>
      </c>
      <c r="E275" s="1" t="s">
        <v>183</v>
      </c>
      <c r="F275" s="1" t="s">
        <v>734</v>
      </c>
      <c r="J275" s="1">
        <v>1826</v>
      </c>
      <c r="K275" s="1">
        <v>8</v>
      </c>
      <c r="L275" s="1">
        <v>8</v>
      </c>
      <c r="M275" s="1">
        <v>1826</v>
      </c>
      <c r="N275" s="1">
        <v>11</v>
      </c>
      <c r="O275" s="1">
        <v>26</v>
      </c>
      <c r="P275" s="1">
        <v>110</v>
      </c>
      <c r="Q275" s="1">
        <v>156</v>
      </c>
      <c r="S275" s="1">
        <v>156</v>
      </c>
      <c r="U275" s="1" t="s">
        <v>735</v>
      </c>
    </row>
    <row r="276" spans="1:21" x14ac:dyDescent="0.25">
      <c r="A276" s="1">
        <v>232</v>
      </c>
      <c r="B276" s="1">
        <v>1826</v>
      </c>
      <c r="D276" s="1" t="s">
        <v>711</v>
      </c>
      <c r="E276" s="1" t="s">
        <v>183</v>
      </c>
      <c r="F276" s="1" t="s">
        <v>736</v>
      </c>
      <c r="J276" s="1">
        <v>1826</v>
      </c>
      <c r="K276" s="1">
        <v>8</v>
      </c>
      <c r="L276" s="1">
        <v>27</v>
      </c>
      <c r="M276" s="1">
        <v>1826</v>
      </c>
      <c r="N276" s="1">
        <v>12</v>
      </c>
      <c r="O276" s="1">
        <v>25</v>
      </c>
      <c r="P276" s="1">
        <v>120</v>
      </c>
      <c r="Q276" s="1">
        <v>190</v>
      </c>
      <c r="S276" s="1">
        <v>189</v>
      </c>
      <c r="U276" s="1" t="s">
        <v>737</v>
      </c>
    </row>
    <row r="277" spans="1:21" x14ac:dyDescent="0.25">
      <c r="A277" s="1">
        <v>236</v>
      </c>
      <c r="B277" s="1">
        <v>1826</v>
      </c>
      <c r="D277" s="1" t="s">
        <v>384</v>
      </c>
      <c r="E277" s="1" t="s">
        <v>183</v>
      </c>
      <c r="F277" s="1" t="s">
        <v>738</v>
      </c>
      <c r="J277" s="1">
        <v>1826</v>
      </c>
      <c r="K277" s="1">
        <v>9</v>
      </c>
      <c r="L277" s="1">
        <v>8</v>
      </c>
      <c r="M277" s="1">
        <v>1827</v>
      </c>
      <c r="N277" s="1">
        <v>1</v>
      </c>
      <c r="O277" s="1">
        <v>23</v>
      </c>
      <c r="P277" s="1">
        <v>137</v>
      </c>
      <c r="R277" s="1">
        <v>88</v>
      </c>
      <c r="T277" s="1">
        <v>84</v>
      </c>
      <c r="U277" s="1" t="s">
        <v>739</v>
      </c>
    </row>
    <row r="278" spans="1:21" x14ac:dyDescent="0.25">
      <c r="A278" s="1">
        <v>237</v>
      </c>
      <c r="B278" s="1">
        <v>1826</v>
      </c>
      <c r="D278" s="1" t="s">
        <v>224</v>
      </c>
      <c r="E278" s="1" t="s">
        <v>183</v>
      </c>
      <c r="F278" s="1" t="s">
        <v>740</v>
      </c>
      <c r="J278" s="1">
        <v>1826</v>
      </c>
      <c r="K278" s="1">
        <v>10</v>
      </c>
      <c r="L278" s="1">
        <v>3</v>
      </c>
      <c r="M278" s="1">
        <v>1827</v>
      </c>
      <c r="N278" s="1">
        <v>2</v>
      </c>
      <c r="O278" s="1">
        <v>2</v>
      </c>
      <c r="P278" s="1">
        <v>122</v>
      </c>
      <c r="R278" s="1">
        <v>161</v>
      </c>
      <c r="T278" s="1">
        <v>158</v>
      </c>
      <c r="U278" s="1" t="s">
        <v>741</v>
      </c>
    </row>
    <row r="279" spans="1:21" x14ac:dyDescent="0.25">
      <c r="A279" s="1">
        <v>238</v>
      </c>
      <c r="B279" s="1">
        <v>1826</v>
      </c>
      <c r="D279" s="1" t="s">
        <v>194</v>
      </c>
      <c r="E279" s="1" t="s">
        <v>183</v>
      </c>
      <c r="F279" s="1" t="s">
        <v>742</v>
      </c>
      <c r="J279" s="1">
        <v>1826</v>
      </c>
      <c r="K279" s="1">
        <v>10</v>
      </c>
      <c r="L279" s="1">
        <v>4</v>
      </c>
      <c r="M279" s="1">
        <v>1827</v>
      </c>
      <c r="N279" s="1">
        <v>2</v>
      </c>
      <c r="O279" s="1">
        <v>14</v>
      </c>
      <c r="P279" s="1">
        <v>133</v>
      </c>
      <c r="Q279" s="1">
        <v>192</v>
      </c>
      <c r="S279" s="1">
        <v>192</v>
      </c>
      <c r="U279" s="1" t="s">
        <v>348</v>
      </c>
    </row>
    <row r="280" spans="1:21" x14ac:dyDescent="0.25">
      <c r="A280" s="1">
        <v>239</v>
      </c>
      <c r="B280" s="1">
        <v>1826</v>
      </c>
      <c r="D280" s="1" t="s">
        <v>194</v>
      </c>
      <c r="E280" s="1" t="s">
        <v>183</v>
      </c>
      <c r="F280" s="1" t="s">
        <v>743</v>
      </c>
      <c r="J280" s="1">
        <v>1826</v>
      </c>
      <c r="K280" s="1">
        <v>10</v>
      </c>
      <c r="L280" s="1">
        <v>16</v>
      </c>
      <c r="M280" s="1">
        <v>1827</v>
      </c>
      <c r="N280" s="1">
        <v>2</v>
      </c>
      <c r="O280" s="1">
        <v>15</v>
      </c>
      <c r="P280" s="1">
        <v>122</v>
      </c>
      <c r="Q280" s="1">
        <v>148</v>
      </c>
      <c r="S280" s="1">
        <v>145</v>
      </c>
      <c r="U280" s="1" t="s">
        <v>744</v>
      </c>
    </row>
    <row r="281" spans="1:21" x14ac:dyDescent="0.25">
      <c r="A281" s="1">
        <v>708</v>
      </c>
      <c r="B281" s="1">
        <v>1826</v>
      </c>
      <c r="D281" s="1" t="s">
        <v>182</v>
      </c>
      <c r="E281" s="1" t="s">
        <v>1275</v>
      </c>
      <c r="F281" s="1" t="s">
        <v>1383</v>
      </c>
      <c r="J281" s="1">
        <v>1826</v>
      </c>
      <c r="K281" s="1">
        <v>4</v>
      </c>
      <c r="L281" s="1">
        <v>25</v>
      </c>
      <c r="M281" s="1">
        <v>1826</v>
      </c>
      <c r="N281" s="1">
        <v>8</v>
      </c>
      <c r="O281" s="1">
        <v>13</v>
      </c>
      <c r="P281" s="1">
        <v>110</v>
      </c>
      <c r="Q281" s="1">
        <v>160</v>
      </c>
      <c r="S281" s="1">
        <v>160</v>
      </c>
      <c r="U281" s="1" t="s">
        <v>1384</v>
      </c>
    </row>
    <row r="282" spans="1:21" x14ac:dyDescent="0.25">
      <c r="A282" s="1">
        <v>709</v>
      </c>
      <c r="B282" s="1">
        <v>1826</v>
      </c>
      <c r="D282" s="1" t="s">
        <v>152</v>
      </c>
      <c r="E282" s="1" t="s">
        <v>1275</v>
      </c>
      <c r="F282" s="1" t="s">
        <v>1385</v>
      </c>
      <c r="J282" s="1">
        <v>1826</v>
      </c>
      <c r="K282" s="1">
        <v>4</v>
      </c>
      <c r="L282" s="1">
        <v>10</v>
      </c>
      <c r="M282" s="1">
        <v>1826</v>
      </c>
      <c r="N282" s="1">
        <v>10</v>
      </c>
      <c r="O282" s="1">
        <v>7</v>
      </c>
      <c r="P282" s="1">
        <v>180</v>
      </c>
      <c r="Q282" s="1">
        <v>100</v>
      </c>
      <c r="S282" s="1">
        <v>98</v>
      </c>
      <c r="U282" s="1" t="s">
        <v>1386</v>
      </c>
    </row>
    <row r="283" spans="1:21" x14ac:dyDescent="0.25">
      <c r="A283" s="1">
        <v>710</v>
      </c>
      <c r="B283" s="1">
        <v>1826</v>
      </c>
      <c r="D283" s="1" t="s">
        <v>152</v>
      </c>
      <c r="E283" s="1" t="s">
        <v>1275</v>
      </c>
      <c r="F283" s="1" t="s">
        <v>1387</v>
      </c>
      <c r="J283" s="1">
        <v>1826</v>
      </c>
      <c r="K283" s="1">
        <v>8</v>
      </c>
      <c r="L283" s="1">
        <v>5</v>
      </c>
      <c r="M283" s="1">
        <v>1826</v>
      </c>
      <c r="N283" s="1">
        <v>11</v>
      </c>
      <c r="O283" s="1">
        <v>22</v>
      </c>
      <c r="P283" s="1">
        <v>109</v>
      </c>
      <c r="Q283" s="1">
        <v>100</v>
      </c>
      <c r="S283" s="1">
        <v>99</v>
      </c>
      <c r="U283" s="1" t="s">
        <v>1388</v>
      </c>
    </row>
    <row r="284" spans="1:21" x14ac:dyDescent="0.25">
      <c r="A284" s="1">
        <v>714</v>
      </c>
      <c r="B284" s="1">
        <v>1826</v>
      </c>
      <c r="D284" s="1" t="s">
        <v>152</v>
      </c>
      <c r="E284" s="1" t="s">
        <v>1275</v>
      </c>
      <c r="F284" s="1" t="s">
        <v>1340</v>
      </c>
      <c r="J284" s="1">
        <v>1826</v>
      </c>
      <c r="K284" s="1">
        <v>9</v>
      </c>
      <c r="L284" s="1">
        <v>16</v>
      </c>
      <c r="M284" s="1">
        <v>1827</v>
      </c>
      <c r="N284" s="1">
        <v>1</v>
      </c>
      <c r="O284" s="1">
        <v>3</v>
      </c>
      <c r="P284" s="1">
        <v>109</v>
      </c>
      <c r="R284" s="1">
        <v>73</v>
      </c>
      <c r="T284" s="1">
        <v>69</v>
      </c>
      <c r="U284" s="1" t="s">
        <v>1389</v>
      </c>
    </row>
    <row r="285" spans="1:21" x14ac:dyDescent="0.25">
      <c r="A285" s="1">
        <v>716</v>
      </c>
      <c r="B285" s="1">
        <v>1826</v>
      </c>
      <c r="D285" s="1" t="s">
        <v>152</v>
      </c>
      <c r="E285" s="1" t="s">
        <v>1275</v>
      </c>
      <c r="F285" s="1" t="s">
        <v>1390</v>
      </c>
      <c r="J285" s="1">
        <v>1826</v>
      </c>
      <c r="K285" s="1">
        <v>10</v>
      </c>
      <c r="L285" s="1">
        <v>14</v>
      </c>
      <c r="M285" s="1">
        <v>1827</v>
      </c>
      <c r="N285" s="1">
        <v>2</v>
      </c>
      <c r="O285" s="1">
        <v>23</v>
      </c>
      <c r="P285" s="1">
        <v>132</v>
      </c>
      <c r="Q285" s="1">
        <v>146</v>
      </c>
      <c r="S285" s="1">
        <v>143</v>
      </c>
      <c r="U285" s="1" t="s">
        <v>1391</v>
      </c>
    </row>
    <row r="286" spans="1:21" x14ac:dyDescent="0.25">
      <c r="A286" s="1">
        <v>240</v>
      </c>
      <c r="B286" s="1">
        <v>1827</v>
      </c>
      <c r="D286" s="1" t="s">
        <v>224</v>
      </c>
      <c r="E286" s="1" t="s">
        <v>183</v>
      </c>
      <c r="F286" s="1" t="s">
        <v>745</v>
      </c>
      <c r="J286" s="1">
        <v>1827</v>
      </c>
      <c r="K286" s="1">
        <v>1</v>
      </c>
      <c r="L286" s="1">
        <v>14</v>
      </c>
      <c r="M286" s="1">
        <v>1827</v>
      </c>
      <c r="N286" s="1">
        <v>5</v>
      </c>
      <c r="O286" s="1">
        <v>23</v>
      </c>
      <c r="P286" s="1">
        <v>129</v>
      </c>
      <c r="Q286" s="1">
        <v>161</v>
      </c>
      <c r="S286" s="1">
        <v>158</v>
      </c>
      <c r="U286" s="1" t="s">
        <v>746</v>
      </c>
    </row>
    <row r="287" spans="1:21" x14ac:dyDescent="0.25">
      <c r="A287" s="1">
        <v>241</v>
      </c>
      <c r="B287" s="1">
        <v>1827</v>
      </c>
      <c r="D287" s="1" t="s">
        <v>711</v>
      </c>
      <c r="E287" s="1" t="s">
        <v>183</v>
      </c>
      <c r="F287" s="1" t="s">
        <v>747</v>
      </c>
      <c r="J287" s="1">
        <v>1827</v>
      </c>
      <c r="K287" s="1">
        <v>2</v>
      </c>
      <c r="L287" s="1">
        <v>14</v>
      </c>
      <c r="M287" s="1">
        <v>1827</v>
      </c>
      <c r="N287" s="1">
        <v>6</v>
      </c>
      <c r="O287" s="1">
        <v>28</v>
      </c>
      <c r="P287" s="1">
        <v>134</v>
      </c>
      <c r="Q287" s="1">
        <v>194</v>
      </c>
      <c r="S287" s="1">
        <v>192</v>
      </c>
      <c r="U287" s="1" t="s">
        <v>748</v>
      </c>
    </row>
    <row r="288" spans="1:21" x14ac:dyDescent="0.25">
      <c r="A288" s="1">
        <v>242</v>
      </c>
      <c r="B288" s="1">
        <v>1827</v>
      </c>
      <c r="D288" s="1" t="s">
        <v>194</v>
      </c>
      <c r="E288" s="1" t="s">
        <v>183</v>
      </c>
      <c r="F288" s="1" t="s">
        <v>749</v>
      </c>
      <c r="J288" s="1">
        <v>1827</v>
      </c>
      <c r="K288" s="1">
        <v>3</v>
      </c>
      <c r="L288" s="1">
        <v>31</v>
      </c>
      <c r="M288" s="1">
        <v>1827</v>
      </c>
      <c r="N288" s="1">
        <v>7</v>
      </c>
      <c r="O288" s="1">
        <v>25</v>
      </c>
      <c r="P288" s="1">
        <v>116</v>
      </c>
      <c r="Q288" s="1">
        <v>190</v>
      </c>
      <c r="S288" s="1">
        <v>189</v>
      </c>
      <c r="U288" s="1" t="s">
        <v>750</v>
      </c>
    </row>
    <row r="289" spans="1:21" x14ac:dyDescent="0.25">
      <c r="A289" s="1">
        <v>243</v>
      </c>
      <c r="B289" s="1">
        <v>1827</v>
      </c>
      <c r="D289" s="1" t="s">
        <v>182</v>
      </c>
      <c r="E289" s="1" t="s">
        <v>183</v>
      </c>
      <c r="F289" s="1" t="s">
        <v>751</v>
      </c>
      <c r="J289" s="1">
        <v>1827</v>
      </c>
      <c r="K289" s="1">
        <v>4</v>
      </c>
      <c r="L289" s="1">
        <v>18</v>
      </c>
      <c r="M289" s="1">
        <v>1827</v>
      </c>
      <c r="N289" s="1">
        <v>7</v>
      </c>
      <c r="O289" s="1">
        <v>31</v>
      </c>
      <c r="P289" s="1">
        <v>104</v>
      </c>
      <c r="Q289" s="1">
        <v>168</v>
      </c>
      <c r="S289" s="1">
        <v>168</v>
      </c>
      <c r="U289" s="1" t="s">
        <v>752</v>
      </c>
    </row>
    <row r="290" spans="1:21" x14ac:dyDescent="0.25">
      <c r="A290" s="1">
        <v>247</v>
      </c>
      <c r="B290" s="1">
        <v>1827</v>
      </c>
      <c r="D290" s="1" t="s">
        <v>449</v>
      </c>
      <c r="E290" s="1" t="s">
        <v>183</v>
      </c>
      <c r="F290" s="1" t="s">
        <v>753</v>
      </c>
      <c r="J290" s="1">
        <v>1827</v>
      </c>
      <c r="K290" s="1">
        <v>3</v>
      </c>
      <c r="L290" s="1">
        <v>31</v>
      </c>
      <c r="M290" s="1">
        <v>1827</v>
      </c>
      <c r="N290" s="1">
        <v>8</v>
      </c>
      <c r="O290" s="1">
        <v>6</v>
      </c>
      <c r="P290" s="1">
        <v>128</v>
      </c>
      <c r="R290" s="1">
        <v>91</v>
      </c>
      <c r="T290" s="1">
        <v>89</v>
      </c>
      <c r="U290" s="1" t="s">
        <v>754</v>
      </c>
    </row>
    <row r="291" spans="1:21" x14ac:dyDescent="0.25">
      <c r="A291" s="1">
        <v>248</v>
      </c>
      <c r="B291" s="1">
        <v>1827</v>
      </c>
      <c r="D291" s="1" t="s">
        <v>384</v>
      </c>
      <c r="E291" s="1" t="s">
        <v>183</v>
      </c>
      <c r="F291" s="1" t="s">
        <v>755</v>
      </c>
      <c r="J291" s="1">
        <v>1827</v>
      </c>
      <c r="K291" s="1">
        <v>4</v>
      </c>
      <c r="L291" s="1">
        <v>17</v>
      </c>
      <c r="M291" s="1">
        <v>1827</v>
      </c>
      <c r="N291" s="1">
        <v>8</v>
      </c>
      <c r="O291" s="1">
        <v>11</v>
      </c>
      <c r="P291" s="1">
        <v>116</v>
      </c>
      <c r="Q291" s="1">
        <v>176</v>
      </c>
      <c r="S291" s="1">
        <v>174</v>
      </c>
      <c r="U291" s="1" t="s">
        <v>756</v>
      </c>
    </row>
    <row r="292" spans="1:21" x14ac:dyDescent="0.25">
      <c r="A292" s="1">
        <v>249</v>
      </c>
      <c r="B292" s="1">
        <v>1827</v>
      </c>
      <c r="D292" s="1" t="s">
        <v>711</v>
      </c>
      <c r="E292" s="1" t="s">
        <v>183</v>
      </c>
      <c r="F292" s="1" t="s">
        <v>757</v>
      </c>
      <c r="J292" s="1">
        <v>1827</v>
      </c>
      <c r="K292" s="1">
        <v>6</v>
      </c>
      <c r="L292" s="1">
        <v>2</v>
      </c>
      <c r="M292" s="1">
        <v>1827</v>
      </c>
      <c r="N292" s="1">
        <v>9</v>
      </c>
      <c r="O292" s="1">
        <v>17</v>
      </c>
      <c r="P292" s="1">
        <v>107</v>
      </c>
      <c r="Q292" s="1">
        <v>200</v>
      </c>
      <c r="S292" s="1">
        <v>198</v>
      </c>
      <c r="U292" s="1" t="s">
        <v>758</v>
      </c>
    </row>
    <row r="293" spans="1:21" x14ac:dyDescent="0.25">
      <c r="A293" s="1">
        <v>250</v>
      </c>
      <c r="B293" s="1">
        <v>1827</v>
      </c>
      <c r="D293" s="1" t="s">
        <v>152</v>
      </c>
      <c r="E293" s="1" t="s">
        <v>183</v>
      </c>
      <c r="F293" s="1" t="s">
        <v>759</v>
      </c>
      <c r="J293" s="1">
        <v>1827</v>
      </c>
      <c r="K293" s="1">
        <v>6</v>
      </c>
      <c r="L293" s="1">
        <v>4</v>
      </c>
      <c r="M293" s="1">
        <v>1827</v>
      </c>
      <c r="N293" s="1">
        <v>9</v>
      </c>
      <c r="O293" s="1">
        <v>27</v>
      </c>
      <c r="P293" s="1">
        <v>115</v>
      </c>
      <c r="R293" s="1">
        <v>80</v>
      </c>
      <c r="T293" s="1">
        <v>80</v>
      </c>
      <c r="U293" s="1" t="s">
        <v>760</v>
      </c>
    </row>
    <row r="294" spans="1:21" x14ac:dyDescent="0.25">
      <c r="A294" s="1">
        <v>251</v>
      </c>
      <c r="B294" s="1">
        <v>1827</v>
      </c>
      <c r="D294" s="1" t="s">
        <v>442</v>
      </c>
      <c r="E294" s="1" t="s">
        <v>183</v>
      </c>
      <c r="F294" s="1" t="s">
        <v>761</v>
      </c>
      <c r="J294" s="1">
        <v>1827</v>
      </c>
      <c r="K294" s="1">
        <v>6</v>
      </c>
      <c r="L294" s="1">
        <v>11</v>
      </c>
      <c r="M294" s="1">
        <v>1827</v>
      </c>
      <c r="N294" s="1">
        <v>9</v>
      </c>
      <c r="O294" s="1">
        <v>27</v>
      </c>
      <c r="P294" s="1">
        <v>108</v>
      </c>
      <c r="Q294" s="1">
        <v>180</v>
      </c>
      <c r="S294" s="1">
        <v>180</v>
      </c>
      <c r="U294" s="1" t="s">
        <v>762</v>
      </c>
    </row>
    <row r="295" spans="1:21" x14ac:dyDescent="0.25">
      <c r="A295" s="1">
        <v>252</v>
      </c>
      <c r="B295" s="1">
        <v>1827</v>
      </c>
      <c r="D295" s="1" t="s">
        <v>152</v>
      </c>
      <c r="E295" s="1" t="s">
        <v>183</v>
      </c>
      <c r="F295" s="1" t="s">
        <v>763</v>
      </c>
      <c r="J295" s="1">
        <v>1827</v>
      </c>
      <c r="K295" s="1">
        <v>6</v>
      </c>
      <c r="L295" s="1">
        <v>3</v>
      </c>
      <c r="M295" s="1">
        <v>1827</v>
      </c>
      <c r="N295" s="1">
        <v>10</v>
      </c>
      <c r="O295" s="1">
        <v>17</v>
      </c>
      <c r="P295" s="1">
        <v>136</v>
      </c>
      <c r="Q295" s="1">
        <v>128</v>
      </c>
      <c r="S295" s="1">
        <v>126</v>
      </c>
      <c r="U295" s="1" t="s">
        <v>764</v>
      </c>
    </row>
    <row r="296" spans="1:21" x14ac:dyDescent="0.25">
      <c r="A296" s="1">
        <v>253</v>
      </c>
      <c r="B296" s="1">
        <v>1827</v>
      </c>
      <c r="D296" s="1" t="s">
        <v>224</v>
      </c>
      <c r="E296" s="1" t="s">
        <v>183</v>
      </c>
      <c r="F296" s="1" t="s">
        <v>765</v>
      </c>
      <c r="J296" s="1">
        <v>1827</v>
      </c>
      <c r="K296" s="1">
        <v>7</v>
      </c>
      <c r="L296" s="1">
        <v>19</v>
      </c>
      <c r="M296" s="1">
        <v>1827</v>
      </c>
      <c r="N296" s="1">
        <v>11</v>
      </c>
      <c r="O296" s="1">
        <v>8</v>
      </c>
      <c r="P296" s="1">
        <v>112</v>
      </c>
      <c r="Q296" s="1">
        <v>192</v>
      </c>
      <c r="S296" s="1">
        <v>192</v>
      </c>
      <c r="U296" s="1" t="s">
        <v>766</v>
      </c>
    </row>
    <row r="297" spans="1:21" x14ac:dyDescent="0.25">
      <c r="A297" s="1">
        <v>254</v>
      </c>
      <c r="B297" s="1">
        <v>1827</v>
      </c>
      <c r="D297" s="1" t="s">
        <v>152</v>
      </c>
      <c r="E297" s="1" t="s">
        <v>183</v>
      </c>
      <c r="F297" s="1" t="s">
        <v>767</v>
      </c>
      <c r="J297" s="1">
        <v>1827</v>
      </c>
      <c r="K297" s="1">
        <v>7</v>
      </c>
      <c r="L297" s="1">
        <v>22</v>
      </c>
      <c r="M297" s="1">
        <v>1827</v>
      </c>
      <c r="N297" s="1">
        <v>11</v>
      </c>
      <c r="O297" s="1">
        <v>25</v>
      </c>
      <c r="P297" s="1">
        <v>126</v>
      </c>
      <c r="Q297" s="1">
        <v>188</v>
      </c>
      <c r="S297" s="1">
        <v>185</v>
      </c>
      <c r="U297" s="1" t="s">
        <v>768</v>
      </c>
    </row>
    <row r="298" spans="1:21" x14ac:dyDescent="0.25">
      <c r="A298" s="1">
        <v>255</v>
      </c>
      <c r="B298" s="1">
        <v>1827</v>
      </c>
      <c r="D298" s="1" t="s">
        <v>449</v>
      </c>
      <c r="E298" s="1" t="s">
        <v>183</v>
      </c>
      <c r="F298" s="1" t="s">
        <v>769</v>
      </c>
      <c r="J298" s="1">
        <v>1827</v>
      </c>
      <c r="K298" s="1">
        <v>8</v>
      </c>
      <c r="L298" s="1">
        <v>24</v>
      </c>
      <c r="M298" s="1">
        <v>1827</v>
      </c>
      <c r="N298" s="1">
        <v>12</v>
      </c>
      <c r="O298" s="1">
        <v>3</v>
      </c>
      <c r="P298" s="1">
        <v>101</v>
      </c>
      <c r="R298" s="1">
        <v>90</v>
      </c>
      <c r="T298" s="1">
        <v>90</v>
      </c>
      <c r="U298" s="1" t="s">
        <v>770</v>
      </c>
    </row>
    <row r="299" spans="1:21" x14ac:dyDescent="0.25">
      <c r="A299" s="1">
        <v>259</v>
      </c>
      <c r="B299" s="1">
        <v>1827</v>
      </c>
      <c r="D299" s="1" t="s">
        <v>158</v>
      </c>
      <c r="E299" s="1" t="s">
        <v>183</v>
      </c>
      <c r="F299" s="1" t="s">
        <v>771</v>
      </c>
      <c r="J299" s="1">
        <v>1827</v>
      </c>
      <c r="K299" s="1">
        <v>9</v>
      </c>
      <c r="L299" s="1">
        <v>15</v>
      </c>
      <c r="M299" s="1">
        <v>1828</v>
      </c>
      <c r="N299" s="1">
        <v>1</v>
      </c>
      <c r="O299" s="1">
        <v>3</v>
      </c>
      <c r="P299" s="1">
        <v>110</v>
      </c>
      <c r="Q299" s="1">
        <v>172</v>
      </c>
      <c r="S299" s="1">
        <v>165</v>
      </c>
      <c r="U299" s="1" t="s">
        <v>772</v>
      </c>
    </row>
    <row r="300" spans="1:21" x14ac:dyDescent="0.25">
      <c r="A300" s="1">
        <v>260</v>
      </c>
      <c r="B300" s="1">
        <v>1827</v>
      </c>
      <c r="D300" s="1" t="s">
        <v>224</v>
      </c>
      <c r="E300" s="1" t="s">
        <v>183</v>
      </c>
      <c r="F300" s="1" t="s">
        <v>773</v>
      </c>
      <c r="J300" s="1">
        <v>1827</v>
      </c>
      <c r="K300" s="1">
        <v>8</v>
      </c>
      <c r="L300" s="1">
        <v>27</v>
      </c>
      <c r="M300" s="1">
        <v>1828</v>
      </c>
      <c r="N300" s="1">
        <v>1</v>
      </c>
      <c r="O300" s="1">
        <v>12</v>
      </c>
      <c r="P300" s="1">
        <v>138</v>
      </c>
      <c r="R300" s="1">
        <v>194</v>
      </c>
      <c r="T300" s="1">
        <v>192</v>
      </c>
      <c r="U300" s="1" t="s">
        <v>774</v>
      </c>
    </row>
    <row r="301" spans="1:21" x14ac:dyDescent="0.25">
      <c r="A301" s="1">
        <v>261</v>
      </c>
      <c r="B301" s="1">
        <v>1827</v>
      </c>
      <c r="D301" s="1" t="s">
        <v>224</v>
      </c>
      <c r="E301" s="1" t="s">
        <v>183</v>
      </c>
      <c r="F301" s="1" t="s">
        <v>775</v>
      </c>
      <c r="J301" s="1">
        <v>1827</v>
      </c>
      <c r="K301" s="1">
        <v>9</v>
      </c>
      <c r="L301" s="1">
        <v>27</v>
      </c>
      <c r="M301" s="1">
        <v>1828</v>
      </c>
      <c r="N301" s="1">
        <v>1</v>
      </c>
      <c r="O301" s="1">
        <v>30</v>
      </c>
      <c r="P301" s="1">
        <v>125</v>
      </c>
      <c r="Q301" s="1">
        <v>160</v>
      </c>
      <c r="S301" s="1">
        <v>160</v>
      </c>
      <c r="U301" s="1" t="s">
        <v>776</v>
      </c>
    </row>
    <row r="302" spans="1:21" x14ac:dyDescent="0.25">
      <c r="A302" s="1">
        <v>262</v>
      </c>
      <c r="B302" s="1">
        <v>1827</v>
      </c>
      <c r="D302" s="1" t="s">
        <v>152</v>
      </c>
      <c r="E302" s="1" t="s">
        <v>183</v>
      </c>
      <c r="F302" s="1" t="s">
        <v>777</v>
      </c>
      <c r="J302" s="1">
        <v>1827</v>
      </c>
      <c r="K302" s="1">
        <v>11</v>
      </c>
      <c r="L302" s="1">
        <v>5</v>
      </c>
      <c r="M302" s="1">
        <v>1828</v>
      </c>
      <c r="N302" s="1">
        <v>2</v>
      </c>
      <c r="O302" s="1">
        <v>24</v>
      </c>
      <c r="P302" s="1">
        <v>111</v>
      </c>
      <c r="Q302" s="1">
        <v>100</v>
      </c>
      <c r="S302" s="1">
        <v>99</v>
      </c>
      <c r="U302" s="1" t="s">
        <v>778</v>
      </c>
    </row>
    <row r="303" spans="1:21" x14ac:dyDescent="0.25">
      <c r="A303" s="1">
        <v>263</v>
      </c>
      <c r="B303" s="1">
        <v>1827</v>
      </c>
      <c r="D303" s="1" t="s">
        <v>711</v>
      </c>
      <c r="E303" s="1" t="s">
        <v>183</v>
      </c>
      <c r="F303" s="1" t="s">
        <v>779</v>
      </c>
      <c r="J303" s="1">
        <v>1827</v>
      </c>
      <c r="K303" s="1">
        <v>11</v>
      </c>
      <c r="L303" s="1">
        <v>3</v>
      </c>
      <c r="M303" s="1">
        <v>1828</v>
      </c>
      <c r="N303" s="1">
        <v>3</v>
      </c>
      <c r="O303" s="1">
        <v>3</v>
      </c>
      <c r="P303" s="1">
        <v>121</v>
      </c>
      <c r="Q303" s="1">
        <v>195</v>
      </c>
      <c r="S303" s="1">
        <v>192</v>
      </c>
      <c r="U303" s="1" t="s">
        <v>780</v>
      </c>
    </row>
    <row r="304" spans="1:21" x14ac:dyDescent="0.25">
      <c r="A304" s="1">
        <v>264</v>
      </c>
      <c r="B304" s="1">
        <v>1827</v>
      </c>
      <c r="D304" s="1" t="s">
        <v>152</v>
      </c>
      <c r="E304" s="1" t="s">
        <v>183</v>
      </c>
      <c r="F304" s="1" t="s">
        <v>781</v>
      </c>
      <c r="J304" s="1">
        <v>1827</v>
      </c>
      <c r="K304" s="1">
        <v>11</v>
      </c>
      <c r="L304" s="1">
        <v>23</v>
      </c>
      <c r="M304" s="1">
        <v>1828</v>
      </c>
      <c r="N304" s="1">
        <v>3</v>
      </c>
      <c r="O304" s="1">
        <v>13</v>
      </c>
      <c r="P304" s="1">
        <v>111</v>
      </c>
      <c r="Q304" s="1">
        <v>100</v>
      </c>
      <c r="S304" s="1">
        <v>100</v>
      </c>
      <c r="U304" s="1" t="s">
        <v>782</v>
      </c>
    </row>
    <row r="305" spans="1:21" x14ac:dyDescent="0.25">
      <c r="A305" s="1">
        <v>717</v>
      </c>
      <c r="B305" s="1">
        <v>1827</v>
      </c>
      <c r="D305" s="1" t="s">
        <v>182</v>
      </c>
      <c r="E305" s="1" t="s">
        <v>1275</v>
      </c>
      <c r="F305" s="1" t="s">
        <v>1392</v>
      </c>
      <c r="J305" s="1">
        <v>1827</v>
      </c>
      <c r="K305" s="1">
        <v>4</v>
      </c>
      <c r="L305" s="1">
        <v>3</v>
      </c>
      <c r="M305" s="1">
        <v>1827</v>
      </c>
      <c r="N305" s="1">
        <v>7</v>
      </c>
      <c r="O305" s="1">
        <v>31</v>
      </c>
      <c r="P305" s="1">
        <v>119</v>
      </c>
      <c r="Q305" s="1">
        <v>191</v>
      </c>
      <c r="S305" s="1">
        <v>190</v>
      </c>
      <c r="U305" s="1" t="s">
        <v>1393</v>
      </c>
    </row>
    <row r="306" spans="1:21" x14ac:dyDescent="0.25">
      <c r="A306" s="1">
        <v>718</v>
      </c>
      <c r="B306" s="1">
        <v>1827</v>
      </c>
      <c r="D306" s="1" t="s">
        <v>152</v>
      </c>
      <c r="E306" s="1" t="s">
        <v>1275</v>
      </c>
      <c r="F306" s="1" t="s">
        <v>1394</v>
      </c>
      <c r="J306" s="1">
        <v>1827</v>
      </c>
      <c r="K306" s="1">
        <v>4</v>
      </c>
      <c r="L306" s="1">
        <v>14</v>
      </c>
      <c r="M306" s="1">
        <v>1827</v>
      </c>
      <c r="N306" s="1">
        <v>8</v>
      </c>
      <c r="O306" s="1">
        <v>5</v>
      </c>
      <c r="P306" s="1">
        <v>113</v>
      </c>
      <c r="R306" s="1">
        <v>60</v>
      </c>
      <c r="T306" s="1">
        <v>60</v>
      </c>
      <c r="U306" s="1" t="s">
        <v>1395</v>
      </c>
    </row>
    <row r="307" spans="1:21" x14ac:dyDescent="0.25">
      <c r="A307" s="1">
        <v>719</v>
      </c>
      <c r="B307" s="1">
        <v>1827</v>
      </c>
      <c r="D307" s="1" t="s">
        <v>194</v>
      </c>
      <c r="E307" s="1" t="s">
        <v>1275</v>
      </c>
      <c r="F307" s="1" t="s">
        <v>1396</v>
      </c>
      <c r="J307" s="1">
        <v>1827</v>
      </c>
      <c r="K307" s="1">
        <v>6</v>
      </c>
      <c r="L307" s="1">
        <v>17</v>
      </c>
      <c r="M307" s="1">
        <v>1827</v>
      </c>
      <c r="N307" s="1">
        <v>10</v>
      </c>
      <c r="O307" s="1">
        <v>9</v>
      </c>
      <c r="P307" s="1">
        <v>114</v>
      </c>
      <c r="Q307" s="1">
        <v>160</v>
      </c>
      <c r="S307" s="1">
        <v>159</v>
      </c>
      <c r="U307" s="1" t="s">
        <v>1397</v>
      </c>
    </row>
    <row r="308" spans="1:21" x14ac:dyDescent="0.25">
      <c r="A308" s="1">
        <v>720</v>
      </c>
      <c r="B308" s="1">
        <v>1827</v>
      </c>
      <c r="D308" s="1" t="s">
        <v>152</v>
      </c>
      <c r="E308" s="1" t="s">
        <v>1275</v>
      </c>
      <c r="F308" s="1" t="s">
        <v>1398</v>
      </c>
      <c r="J308" s="1">
        <v>1827</v>
      </c>
      <c r="K308" s="1">
        <v>7</v>
      </c>
      <c r="L308" s="1">
        <v>14</v>
      </c>
      <c r="M308" s="1">
        <v>1827</v>
      </c>
      <c r="N308" s="1">
        <v>11</v>
      </c>
      <c r="O308" s="1">
        <v>20</v>
      </c>
      <c r="P308" s="1">
        <v>129</v>
      </c>
      <c r="R308" s="1">
        <v>81</v>
      </c>
      <c r="T308" s="1">
        <v>81</v>
      </c>
      <c r="U308" s="1" t="s">
        <v>1399</v>
      </c>
    </row>
    <row r="309" spans="1:21" x14ac:dyDescent="0.25">
      <c r="A309" s="1">
        <v>721</v>
      </c>
      <c r="B309" s="1">
        <v>1827</v>
      </c>
      <c r="D309" s="1" t="s">
        <v>152</v>
      </c>
      <c r="E309" s="1" t="s">
        <v>1275</v>
      </c>
      <c r="F309" s="1" t="s">
        <v>1400</v>
      </c>
      <c r="J309" s="1">
        <v>1827</v>
      </c>
      <c r="K309" s="1">
        <v>8</v>
      </c>
      <c r="L309" s="1">
        <v>1</v>
      </c>
      <c r="M309" s="1">
        <v>1827</v>
      </c>
      <c r="N309" s="1">
        <v>11</v>
      </c>
      <c r="O309" s="1">
        <v>30</v>
      </c>
      <c r="P309" s="1">
        <v>121</v>
      </c>
      <c r="Q309" s="1">
        <v>160</v>
      </c>
      <c r="S309" s="1">
        <v>157</v>
      </c>
      <c r="U309" s="1" t="s">
        <v>1401</v>
      </c>
    </row>
    <row r="310" spans="1:21" x14ac:dyDescent="0.25">
      <c r="A310" s="1">
        <v>722</v>
      </c>
      <c r="B310" s="1">
        <v>1827</v>
      </c>
      <c r="D310" s="1" t="s">
        <v>182</v>
      </c>
      <c r="E310" s="1" t="s">
        <v>1275</v>
      </c>
      <c r="F310" s="1" t="s">
        <v>1402</v>
      </c>
      <c r="J310" s="1">
        <v>1827</v>
      </c>
      <c r="K310" s="1">
        <v>8</v>
      </c>
      <c r="L310" s="1">
        <v>17</v>
      </c>
      <c r="M310" s="1">
        <v>1827</v>
      </c>
      <c r="N310" s="1">
        <v>12</v>
      </c>
      <c r="O310" s="1">
        <v>7</v>
      </c>
      <c r="P310" s="1">
        <v>112</v>
      </c>
      <c r="Q310" s="1">
        <v>200</v>
      </c>
      <c r="S310" s="1">
        <v>198</v>
      </c>
      <c r="U310" s="1" t="s">
        <v>1403</v>
      </c>
    </row>
    <row r="311" spans="1:21" x14ac:dyDescent="0.25">
      <c r="A311" s="1">
        <v>726</v>
      </c>
      <c r="B311" s="1">
        <v>1827</v>
      </c>
      <c r="D311" s="1" t="s">
        <v>182</v>
      </c>
      <c r="E311" s="1" t="s">
        <v>1275</v>
      </c>
      <c r="F311" s="1" t="s">
        <v>1404</v>
      </c>
      <c r="J311" s="1">
        <v>1827</v>
      </c>
      <c r="K311" s="1">
        <v>11</v>
      </c>
      <c r="L311" s="1">
        <v>7</v>
      </c>
      <c r="M311" s="1">
        <v>1828</v>
      </c>
      <c r="N311" s="1">
        <v>3</v>
      </c>
      <c r="O311" s="1">
        <v>6</v>
      </c>
      <c r="P311" s="1">
        <v>120</v>
      </c>
      <c r="Q311" s="1">
        <v>130</v>
      </c>
      <c r="S311" s="1">
        <v>126</v>
      </c>
      <c r="U311" s="1" t="s">
        <v>1405</v>
      </c>
    </row>
    <row r="312" spans="1:21" x14ac:dyDescent="0.25">
      <c r="A312" s="1">
        <v>265</v>
      </c>
      <c r="B312" s="1">
        <v>1828</v>
      </c>
      <c r="D312" s="1" t="s">
        <v>711</v>
      </c>
      <c r="E312" s="1" t="s">
        <v>183</v>
      </c>
      <c r="F312" s="1" t="s">
        <v>783</v>
      </c>
      <c r="J312" s="1">
        <v>1828</v>
      </c>
      <c r="K312" s="1">
        <v>2</v>
      </c>
      <c r="L312" s="1">
        <v>23</v>
      </c>
      <c r="M312" s="1">
        <v>1828</v>
      </c>
      <c r="N312" s="1">
        <v>6</v>
      </c>
      <c r="O312" s="1">
        <v>2</v>
      </c>
      <c r="P312" s="1">
        <v>100</v>
      </c>
      <c r="Q312" s="1">
        <v>200</v>
      </c>
      <c r="S312" s="1">
        <v>197</v>
      </c>
      <c r="U312" s="1" t="s">
        <v>784</v>
      </c>
    </row>
    <row r="313" spans="1:21" x14ac:dyDescent="0.25">
      <c r="A313" s="1">
        <v>266</v>
      </c>
      <c r="B313" s="1">
        <v>1828</v>
      </c>
      <c r="D313" s="1" t="s">
        <v>224</v>
      </c>
      <c r="E313" s="1" t="s">
        <v>183</v>
      </c>
      <c r="F313" s="1" t="s">
        <v>785</v>
      </c>
      <c r="J313" s="1">
        <v>1828</v>
      </c>
      <c r="K313" s="1">
        <v>2</v>
      </c>
      <c r="L313" s="1">
        <v>11</v>
      </c>
      <c r="M313" s="1">
        <v>1828</v>
      </c>
      <c r="N313" s="1">
        <v>7</v>
      </c>
      <c r="O313" s="1">
        <v>12</v>
      </c>
      <c r="P313" s="1">
        <v>152</v>
      </c>
      <c r="Q313" s="1">
        <v>200</v>
      </c>
      <c r="S313" s="1">
        <v>200</v>
      </c>
      <c r="U313" s="1" t="s">
        <v>786</v>
      </c>
    </row>
    <row r="314" spans="1:21" x14ac:dyDescent="0.25">
      <c r="A314" s="1">
        <v>270</v>
      </c>
      <c r="B314" s="1">
        <v>1828</v>
      </c>
      <c r="D314" s="1" t="s">
        <v>197</v>
      </c>
      <c r="E314" s="1" t="s">
        <v>183</v>
      </c>
      <c r="F314" s="1" t="s">
        <v>787</v>
      </c>
      <c r="J314" s="1">
        <v>1828</v>
      </c>
      <c r="K314" s="1">
        <v>3</v>
      </c>
      <c r="L314" s="1">
        <v>7</v>
      </c>
      <c r="M314" s="1">
        <v>1828</v>
      </c>
      <c r="N314" s="1">
        <v>7</v>
      </c>
      <c r="O314" s="1">
        <v>14</v>
      </c>
      <c r="P314" s="1">
        <v>129</v>
      </c>
      <c r="Q314" s="1">
        <v>190</v>
      </c>
      <c r="S314" s="1">
        <v>190</v>
      </c>
      <c r="U314" s="1" t="s">
        <v>788</v>
      </c>
    </row>
    <row r="315" spans="1:21" x14ac:dyDescent="0.25">
      <c r="A315" s="1">
        <v>271</v>
      </c>
      <c r="B315" s="1">
        <v>1828</v>
      </c>
      <c r="D315" s="1" t="s">
        <v>152</v>
      </c>
      <c r="E315" s="1" t="s">
        <v>183</v>
      </c>
      <c r="F315" s="1" t="s">
        <v>789</v>
      </c>
      <c r="J315" s="1">
        <v>1828</v>
      </c>
      <c r="K315" s="1">
        <v>3</v>
      </c>
      <c r="L315" s="1">
        <v>27</v>
      </c>
      <c r="M315" s="1">
        <v>1828</v>
      </c>
      <c r="N315" s="1">
        <v>7</v>
      </c>
      <c r="O315" s="1">
        <v>26</v>
      </c>
      <c r="P315" s="1">
        <v>121</v>
      </c>
      <c r="Q315" s="1">
        <v>170</v>
      </c>
      <c r="S315" s="1">
        <v>166</v>
      </c>
      <c r="U315" s="1" t="s">
        <v>790</v>
      </c>
    </row>
    <row r="316" spans="1:21" x14ac:dyDescent="0.25">
      <c r="A316" s="1">
        <v>272</v>
      </c>
      <c r="B316" s="1">
        <v>1828</v>
      </c>
      <c r="D316" s="1" t="s">
        <v>152</v>
      </c>
      <c r="E316" s="1" t="s">
        <v>183</v>
      </c>
      <c r="F316" s="1" t="s">
        <v>791</v>
      </c>
      <c r="J316" s="1">
        <v>1828</v>
      </c>
      <c r="K316" s="1">
        <v>5</v>
      </c>
      <c r="L316" s="1">
        <v>3</v>
      </c>
      <c r="M316" s="1">
        <v>1828</v>
      </c>
      <c r="N316" s="1">
        <v>9</v>
      </c>
      <c r="O316" s="1">
        <v>8</v>
      </c>
      <c r="P316" s="1">
        <v>128</v>
      </c>
      <c r="Q316" s="1">
        <v>184</v>
      </c>
      <c r="S316" s="1">
        <v>184</v>
      </c>
      <c r="U316" s="1" t="s">
        <v>792</v>
      </c>
    </row>
    <row r="317" spans="1:21" x14ac:dyDescent="0.25">
      <c r="A317" s="1">
        <v>273</v>
      </c>
      <c r="B317" s="1">
        <v>1828</v>
      </c>
      <c r="D317" s="1" t="s">
        <v>152</v>
      </c>
      <c r="E317" s="1" t="s">
        <v>183</v>
      </c>
      <c r="F317" s="1" t="s">
        <v>793</v>
      </c>
      <c r="J317" s="1">
        <v>1828</v>
      </c>
      <c r="K317" s="1">
        <v>6</v>
      </c>
      <c r="L317" s="1">
        <v>13</v>
      </c>
      <c r="M317" s="1">
        <v>1828</v>
      </c>
      <c r="N317" s="1">
        <v>10</v>
      </c>
      <c r="O317" s="1">
        <v>10</v>
      </c>
      <c r="P317" s="1">
        <v>119</v>
      </c>
      <c r="R317" s="1">
        <v>99</v>
      </c>
      <c r="T317" s="1">
        <v>99</v>
      </c>
      <c r="U317" s="1" t="s">
        <v>794</v>
      </c>
    </row>
    <row r="318" spans="1:21" x14ac:dyDescent="0.25">
      <c r="A318" s="1">
        <v>274</v>
      </c>
      <c r="B318" s="1">
        <v>1828</v>
      </c>
      <c r="D318" s="1" t="s">
        <v>152</v>
      </c>
      <c r="E318" s="1" t="s">
        <v>183</v>
      </c>
      <c r="F318" s="1" t="s">
        <v>795</v>
      </c>
      <c r="J318" s="1">
        <v>1828</v>
      </c>
      <c r="K318" s="1">
        <v>6</v>
      </c>
      <c r="L318" s="1">
        <v>30</v>
      </c>
      <c r="M318" s="1">
        <v>1828</v>
      </c>
      <c r="N318" s="1">
        <v>10</v>
      </c>
      <c r="O318" s="1">
        <v>12</v>
      </c>
      <c r="P318" s="1">
        <v>104</v>
      </c>
      <c r="Q318" s="1">
        <v>178</v>
      </c>
      <c r="S318" s="1">
        <v>178</v>
      </c>
      <c r="U318" s="1" t="s">
        <v>796</v>
      </c>
    </row>
    <row r="319" spans="1:21" x14ac:dyDescent="0.25">
      <c r="A319" s="1">
        <v>275</v>
      </c>
      <c r="B319" s="1">
        <v>1828</v>
      </c>
      <c r="D319" s="1" t="s">
        <v>465</v>
      </c>
      <c r="E319" s="1" t="s">
        <v>183</v>
      </c>
      <c r="F319" s="1" t="s">
        <v>797</v>
      </c>
      <c r="J319" s="1">
        <v>1828</v>
      </c>
      <c r="K319" s="1">
        <v>6</v>
      </c>
      <c r="L319" s="1">
        <v>1</v>
      </c>
      <c r="M319" s="1">
        <v>1828</v>
      </c>
      <c r="N319" s="1">
        <v>11</v>
      </c>
      <c r="O319" s="1">
        <v>3</v>
      </c>
      <c r="P319" s="1">
        <v>155</v>
      </c>
      <c r="Q319" s="1">
        <v>192</v>
      </c>
      <c r="S319" s="1">
        <v>188</v>
      </c>
      <c r="U319" s="1" t="s">
        <v>348</v>
      </c>
    </row>
    <row r="320" spans="1:21" x14ac:dyDescent="0.25">
      <c r="A320" s="1">
        <v>276</v>
      </c>
      <c r="B320" s="1">
        <v>1828</v>
      </c>
      <c r="D320" s="1" t="s">
        <v>224</v>
      </c>
      <c r="E320" s="1" t="s">
        <v>183</v>
      </c>
      <c r="F320" s="1" t="s">
        <v>798</v>
      </c>
      <c r="J320" s="1">
        <v>1828</v>
      </c>
      <c r="K320" s="1">
        <v>6</v>
      </c>
      <c r="L320" s="1">
        <v>23</v>
      </c>
      <c r="M320" s="1">
        <v>1828</v>
      </c>
      <c r="N320" s="1">
        <v>11</v>
      </c>
      <c r="O320" s="1">
        <v>12</v>
      </c>
      <c r="P320" s="1">
        <v>142</v>
      </c>
      <c r="R320" s="1">
        <v>80</v>
      </c>
      <c r="T320" s="1">
        <v>80</v>
      </c>
      <c r="U320" s="1" t="s">
        <v>799</v>
      </c>
    </row>
    <row r="321" spans="1:21" x14ac:dyDescent="0.25">
      <c r="A321" s="1">
        <v>277</v>
      </c>
      <c r="B321" s="1">
        <v>1828</v>
      </c>
      <c r="D321" s="1" t="s">
        <v>152</v>
      </c>
      <c r="E321" s="1" t="s">
        <v>183</v>
      </c>
      <c r="F321" s="1" t="s">
        <v>800</v>
      </c>
      <c r="J321" s="1">
        <v>1828</v>
      </c>
      <c r="K321" s="1">
        <v>6</v>
      </c>
      <c r="L321" s="1">
        <v>29</v>
      </c>
      <c r="M321" s="1">
        <v>1828</v>
      </c>
      <c r="N321" s="1">
        <v>11</v>
      </c>
      <c r="O321" s="1">
        <v>18</v>
      </c>
      <c r="P321" s="1">
        <v>142</v>
      </c>
      <c r="Q321" s="1">
        <v>158</v>
      </c>
      <c r="S321" s="1">
        <v>150</v>
      </c>
      <c r="U321" s="1" t="s">
        <v>801</v>
      </c>
    </row>
    <row r="322" spans="1:21" x14ac:dyDescent="0.25">
      <c r="A322" s="1">
        <v>278</v>
      </c>
      <c r="B322" s="1">
        <v>1828</v>
      </c>
      <c r="D322" s="1" t="s">
        <v>197</v>
      </c>
      <c r="E322" s="1" t="s">
        <v>183</v>
      </c>
      <c r="F322" s="1" t="s">
        <v>802</v>
      </c>
      <c r="J322" s="1">
        <v>1828</v>
      </c>
      <c r="K322" s="1">
        <v>8</v>
      </c>
      <c r="L322" s="1">
        <v>26</v>
      </c>
      <c r="M322" s="1">
        <v>1828</v>
      </c>
      <c r="N322" s="1">
        <v>12</v>
      </c>
      <c r="O322" s="1">
        <v>24</v>
      </c>
      <c r="P322" s="1">
        <v>120</v>
      </c>
      <c r="Q322" s="1">
        <v>160</v>
      </c>
      <c r="S322" s="1">
        <v>158</v>
      </c>
      <c r="U322" s="1" t="s">
        <v>803</v>
      </c>
    </row>
    <row r="323" spans="1:21" x14ac:dyDescent="0.25">
      <c r="A323" s="1">
        <v>282</v>
      </c>
      <c r="B323" s="1">
        <v>1828</v>
      </c>
      <c r="D323" s="1" t="s">
        <v>224</v>
      </c>
      <c r="E323" s="1" t="s">
        <v>183</v>
      </c>
      <c r="F323" s="1" t="s">
        <v>804</v>
      </c>
      <c r="J323" s="1">
        <v>1828</v>
      </c>
      <c r="K323" s="1">
        <v>9</v>
      </c>
      <c r="L323" s="1">
        <v>21</v>
      </c>
      <c r="M323" s="1">
        <v>1829</v>
      </c>
      <c r="N323" s="1">
        <v>1</v>
      </c>
      <c r="O323" s="1">
        <v>16</v>
      </c>
      <c r="P323" s="1">
        <v>117</v>
      </c>
      <c r="Q323" s="1">
        <v>200</v>
      </c>
      <c r="S323" s="1">
        <v>200</v>
      </c>
      <c r="U323" s="1" t="s">
        <v>805</v>
      </c>
    </row>
    <row r="324" spans="1:21" x14ac:dyDescent="0.25">
      <c r="A324" s="1">
        <v>283</v>
      </c>
      <c r="B324" s="1">
        <v>1828</v>
      </c>
      <c r="D324" s="1" t="s">
        <v>806</v>
      </c>
      <c r="E324" s="1" t="s">
        <v>183</v>
      </c>
      <c r="F324" s="1" t="s">
        <v>807</v>
      </c>
      <c r="J324" s="1">
        <v>1828</v>
      </c>
      <c r="K324" s="1">
        <v>9</v>
      </c>
      <c r="L324" s="1">
        <v>1</v>
      </c>
      <c r="M324" s="1">
        <v>1829</v>
      </c>
      <c r="N324" s="1">
        <v>1</v>
      </c>
      <c r="O324" s="1">
        <v>17</v>
      </c>
      <c r="P324" s="1">
        <v>138</v>
      </c>
      <c r="Q324" s="1">
        <v>160</v>
      </c>
      <c r="S324" s="1">
        <v>151</v>
      </c>
      <c r="U324" s="1" t="s">
        <v>808</v>
      </c>
    </row>
    <row r="325" spans="1:21" x14ac:dyDescent="0.25">
      <c r="A325" s="1">
        <v>284</v>
      </c>
      <c r="B325" s="1">
        <v>1828</v>
      </c>
      <c r="D325" s="1" t="s">
        <v>711</v>
      </c>
      <c r="E325" s="1" t="s">
        <v>183</v>
      </c>
      <c r="F325" s="1" t="s">
        <v>809</v>
      </c>
      <c r="J325" s="1">
        <v>1828</v>
      </c>
      <c r="K325" s="1">
        <v>9</v>
      </c>
      <c r="L325" s="1">
        <v>15</v>
      </c>
      <c r="M325" s="1">
        <v>1829</v>
      </c>
      <c r="N325" s="1">
        <v>1</v>
      </c>
      <c r="O325" s="1">
        <v>17</v>
      </c>
      <c r="P325" s="1">
        <v>124</v>
      </c>
      <c r="Q325" s="1">
        <v>192</v>
      </c>
      <c r="S325" s="1">
        <v>190</v>
      </c>
      <c r="U325" s="1" t="s">
        <v>810</v>
      </c>
    </row>
    <row r="326" spans="1:21" x14ac:dyDescent="0.25">
      <c r="A326" s="1">
        <v>285</v>
      </c>
      <c r="B326" s="1">
        <v>1828</v>
      </c>
      <c r="D326" s="1" t="s">
        <v>711</v>
      </c>
      <c r="E326" s="1" t="s">
        <v>183</v>
      </c>
      <c r="F326" s="1" t="s">
        <v>811</v>
      </c>
      <c r="J326" s="1">
        <v>1828</v>
      </c>
      <c r="K326" s="1">
        <v>11</v>
      </c>
      <c r="L326" s="1">
        <v>16</v>
      </c>
      <c r="M326" s="1">
        <v>1829</v>
      </c>
      <c r="N326" s="1">
        <v>3</v>
      </c>
      <c r="O326" s="1">
        <v>26</v>
      </c>
      <c r="P326" s="1">
        <v>130</v>
      </c>
      <c r="Q326" s="1">
        <v>216</v>
      </c>
      <c r="S326" s="1">
        <v>214</v>
      </c>
      <c r="U326" s="1" t="s">
        <v>812</v>
      </c>
    </row>
    <row r="327" spans="1:21" x14ac:dyDescent="0.25">
      <c r="A327" s="1">
        <v>727</v>
      </c>
      <c r="B327" s="1">
        <v>1828</v>
      </c>
      <c r="D327" s="1" t="s">
        <v>449</v>
      </c>
      <c r="E327" s="1" t="s">
        <v>1275</v>
      </c>
      <c r="F327" s="1" t="s">
        <v>1406</v>
      </c>
      <c r="J327" s="1">
        <v>1828</v>
      </c>
      <c r="K327" s="1">
        <v>2</v>
      </c>
      <c r="L327" s="1">
        <v>17</v>
      </c>
      <c r="M327" s="1">
        <v>1828</v>
      </c>
      <c r="N327" s="1">
        <v>6</v>
      </c>
      <c r="O327" s="1">
        <v>27</v>
      </c>
      <c r="P327" s="1">
        <v>131</v>
      </c>
      <c r="R327" s="1">
        <v>99</v>
      </c>
      <c r="T327" s="1">
        <v>99</v>
      </c>
      <c r="U327" s="1" t="s">
        <v>1407</v>
      </c>
    </row>
    <row r="328" spans="1:21" x14ac:dyDescent="0.25">
      <c r="A328" s="1">
        <v>728</v>
      </c>
      <c r="B328" s="1">
        <v>1828</v>
      </c>
      <c r="D328" s="1" t="s">
        <v>384</v>
      </c>
      <c r="E328" s="1" t="s">
        <v>1275</v>
      </c>
      <c r="F328" s="1" t="s">
        <v>1408</v>
      </c>
      <c r="J328" s="1">
        <v>1828</v>
      </c>
      <c r="K328" s="1">
        <v>3</v>
      </c>
      <c r="L328" s="1">
        <v>24</v>
      </c>
      <c r="M328" s="1">
        <v>1828</v>
      </c>
      <c r="N328" s="1">
        <v>7</v>
      </c>
      <c r="O328" s="1">
        <v>29</v>
      </c>
      <c r="P328" s="1">
        <v>127</v>
      </c>
      <c r="Q328" s="1">
        <v>192</v>
      </c>
      <c r="S328" s="1">
        <v>185</v>
      </c>
      <c r="U328" s="1" t="s">
        <v>1409</v>
      </c>
    </row>
    <row r="329" spans="1:21" x14ac:dyDescent="0.25">
      <c r="A329" s="1">
        <v>729</v>
      </c>
      <c r="B329" s="1">
        <v>1828</v>
      </c>
      <c r="D329" s="1" t="s">
        <v>194</v>
      </c>
      <c r="E329" s="1" t="s">
        <v>1275</v>
      </c>
      <c r="F329" s="1" t="s">
        <v>1410</v>
      </c>
      <c r="J329" s="1">
        <v>1828</v>
      </c>
      <c r="K329" s="1">
        <v>3</v>
      </c>
      <c r="L329" s="1">
        <v>25</v>
      </c>
      <c r="M329" s="1">
        <v>1828</v>
      </c>
      <c r="N329" s="1">
        <v>8</v>
      </c>
      <c r="O329" s="1">
        <v>10</v>
      </c>
      <c r="P329" s="1">
        <v>138</v>
      </c>
      <c r="Q329" s="1">
        <v>170</v>
      </c>
      <c r="S329" s="1">
        <v>166</v>
      </c>
      <c r="U329" s="1" t="s">
        <v>1411</v>
      </c>
    </row>
    <row r="330" spans="1:21" x14ac:dyDescent="0.25">
      <c r="A330" s="1">
        <v>730</v>
      </c>
      <c r="B330" s="1">
        <v>1828</v>
      </c>
      <c r="D330" s="1" t="s">
        <v>182</v>
      </c>
      <c r="E330" s="1" t="s">
        <v>1275</v>
      </c>
      <c r="F330" s="1" t="s">
        <v>1412</v>
      </c>
      <c r="J330" s="1">
        <v>1828</v>
      </c>
      <c r="K330" s="1">
        <v>5</v>
      </c>
      <c r="L330" s="1">
        <v>2</v>
      </c>
      <c r="M330" s="1">
        <v>1828</v>
      </c>
      <c r="N330" s="1">
        <v>8</v>
      </c>
      <c r="O330" s="1">
        <v>25</v>
      </c>
      <c r="P330" s="1">
        <v>115</v>
      </c>
      <c r="Q330" s="1">
        <v>184</v>
      </c>
      <c r="S330" s="1">
        <v>183</v>
      </c>
      <c r="U330" s="1" t="s">
        <v>1413</v>
      </c>
    </row>
    <row r="331" spans="1:21" x14ac:dyDescent="0.25">
      <c r="A331" s="1">
        <v>731</v>
      </c>
      <c r="B331" s="1">
        <v>1828</v>
      </c>
      <c r="D331" s="1" t="s">
        <v>152</v>
      </c>
      <c r="E331" s="1" t="s">
        <v>1275</v>
      </c>
      <c r="F331" s="1" t="s">
        <v>1414</v>
      </c>
      <c r="J331" s="1">
        <v>1828</v>
      </c>
      <c r="K331" s="1">
        <v>5</v>
      </c>
      <c r="L331" s="1">
        <v>11</v>
      </c>
      <c r="M331" s="1">
        <v>1828</v>
      </c>
      <c r="N331" s="1">
        <v>10</v>
      </c>
      <c r="O331" s="1">
        <v>8</v>
      </c>
      <c r="P331" s="1">
        <v>150</v>
      </c>
      <c r="R331" s="1">
        <v>73</v>
      </c>
      <c r="T331" s="1">
        <v>70</v>
      </c>
      <c r="U331" s="1" t="s">
        <v>1415</v>
      </c>
    </row>
    <row r="332" spans="1:21" x14ac:dyDescent="0.25">
      <c r="A332" s="1">
        <v>732</v>
      </c>
      <c r="B332" s="1">
        <v>1828</v>
      </c>
      <c r="D332" s="1" t="s">
        <v>152</v>
      </c>
      <c r="E332" s="1" t="s">
        <v>1275</v>
      </c>
      <c r="F332" s="1" t="s">
        <v>1416</v>
      </c>
      <c r="J332" s="1">
        <v>1828</v>
      </c>
      <c r="K332" s="1">
        <v>7</v>
      </c>
      <c r="L332" s="1">
        <v>20</v>
      </c>
      <c r="M332" s="1">
        <v>1828</v>
      </c>
      <c r="N332" s="1">
        <v>11</v>
      </c>
      <c r="O332" s="1">
        <v>9</v>
      </c>
      <c r="P332" s="1">
        <v>112</v>
      </c>
      <c r="Q332" s="1">
        <v>176</v>
      </c>
      <c r="S332" s="1">
        <v>175</v>
      </c>
      <c r="U332" s="1" t="s">
        <v>1417</v>
      </c>
    </row>
    <row r="333" spans="1:21" x14ac:dyDescent="0.25">
      <c r="A333" s="1">
        <v>733</v>
      </c>
      <c r="B333" s="1">
        <v>1828</v>
      </c>
      <c r="D333" s="1" t="s">
        <v>384</v>
      </c>
      <c r="E333" s="1" t="s">
        <v>1275</v>
      </c>
      <c r="F333" s="1" t="s">
        <v>1418</v>
      </c>
      <c r="J333" s="1">
        <v>1828</v>
      </c>
      <c r="K333" s="1">
        <v>8</v>
      </c>
      <c r="L333" s="1">
        <v>19</v>
      </c>
      <c r="M333" s="1">
        <v>1828</v>
      </c>
      <c r="N333" s="1">
        <v>12</v>
      </c>
      <c r="O333" s="1">
        <v>16</v>
      </c>
      <c r="P333" s="1">
        <v>119</v>
      </c>
      <c r="Q333" s="1">
        <v>176</v>
      </c>
      <c r="S333" s="1">
        <v>174</v>
      </c>
      <c r="U333" s="1" t="s">
        <v>1419</v>
      </c>
    </row>
    <row r="334" spans="1:21" x14ac:dyDescent="0.25">
      <c r="A334" s="1">
        <v>734</v>
      </c>
      <c r="B334" s="1">
        <v>1828</v>
      </c>
      <c r="D334" s="1" t="s">
        <v>384</v>
      </c>
      <c r="E334" s="1" t="s">
        <v>1275</v>
      </c>
      <c r="F334" s="1" t="s">
        <v>1420</v>
      </c>
      <c r="J334" s="1">
        <v>1828</v>
      </c>
      <c r="K334" s="1">
        <v>9</v>
      </c>
      <c r="L334" s="1">
        <v>13</v>
      </c>
      <c r="M334" s="1">
        <v>1829</v>
      </c>
      <c r="N334" s="1">
        <v>1</v>
      </c>
      <c r="O334" s="1">
        <v>14</v>
      </c>
      <c r="P334" s="1">
        <v>123</v>
      </c>
      <c r="R334" s="1">
        <v>100</v>
      </c>
      <c r="T334" s="1">
        <v>100</v>
      </c>
      <c r="U334" s="1" t="s">
        <v>1421</v>
      </c>
    </row>
    <row r="335" spans="1:21" x14ac:dyDescent="0.25">
      <c r="A335" s="1">
        <v>735</v>
      </c>
      <c r="B335" s="1">
        <v>1828</v>
      </c>
      <c r="D335" s="1" t="s">
        <v>194</v>
      </c>
      <c r="E335" s="1" t="s">
        <v>1275</v>
      </c>
      <c r="F335" s="1" t="s">
        <v>1422</v>
      </c>
      <c r="J335" s="1">
        <v>1828</v>
      </c>
      <c r="K335" s="1">
        <v>12</v>
      </c>
      <c r="L335" s="1">
        <v>15</v>
      </c>
      <c r="M335" s="1">
        <v>1829</v>
      </c>
      <c r="N335" s="1">
        <v>4</v>
      </c>
      <c r="O335" s="1">
        <v>20</v>
      </c>
      <c r="P335" s="1">
        <v>126</v>
      </c>
      <c r="Q335" s="1">
        <v>170</v>
      </c>
      <c r="S335" s="1">
        <v>167</v>
      </c>
      <c r="U335" s="1" t="s">
        <v>1423</v>
      </c>
    </row>
    <row r="336" spans="1:21" x14ac:dyDescent="0.25">
      <c r="A336" s="1">
        <v>286</v>
      </c>
      <c r="B336" s="1">
        <v>1829</v>
      </c>
      <c r="D336" s="1" t="s">
        <v>321</v>
      </c>
      <c r="E336" s="1" t="s">
        <v>183</v>
      </c>
      <c r="F336" s="1" t="s">
        <v>813</v>
      </c>
      <c r="J336" s="1">
        <v>1829</v>
      </c>
      <c r="K336" s="1">
        <v>1</v>
      </c>
      <c r="L336" s="1">
        <v>2</v>
      </c>
      <c r="M336" s="1">
        <v>1829</v>
      </c>
      <c r="N336" s="1">
        <v>4</v>
      </c>
      <c r="O336" s="1">
        <v>18</v>
      </c>
      <c r="P336" s="1">
        <v>106</v>
      </c>
      <c r="Q336" s="1">
        <v>170</v>
      </c>
      <c r="S336" s="1">
        <v>168</v>
      </c>
      <c r="U336" s="1" t="s">
        <v>814</v>
      </c>
    </row>
    <row r="337" spans="1:21" x14ac:dyDescent="0.25">
      <c r="A337" s="1">
        <v>287</v>
      </c>
      <c r="B337" s="1">
        <v>1829</v>
      </c>
      <c r="D337" s="1" t="s">
        <v>224</v>
      </c>
      <c r="E337" s="1" t="s">
        <v>183</v>
      </c>
      <c r="F337" s="1" t="s">
        <v>815</v>
      </c>
      <c r="J337" s="1">
        <v>1829</v>
      </c>
      <c r="K337" s="1">
        <v>1</v>
      </c>
      <c r="L337" s="1">
        <v>1</v>
      </c>
      <c r="M337" s="1">
        <v>1829</v>
      </c>
      <c r="N337" s="1">
        <v>4</v>
      </c>
      <c r="O337" s="1">
        <v>26</v>
      </c>
      <c r="P337" s="1">
        <v>115</v>
      </c>
      <c r="R337" s="1">
        <v>177</v>
      </c>
      <c r="T337" s="1">
        <v>174</v>
      </c>
      <c r="U337" s="1" t="s">
        <v>816</v>
      </c>
    </row>
    <row r="338" spans="1:21" x14ac:dyDescent="0.25">
      <c r="A338" s="1">
        <v>288</v>
      </c>
      <c r="B338" s="1">
        <v>1829</v>
      </c>
      <c r="D338" s="1" t="s">
        <v>152</v>
      </c>
      <c r="E338" s="1" t="s">
        <v>183</v>
      </c>
      <c r="F338" s="1" t="s">
        <v>817</v>
      </c>
      <c r="J338" s="1">
        <v>1829</v>
      </c>
      <c r="K338" s="1">
        <v>1</v>
      </c>
      <c r="L338" s="1">
        <v>5</v>
      </c>
      <c r="M338" s="1">
        <v>1829</v>
      </c>
      <c r="N338" s="1">
        <v>5</v>
      </c>
      <c r="O338" s="1">
        <v>3</v>
      </c>
      <c r="P338" s="1">
        <v>121</v>
      </c>
      <c r="Q338" s="1">
        <v>170</v>
      </c>
      <c r="S338" s="1">
        <v>170</v>
      </c>
      <c r="U338" s="1" t="s">
        <v>818</v>
      </c>
    </row>
    <row r="339" spans="1:21" x14ac:dyDescent="0.25">
      <c r="A339" s="1">
        <v>289</v>
      </c>
      <c r="B339" s="1">
        <v>1829</v>
      </c>
      <c r="D339" s="1" t="s">
        <v>152</v>
      </c>
      <c r="E339" s="1" t="s">
        <v>183</v>
      </c>
      <c r="F339" s="1" t="s">
        <v>819</v>
      </c>
      <c r="J339" s="1">
        <v>1829</v>
      </c>
      <c r="K339" s="1">
        <v>1</v>
      </c>
      <c r="L339" s="1">
        <v>6</v>
      </c>
      <c r="M339" s="1">
        <v>1829</v>
      </c>
      <c r="N339" s="1">
        <v>5</v>
      </c>
      <c r="O339" s="1">
        <v>9</v>
      </c>
      <c r="P339" s="1">
        <v>123</v>
      </c>
      <c r="R339" s="1">
        <v>100</v>
      </c>
      <c r="T339" s="1">
        <v>100</v>
      </c>
      <c r="U339" s="1" t="s">
        <v>820</v>
      </c>
    </row>
    <row r="340" spans="1:21" x14ac:dyDescent="0.25">
      <c r="A340" s="1">
        <v>290</v>
      </c>
      <c r="B340" s="1">
        <v>1829</v>
      </c>
      <c r="D340" s="1" t="s">
        <v>224</v>
      </c>
      <c r="E340" s="1" t="s">
        <v>183</v>
      </c>
      <c r="F340" s="1" t="s">
        <v>821</v>
      </c>
      <c r="J340" s="1">
        <v>1829</v>
      </c>
      <c r="K340" s="1">
        <v>3</v>
      </c>
      <c r="L340" s="1">
        <v>2</v>
      </c>
      <c r="M340" s="1">
        <v>1829</v>
      </c>
      <c r="N340" s="1">
        <v>6</v>
      </c>
      <c r="O340" s="1">
        <v>20</v>
      </c>
      <c r="P340" s="1">
        <v>110</v>
      </c>
      <c r="Q340" s="1">
        <v>171</v>
      </c>
      <c r="S340" s="1">
        <v>167</v>
      </c>
      <c r="U340" s="1" t="s">
        <v>822</v>
      </c>
    </row>
    <row r="341" spans="1:21" x14ac:dyDescent="0.25">
      <c r="A341" s="1">
        <v>291</v>
      </c>
      <c r="B341" s="1">
        <v>1829</v>
      </c>
      <c r="D341" s="1" t="s">
        <v>152</v>
      </c>
      <c r="E341" s="1" t="s">
        <v>183</v>
      </c>
      <c r="F341" s="1" t="s">
        <v>823</v>
      </c>
      <c r="J341" s="1">
        <v>1829</v>
      </c>
      <c r="K341" s="1">
        <v>3</v>
      </c>
      <c r="L341" s="1">
        <v>14</v>
      </c>
      <c r="M341" s="1">
        <v>1829</v>
      </c>
      <c r="N341" s="1">
        <v>7</v>
      </c>
      <c r="O341" s="1">
        <v>9</v>
      </c>
      <c r="P341" s="1">
        <v>117</v>
      </c>
      <c r="Q341" s="1">
        <v>180</v>
      </c>
      <c r="S341" s="1">
        <v>178</v>
      </c>
      <c r="U341" s="1" t="s">
        <v>824</v>
      </c>
    </row>
    <row r="342" spans="1:21" x14ac:dyDescent="0.25">
      <c r="A342" s="1">
        <v>295</v>
      </c>
      <c r="B342" s="1">
        <v>1829</v>
      </c>
      <c r="D342" s="1" t="s">
        <v>384</v>
      </c>
      <c r="E342" s="1" t="s">
        <v>183</v>
      </c>
      <c r="F342" s="1" t="s">
        <v>825</v>
      </c>
      <c r="J342" s="1">
        <v>1829</v>
      </c>
      <c r="K342" s="1">
        <v>4</v>
      </c>
      <c r="L342" s="1">
        <v>23</v>
      </c>
      <c r="M342" s="1">
        <v>1829</v>
      </c>
      <c r="N342" s="1">
        <v>8</v>
      </c>
      <c r="O342" s="1">
        <v>3</v>
      </c>
      <c r="P342" s="1">
        <v>102</v>
      </c>
      <c r="R342" s="1">
        <v>119</v>
      </c>
      <c r="T342" s="1">
        <v>119</v>
      </c>
      <c r="U342" s="1" t="s">
        <v>826</v>
      </c>
    </row>
    <row r="343" spans="1:21" x14ac:dyDescent="0.25">
      <c r="A343" s="1">
        <v>296</v>
      </c>
      <c r="B343" s="1">
        <v>1829</v>
      </c>
      <c r="D343" s="1" t="s">
        <v>449</v>
      </c>
      <c r="E343" s="1" t="s">
        <v>183</v>
      </c>
      <c r="F343" s="1" t="s">
        <v>827</v>
      </c>
      <c r="J343" s="1">
        <v>1829</v>
      </c>
      <c r="K343" s="1">
        <v>4</v>
      </c>
      <c r="L343" s="1">
        <v>8</v>
      </c>
      <c r="M343" s="1">
        <v>1829</v>
      </c>
      <c r="N343" s="1">
        <v>8</v>
      </c>
      <c r="O343" s="1">
        <v>18</v>
      </c>
      <c r="P343" s="1">
        <v>132</v>
      </c>
      <c r="Q343" s="1">
        <v>176</v>
      </c>
      <c r="S343" s="1">
        <v>168</v>
      </c>
      <c r="U343" s="1" t="s">
        <v>828</v>
      </c>
    </row>
    <row r="344" spans="1:21" x14ac:dyDescent="0.25">
      <c r="A344" s="1">
        <v>297</v>
      </c>
      <c r="B344" s="1">
        <v>1829</v>
      </c>
      <c r="D344" s="1" t="s">
        <v>197</v>
      </c>
      <c r="E344" s="1" t="s">
        <v>183</v>
      </c>
      <c r="F344" s="1" t="s">
        <v>829</v>
      </c>
      <c r="J344" s="1">
        <v>1829</v>
      </c>
      <c r="K344" s="1">
        <v>5</v>
      </c>
      <c r="L344" s="1">
        <v>22</v>
      </c>
      <c r="M344" s="1">
        <v>1829</v>
      </c>
      <c r="N344" s="1">
        <v>8</v>
      </c>
      <c r="O344" s="1">
        <v>27</v>
      </c>
      <c r="P344" s="1">
        <v>97</v>
      </c>
      <c r="Q344" s="1">
        <v>200</v>
      </c>
      <c r="S344" s="1">
        <v>200</v>
      </c>
      <c r="U344" s="1" t="s">
        <v>830</v>
      </c>
    </row>
    <row r="345" spans="1:21" x14ac:dyDescent="0.25">
      <c r="A345" s="1">
        <v>298</v>
      </c>
      <c r="B345" s="1">
        <v>1829</v>
      </c>
      <c r="D345" s="1" t="s">
        <v>465</v>
      </c>
      <c r="E345" s="1" t="s">
        <v>183</v>
      </c>
      <c r="F345" s="1" t="s">
        <v>831</v>
      </c>
      <c r="J345" s="1">
        <v>1829</v>
      </c>
      <c r="K345" s="1">
        <v>5</v>
      </c>
      <c r="L345" s="1">
        <v>27</v>
      </c>
      <c r="M345" s="1">
        <v>1829</v>
      </c>
      <c r="N345" s="1">
        <v>9</v>
      </c>
      <c r="O345" s="1">
        <v>13</v>
      </c>
      <c r="P345" s="1">
        <v>109</v>
      </c>
      <c r="Q345" s="1">
        <v>188</v>
      </c>
      <c r="S345" s="1">
        <v>188</v>
      </c>
      <c r="U345" s="1" t="s">
        <v>832</v>
      </c>
    </row>
    <row r="346" spans="1:21" x14ac:dyDescent="0.25">
      <c r="A346" s="1">
        <v>299</v>
      </c>
      <c r="B346" s="1">
        <v>1829</v>
      </c>
      <c r="D346" s="1" t="s">
        <v>711</v>
      </c>
      <c r="E346" s="1" t="s">
        <v>183</v>
      </c>
      <c r="F346" s="1" t="s">
        <v>833</v>
      </c>
      <c r="J346" s="1">
        <v>1829</v>
      </c>
      <c r="K346" s="1">
        <v>7</v>
      </c>
      <c r="L346" s="1">
        <v>12</v>
      </c>
      <c r="M346" s="1">
        <v>1829</v>
      </c>
      <c r="N346" s="1">
        <v>11</v>
      </c>
      <c r="O346" s="1">
        <v>4</v>
      </c>
      <c r="P346" s="1">
        <v>115</v>
      </c>
      <c r="Q346" s="1">
        <v>200</v>
      </c>
      <c r="S346" s="1">
        <v>196</v>
      </c>
      <c r="U346" s="1" t="s">
        <v>834</v>
      </c>
    </row>
    <row r="347" spans="1:21" x14ac:dyDescent="0.25">
      <c r="A347" s="1">
        <v>300</v>
      </c>
      <c r="B347" s="1">
        <v>1829</v>
      </c>
      <c r="D347" s="1" t="s">
        <v>152</v>
      </c>
      <c r="E347" s="1" t="s">
        <v>183</v>
      </c>
      <c r="F347" s="1" t="s">
        <v>835</v>
      </c>
      <c r="J347" s="1">
        <v>1829</v>
      </c>
      <c r="K347" s="1">
        <v>6</v>
      </c>
      <c r="L347" s="1">
        <v>23</v>
      </c>
      <c r="M347" s="1">
        <v>1829</v>
      </c>
      <c r="N347" s="1">
        <v>11</v>
      </c>
      <c r="O347" s="1">
        <v>8</v>
      </c>
      <c r="P347" s="1">
        <v>138</v>
      </c>
      <c r="Q347" s="1">
        <v>190</v>
      </c>
      <c r="S347" s="1">
        <v>188</v>
      </c>
      <c r="U347" s="1" t="s">
        <v>836</v>
      </c>
    </row>
    <row r="348" spans="1:21" x14ac:dyDescent="0.25">
      <c r="A348" s="1">
        <v>301</v>
      </c>
      <c r="B348" s="1">
        <v>1829</v>
      </c>
      <c r="D348" s="1" t="s">
        <v>152</v>
      </c>
      <c r="E348" s="1" t="s">
        <v>183</v>
      </c>
      <c r="F348" s="1" t="s">
        <v>837</v>
      </c>
      <c r="J348" s="1">
        <v>1829</v>
      </c>
      <c r="K348" s="1">
        <v>7</v>
      </c>
      <c r="L348" s="1">
        <v>20</v>
      </c>
      <c r="M348" s="1">
        <v>1829</v>
      </c>
      <c r="N348" s="1">
        <v>11</v>
      </c>
      <c r="O348" s="1">
        <v>29</v>
      </c>
      <c r="P348" s="1">
        <v>132</v>
      </c>
      <c r="R348" s="1">
        <v>101</v>
      </c>
      <c r="T348" s="1">
        <v>99</v>
      </c>
      <c r="U348" s="1" t="s">
        <v>838</v>
      </c>
    </row>
    <row r="349" spans="1:21" x14ac:dyDescent="0.25">
      <c r="A349" s="1">
        <v>302</v>
      </c>
      <c r="B349" s="1">
        <v>1829</v>
      </c>
      <c r="D349" s="1" t="s">
        <v>152</v>
      </c>
      <c r="E349" s="1" t="s">
        <v>183</v>
      </c>
      <c r="F349" s="1" t="s">
        <v>839</v>
      </c>
      <c r="J349" s="1">
        <v>1829</v>
      </c>
      <c r="K349" s="1">
        <v>8</v>
      </c>
      <c r="L349" s="1">
        <v>11</v>
      </c>
      <c r="M349" s="1">
        <v>1829</v>
      </c>
      <c r="N349" s="1">
        <v>12</v>
      </c>
      <c r="O349" s="1">
        <v>3</v>
      </c>
      <c r="P349" s="1">
        <v>114</v>
      </c>
      <c r="Q349" s="1">
        <v>200</v>
      </c>
      <c r="S349" s="1">
        <v>200</v>
      </c>
      <c r="U349" s="1" t="s">
        <v>840</v>
      </c>
    </row>
    <row r="350" spans="1:21" x14ac:dyDescent="0.25">
      <c r="A350" s="1">
        <v>303</v>
      </c>
      <c r="B350" s="1">
        <v>1829</v>
      </c>
      <c r="D350" s="1" t="s">
        <v>152</v>
      </c>
      <c r="E350" s="1" t="s">
        <v>183</v>
      </c>
      <c r="F350" s="1" t="s">
        <v>841</v>
      </c>
      <c r="J350" s="1">
        <v>1829</v>
      </c>
      <c r="K350" s="1">
        <v>8</v>
      </c>
      <c r="L350" s="1">
        <v>24</v>
      </c>
      <c r="M350" s="1">
        <v>1829</v>
      </c>
      <c r="N350" s="1">
        <v>12</v>
      </c>
      <c r="O350" s="1">
        <v>6</v>
      </c>
      <c r="P350" s="1">
        <v>104</v>
      </c>
      <c r="Q350" s="1">
        <v>180</v>
      </c>
      <c r="S350" s="1">
        <v>178</v>
      </c>
      <c r="U350" s="1" t="s">
        <v>842</v>
      </c>
    </row>
    <row r="351" spans="1:21" x14ac:dyDescent="0.25">
      <c r="A351" s="1">
        <v>304</v>
      </c>
      <c r="B351" s="1">
        <v>1829</v>
      </c>
      <c r="D351" s="1" t="s">
        <v>152</v>
      </c>
      <c r="E351" s="1" t="s">
        <v>183</v>
      </c>
      <c r="F351" s="1" t="s">
        <v>843</v>
      </c>
      <c r="J351" s="1">
        <v>1829</v>
      </c>
      <c r="K351" s="1">
        <v>8</v>
      </c>
      <c r="L351" s="1">
        <v>29</v>
      </c>
      <c r="M351" s="1">
        <v>1829</v>
      </c>
      <c r="N351" s="1">
        <v>12</v>
      </c>
      <c r="O351" s="1">
        <v>7</v>
      </c>
      <c r="P351" s="1">
        <v>100</v>
      </c>
      <c r="Q351" s="1">
        <v>200</v>
      </c>
      <c r="S351" s="1">
        <v>199</v>
      </c>
      <c r="U351" s="1" t="s">
        <v>844</v>
      </c>
    </row>
    <row r="352" spans="1:21" x14ac:dyDescent="0.25">
      <c r="A352" s="1">
        <v>305</v>
      </c>
      <c r="B352" s="1">
        <v>1829</v>
      </c>
      <c r="D352" s="1" t="s">
        <v>224</v>
      </c>
      <c r="E352" s="1" t="s">
        <v>183</v>
      </c>
      <c r="F352" s="1" t="s">
        <v>845</v>
      </c>
      <c r="J352" s="1">
        <v>1829</v>
      </c>
      <c r="K352" s="1">
        <v>8</v>
      </c>
      <c r="L352" s="1">
        <v>16</v>
      </c>
      <c r="M352" s="1">
        <v>1829</v>
      </c>
      <c r="N352" s="1">
        <v>12</v>
      </c>
      <c r="O352" s="1">
        <v>12</v>
      </c>
      <c r="P352" s="1">
        <v>128</v>
      </c>
      <c r="Q352" s="1">
        <v>200</v>
      </c>
      <c r="S352" s="1">
        <v>196</v>
      </c>
      <c r="U352" s="1" t="s">
        <v>846</v>
      </c>
    </row>
    <row r="353" spans="1:21" x14ac:dyDescent="0.25">
      <c r="A353" s="1">
        <v>309</v>
      </c>
      <c r="B353" s="1">
        <v>1829</v>
      </c>
      <c r="D353" s="1" t="s">
        <v>224</v>
      </c>
      <c r="E353" s="1" t="s">
        <v>183</v>
      </c>
      <c r="F353" s="1" t="s">
        <v>847</v>
      </c>
      <c r="J353" s="1">
        <v>1829</v>
      </c>
      <c r="K353" s="1">
        <v>9</v>
      </c>
      <c r="L353" s="1">
        <v>10</v>
      </c>
      <c r="M353" s="1">
        <v>1830</v>
      </c>
      <c r="N353" s="1">
        <v>1</v>
      </c>
      <c r="O353" s="1">
        <v>13</v>
      </c>
      <c r="P353" s="1">
        <v>125</v>
      </c>
      <c r="R353" s="1">
        <v>200</v>
      </c>
      <c r="T353" s="1">
        <v>196</v>
      </c>
      <c r="U353" s="1" t="s">
        <v>848</v>
      </c>
    </row>
    <row r="354" spans="1:21" x14ac:dyDescent="0.25">
      <c r="A354" s="1">
        <v>310</v>
      </c>
      <c r="B354" s="1">
        <v>1829</v>
      </c>
      <c r="D354" s="1" t="s">
        <v>711</v>
      </c>
      <c r="E354" s="1" t="s">
        <v>183</v>
      </c>
      <c r="F354" s="1" t="s">
        <v>849</v>
      </c>
      <c r="J354" s="1">
        <v>1829</v>
      </c>
      <c r="K354" s="1">
        <v>10</v>
      </c>
      <c r="L354" s="1">
        <v>2</v>
      </c>
      <c r="M354" s="1">
        <v>1830</v>
      </c>
      <c r="N354" s="1">
        <v>1</v>
      </c>
      <c r="O354" s="1">
        <v>20</v>
      </c>
      <c r="P354" s="1">
        <v>110</v>
      </c>
      <c r="Q354" s="1">
        <v>200</v>
      </c>
      <c r="S354" s="1">
        <v>199</v>
      </c>
      <c r="U354" s="1" t="s">
        <v>850</v>
      </c>
    </row>
    <row r="355" spans="1:21" x14ac:dyDescent="0.25">
      <c r="A355" s="1">
        <v>311</v>
      </c>
      <c r="B355" s="1">
        <v>1829</v>
      </c>
      <c r="D355" s="1" t="s">
        <v>197</v>
      </c>
      <c r="E355" s="1" t="s">
        <v>183</v>
      </c>
      <c r="F355" s="1" t="s">
        <v>851</v>
      </c>
      <c r="J355" s="1">
        <v>1829</v>
      </c>
      <c r="K355" s="1">
        <v>10</v>
      </c>
      <c r="L355" s="1">
        <v>14</v>
      </c>
      <c r="M355" s="1">
        <v>1830</v>
      </c>
      <c r="N355" s="1">
        <v>2</v>
      </c>
      <c r="O355" s="1">
        <v>18</v>
      </c>
      <c r="P355" s="1">
        <v>127</v>
      </c>
      <c r="Q355" s="1">
        <v>200</v>
      </c>
      <c r="S355" s="1">
        <v>199</v>
      </c>
      <c r="U355" s="1" t="s">
        <v>852</v>
      </c>
    </row>
    <row r="356" spans="1:21" x14ac:dyDescent="0.25">
      <c r="A356" s="1">
        <v>312</v>
      </c>
      <c r="B356" s="1">
        <v>1829</v>
      </c>
      <c r="D356" s="1" t="s">
        <v>465</v>
      </c>
      <c r="E356" s="1" t="s">
        <v>183</v>
      </c>
      <c r="F356" s="1" t="s">
        <v>853</v>
      </c>
      <c r="J356" s="1">
        <v>1829</v>
      </c>
      <c r="K356" s="1">
        <v>9</v>
      </c>
      <c r="L356" s="1">
        <v>30</v>
      </c>
      <c r="M356" s="1">
        <v>1830</v>
      </c>
      <c r="N356" s="1">
        <v>3</v>
      </c>
      <c r="O356" s="1">
        <v>30</v>
      </c>
      <c r="P356" s="1">
        <v>181</v>
      </c>
      <c r="Q356" s="1">
        <v>180</v>
      </c>
      <c r="S356" s="1">
        <v>175</v>
      </c>
      <c r="U356" s="1" t="s">
        <v>854</v>
      </c>
    </row>
    <row r="357" spans="1:21" x14ac:dyDescent="0.25">
      <c r="A357" s="1">
        <v>314</v>
      </c>
      <c r="B357" s="1">
        <v>1829</v>
      </c>
      <c r="D357" s="1" t="s">
        <v>465</v>
      </c>
      <c r="E357" s="1" t="s">
        <v>183</v>
      </c>
      <c r="F357" s="1" t="s">
        <v>857</v>
      </c>
      <c r="J357" s="1">
        <v>1829</v>
      </c>
      <c r="K357" s="1">
        <v>12</v>
      </c>
      <c r="L357" s="1">
        <v>5</v>
      </c>
      <c r="M357" s="1">
        <v>1830</v>
      </c>
      <c r="N357" s="1">
        <v>5</v>
      </c>
      <c r="O357" s="1">
        <v>6</v>
      </c>
      <c r="P357" s="1">
        <v>152</v>
      </c>
      <c r="Q357" s="1">
        <v>200</v>
      </c>
      <c r="S357" s="1">
        <v>198</v>
      </c>
      <c r="U357" s="1" t="s">
        <v>858</v>
      </c>
    </row>
    <row r="358" spans="1:21" x14ac:dyDescent="0.25">
      <c r="A358" s="1">
        <v>736</v>
      </c>
      <c r="B358" s="1">
        <v>1829</v>
      </c>
      <c r="D358" s="1" t="s">
        <v>152</v>
      </c>
      <c r="E358" s="1" t="s">
        <v>1275</v>
      </c>
      <c r="F358" s="1" t="s">
        <v>1424</v>
      </c>
      <c r="J358" s="1">
        <v>1829</v>
      </c>
      <c r="K358" s="1">
        <v>3</v>
      </c>
      <c r="L358" s="1">
        <v>26</v>
      </c>
      <c r="M358" s="1">
        <v>1829</v>
      </c>
      <c r="N358" s="1">
        <v>7</v>
      </c>
      <c r="O358" s="1">
        <v>28</v>
      </c>
      <c r="P358" s="1">
        <v>124</v>
      </c>
      <c r="Q358" s="1">
        <v>208</v>
      </c>
      <c r="S358" s="1">
        <v>207</v>
      </c>
      <c r="U358" s="1" t="s">
        <v>1425</v>
      </c>
    </row>
    <row r="359" spans="1:21" x14ac:dyDescent="0.25">
      <c r="A359" s="1">
        <v>737</v>
      </c>
      <c r="B359" s="1">
        <v>1829</v>
      </c>
      <c r="D359" s="1" t="s">
        <v>152</v>
      </c>
      <c r="E359" s="1" t="s">
        <v>1275</v>
      </c>
      <c r="F359" s="1" t="s">
        <v>1426</v>
      </c>
      <c r="J359" s="1">
        <v>1829</v>
      </c>
      <c r="K359" s="1">
        <v>5</v>
      </c>
      <c r="L359" s="1">
        <v>11</v>
      </c>
      <c r="M359" s="1">
        <v>1829</v>
      </c>
      <c r="N359" s="1">
        <v>8</v>
      </c>
      <c r="O359" s="1">
        <v>28</v>
      </c>
      <c r="P359" s="1">
        <v>109</v>
      </c>
      <c r="Q359" s="1">
        <v>192</v>
      </c>
      <c r="S359" s="1">
        <v>192</v>
      </c>
      <c r="U359" s="1" t="s">
        <v>1427</v>
      </c>
    </row>
    <row r="360" spans="1:21" x14ac:dyDescent="0.25">
      <c r="A360" s="1">
        <v>738</v>
      </c>
      <c r="B360" s="1">
        <v>1829</v>
      </c>
      <c r="D360" s="1" t="s">
        <v>449</v>
      </c>
      <c r="E360" s="1" t="s">
        <v>1275</v>
      </c>
      <c r="F360" s="1" t="s">
        <v>1428</v>
      </c>
      <c r="J360" s="1">
        <v>1829</v>
      </c>
      <c r="K360" s="1">
        <v>6</v>
      </c>
      <c r="L360" s="1">
        <v>12</v>
      </c>
      <c r="M360" s="1">
        <v>1829</v>
      </c>
      <c r="N360" s="1">
        <v>11</v>
      </c>
      <c r="O360" s="1">
        <v>1</v>
      </c>
      <c r="P360" s="1">
        <v>142</v>
      </c>
      <c r="R360" s="1">
        <v>81</v>
      </c>
      <c r="T360" s="1">
        <v>79</v>
      </c>
      <c r="U360" s="1" t="s">
        <v>1429</v>
      </c>
    </row>
    <row r="361" spans="1:21" x14ac:dyDescent="0.25">
      <c r="A361" s="1">
        <v>739</v>
      </c>
      <c r="B361" s="1">
        <v>1829</v>
      </c>
      <c r="D361" s="1" t="s">
        <v>152</v>
      </c>
      <c r="E361" s="1" t="s">
        <v>1275</v>
      </c>
      <c r="F361" s="1" t="s">
        <v>149</v>
      </c>
      <c r="J361" s="1">
        <v>1829</v>
      </c>
      <c r="K361" s="1">
        <v>7</v>
      </c>
      <c r="L361" s="1">
        <v>31</v>
      </c>
      <c r="M361" s="1">
        <v>1829</v>
      </c>
      <c r="N361" s="1">
        <v>11</v>
      </c>
      <c r="O361" s="1">
        <v>21</v>
      </c>
      <c r="P361" s="1">
        <v>113</v>
      </c>
      <c r="Q361" s="1">
        <v>160</v>
      </c>
      <c r="S361" s="1">
        <v>158</v>
      </c>
      <c r="U361" s="1" t="s">
        <v>1430</v>
      </c>
    </row>
    <row r="362" spans="1:21" x14ac:dyDescent="0.25">
      <c r="A362" s="1">
        <v>740</v>
      </c>
      <c r="B362" s="1">
        <v>1829</v>
      </c>
      <c r="D362" s="1" t="s">
        <v>152</v>
      </c>
      <c r="E362" s="1" t="s">
        <v>1275</v>
      </c>
      <c r="F362" s="1" t="s">
        <v>1431</v>
      </c>
      <c r="J362" s="1">
        <v>1829</v>
      </c>
      <c r="K362" s="1">
        <v>8</v>
      </c>
      <c r="L362" s="1">
        <v>11</v>
      </c>
      <c r="M362" s="1">
        <v>1829</v>
      </c>
      <c r="N362" s="1">
        <v>12</v>
      </c>
      <c r="O362" s="1">
        <v>14</v>
      </c>
      <c r="P362" s="1">
        <v>125</v>
      </c>
      <c r="Q362" s="1">
        <v>200</v>
      </c>
      <c r="S362" s="1">
        <v>199</v>
      </c>
      <c r="U362" s="1" t="s">
        <v>1432</v>
      </c>
    </row>
    <row r="363" spans="1:21" x14ac:dyDescent="0.25">
      <c r="A363" s="1">
        <v>744</v>
      </c>
      <c r="B363" s="1">
        <v>1829</v>
      </c>
      <c r="D363" s="1" t="s">
        <v>465</v>
      </c>
      <c r="E363" s="1" t="s">
        <v>1275</v>
      </c>
      <c r="F363" s="1" t="s">
        <v>1433</v>
      </c>
      <c r="J363" s="1">
        <v>1829</v>
      </c>
      <c r="K363" s="1">
        <v>8</v>
      </c>
      <c r="L363" s="1">
        <v>21</v>
      </c>
      <c r="M363" s="1">
        <v>1830</v>
      </c>
      <c r="N363" s="1">
        <v>1</v>
      </c>
      <c r="O363" s="1">
        <v>10</v>
      </c>
      <c r="P363" s="1">
        <v>142</v>
      </c>
      <c r="Q363" s="1">
        <v>200</v>
      </c>
      <c r="S363" s="1">
        <v>198</v>
      </c>
      <c r="U363" s="1" t="s">
        <v>1434</v>
      </c>
    </row>
    <row r="364" spans="1:21" x14ac:dyDescent="0.25">
      <c r="A364" s="1">
        <v>745</v>
      </c>
      <c r="B364" s="1">
        <v>1829</v>
      </c>
      <c r="D364" s="1" t="s">
        <v>384</v>
      </c>
      <c r="E364" s="1" t="s">
        <v>1275</v>
      </c>
      <c r="F364" s="1" t="s">
        <v>1435</v>
      </c>
      <c r="J364" s="1">
        <v>1829</v>
      </c>
      <c r="K364" s="1">
        <v>10</v>
      </c>
      <c r="L364" s="1">
        <v>6</v>
      </c>
      <c r="M364" s="1">
        <v>1830</v>
      </c>
      <c r="N364" s="1">
        <v>1</v>
      </c>
      <c r="O364" s="1">
        <v>18</v>
      </c>
      <c r="P364" s="1">
        <v>104</v>
      </c>
      <c r="Q364" s="1">
        <v>200</v>
      </c>
      <c r="S364" s="1">
        <v>198</v>
      </c>
      <c r="U364" s="1" t="s">
        <v>1436</v>
      </c>
    </row>
    <row r="365" spans="1:21" x14ac:dyDescent="0.25">
      <c r="A365" s="1">
        <v>746</v>
      </c>
      <c r="B365" s="1">
        <v>1829</v>
      </c>
      <c r="D365" s="1" t="s">
        <v>152</v>
      </c>
      <c r="E365" s="1" t="s">
        <v>1275</v>
      </c>
      <c r="F365" s="1" t="s">
        <v>1437</v>
      </c>
      <c r="J365" s="1">
        <v>1829</v>
      </c>
      <c r="K365" s="1">
        <v>11</v>
      </c>
      <c r="L365" s="1">
        <v>7</v>
      </c>
      <c r="M365" s="1">
        <v>1830</v>
      </c>
      <c r="N365" s="1">
        <v>2</v>
      </c>
      <c r="O365" s="1">
        <v>24</v>
      </c>
      <c r="P365" s="1">
        <v>109</v>
      </c>
      <c r="R365" s="1">
        <v>117</v>
      </c>
      <c r="T365" s="1">
        <v>115</v>
      </c>
      <c r="U365" s="1" t="s">
        <v>1438</v>
      </c>
    </row>
    <row r="366" spans="1:21" x14ac:dyDescent="0.25">
      <c r="A366" s="1">
        <v>747</v>
      </c>
      <c r="B366" s="1">
        <v>1829</v>
      </c>
      <c r="D366" s="1" t="s">
        <v>152</v>
      </c>
      <c r="E366" s="1" t="s">
        <v>1275</v>
      </c>
      <c r="F366" s="1" t="s">
        <v>1439</v>
      </c>
      <c r="J366" s="1">
        <v>1829</v>
      </c>
      <c r="K366" s="1">
        <v>12</v>
      </c>
      <c r="L366" s="1">
        <v>18</v>
      </c>
      <c r="M366" s="1">
        <v>1830</v>
      </c>
      <c r="N366" s="1">
        <v>4</v>
      </c>
      <c r="O366" s="1">
        <v>10</v>
      </c>
      <c r="P366" s="1">
        <v>113</v>
      </c>
      <c r="Q366" s="1">
        <v>168</v>
      </c>
      <c r="S366" s="1">
        <v>167</v>
      </c>
      <c r="U366" s="1" t="s">
        <v>1440</v>
      </c>
    </row>
    <row r="367" spans="1:21" x14ac:dyDescent="0.25">
      <c r="A367" s="1">
        <v>313</v>
      </c>
      <c r="B367" s="1">
        <v>1830</v>
      </c>
      <c r="D367" s="1" t="s">
        <v>224</v>
      </c>
      <c r="E367" s="1" t="s">
        <v>183</v>
      </c>
      <c r="F367" s="1" t="s">
        <v>855</v>
      </c>
      <c r="J367" s="1">
        <v>1830</v>
      </c>
      <c r="K367" s="1">
        <v>1</v>
      </c>
      <c r="L367" s="1">
        <v>1</v>
      </c>
      <c r="M367" s="1">
        <v>1830</v>
      </c>
      <c r="N367" s="1">
        <v>4</v>
      </c>
      <c r="O367" s="1">
        <v>26</v>
      </c>
      <c r="P367" s="1">
        <v>115</v>
      </c>
      <c r="Q367" s="1">
        <v>118</v>
      </c>
      <c r="S367" s="1">
        <v>115</v>
      </c>
      <c r="U367" s="1" t="s">
        <v>856</v>
      </c>
    </row>
    <row r="368" spans="1:21" x14ac:dyDescent="0.25">
      <c r="A368" s="1">
        <v>315</v>
      </c>
      <c r="B368" s="1">
        <v>1830</v>
      </c>
      <c r="D368" s="1" t="s">
        <v>465</v>
      </c>
      <c r="E368" s="1" t="s">
        <v>183</v>
      </c>
      <c r="F368" s="1" t="s">
        <v>859</v>
      </c>
      <c r="J368" s="1">
        <v>1830</v>
      </c>
      <c r="K368" s="1">
        <v>1</v>
      </c>
      <c r="L368" s="1">
        <v>1</v>
      </c>
      <c r="M368" s="1">
        <v>1830</v>
      </c>
      <c r="N368" s="1">
        <v>5</v>
      </c>
      <c r="O368" s="1">
        <v>12</v>
      </c>
      <c r="P368" s="1">
        <v>131</v>
      </c>
      <c r="Q368" s="1">
        <v>184</v>
      </c>
      <c r="S368" s="1">
        <v>183</v>
      </c>
      <c r="U368" s="1" t="s">
        <v>860</v>
      </c>
    </row>
    <row r="369" spans="1:21" x14ac:dyDescent="0.25">
      <c r="A369" s="1">
        <v>316</v>
      </c>
      <c r="B369" s="1">
        <v>1830</v>
      </c>
      <c r="D369" s="1" t="s">
        <v>384</v>
      </c>
      <c r="E369" s="1" t="s">
        <v>183</v>
      </c>
      <c r="F369" s="1" t="s">
        <v>861</v>
      </c>
      <c r="J369" s="1">
        <v>1830</v>
      </c>
      <c r="K369" s="1">
        <v>3</v>
      </c>
      <c r="L369" s="1">
        <v>3</v>
      </c>
      <c r="M369" s="1">
        <v>1830</v>
      </c>
      <c r="N369" s="1">
        <v>6</v>
      </c>
      <c r="O369" s="1">
        <v>29</v>
      </c>
      <c r="P369" s="1">
        <v>118</v>
      </c>
      <c r="R369" s="1">
        <v>128</v>
      </c>
      <c r="T369" s="1">
        <v>128</v>
      </c>
      <c r="U369" s="1" t="s">
        <v>862</v>
      </c>
    </row>
    <row r="370" spans="1:21" x14ac:dyDescent="0.25">
      <c r="A370" s="1">
        <v>317</v>
      </c>
      <c r="B370" s="1">
        <v>1830</v>
      </c>
      <c r="D370" s="1" t="s">
        <v>182</v>
      </c>
      <c r="E370" s="1" t="s">
        <v>183</v>
      </c>
      <c r="F370" s="1" t="s">
        <v>863</v>
      </c>
      <c r="J370" s="1">
        <v>1830</v>
      </c>
      <c r="K370" s="1">
        <v>4</v>
      </c>
      <c r="L370" s="1">
        <v>8</v>
      </c>
      <c r="M370" s="1">
        <v>1830</v>
      </c>
      <c r="N370" s="1">
        <v>7</v>
      </c>
      <c r="O370" s="1">
        <v>29</v>
      </c>
      <c r="P370" s="1">
        <v>112</v>
      </c>
      <c r="Q370" s="1">
        <v>180</v>
      </c>
      <c r="S370" s="1">
        <v>178</v>
      </c>
      <c r="U370" s="1" t="s">
        <v>864</v>
      </c>
    </row>
    <row r="371" spans="1:21" x14ac:dyDescent="0.25">
      <c r="A371" s="1">
        <v>321</v>
      </c>
      <c r="B371" s="1">
        <v>1830</v>
      </c>
      <c r="D371" s="1" t="s">
        <v>182</v>
      </c>
      <c r="E371" s="1" t="s">
        <v>183</v>
      </c>
      <c r="F371" s="1" t="s">
        <v>865</v>
      </c>
      <c r="J371" s="1">
        <v>1830</v>
      </c>
      <c r="K371" s="1">
        <v>4</v>
      </c>
      <c r="L371" s="1">
        <v>27</v>
      </c>
      <c r="M371" s="1">
        <v>1830</v>
      </c>
      <c r="N371" s="1">
        <v>8</v>
      </c>
      <c r="O371" s="1">
        <v>20</v>
      </c>
      <c r="P371" s="1">
        <v>115</v>
      </c>
      <c r="Q371" s="1">
        <v>169</v>
      </c>
      <c r="S371" s="1">
        <v>168</v>
      </c>
      <c r="U371" s="1" t="s">
        <v>866</v>
      </c>
    </row>
    <row r="372" spans="1:21" x14ac:dyDescent="0.25">
      <c r="A372" s="1">
        <v>322</v>
      </c>
      <c r="B372" s="1">
        <v>1830</v>
      </c>
      <c r="D372" s="1" t="s">
        <v>465</v>
      </c>
      <c r="E372" s="1" t="s">
        <v>183</v>
      </c>
      <c r="F372" s="1" t="s">
        <v>867</v>
      </c>
      <c r="J372" s="1">
        <v>1830</v>
      </c>
      <c r="K372" s="1">
        <v>4</v>
      </c>
      <c r="L372" s="1">
        <v>9</v>
      </c>
      <c r="M372" s="1">
        <v>1830</v>
      </c>
      <c r="N372" s="1">
        <v>8</v>
      </c>
      <c r="O372" s="1">
        <v>21</v>
      </c>
      <c r="P372" s="1">
        <v>134</v>
      </c>
      <c r="Q372" s="1">
        <v>228</v>
      </c>
      <c r="S372" s="1">
        <v>227</v>
      </c>
      <c r="U372" s="1" t="s">
        <v>868</v>
      </c>
    </row>
    <row r="373" spans="1:21" x14ac:dyDescent="0.25">
      <c r="A373" s="1">
        <v>323</v>
      </c>
      <c r="B373" s="1">
        <v>1830</v>
      </c>
      <c r="D373" s="1" t="s">
        <v>224</v>
      </c>
      <c r="E373" s="1" t="s">
        <v>183</v>
      </c>
      <c r="F373" s="1" t="s">
        <v>869</v>
      </c>
      <c r="J373" s="1">
        <v>1830</v>
      </c>
      <c r="K373" s="1">
        <v>6</v>
      </c>
      <c r="L373" s="1">
        <v>3</v>
      </c>
      <c r="M373" s="1">
        <v>1830</v>
      </c>
      <c r="N373" s="1">
        <v>10</v>
      </c>
      <c r="O373" s="1">
        <v>12</v>
      </c>
      <c r="P373" s="1">
        <v>131</v>
      </c>
      <c r="R373" s="1">
        <v>120</v>
      </c>
      <c r="T373" s="1">
        <v>120</v>
      </c>
      <c r="U373" s="1" t="s">
        <v>870</v>
      </c>
    </row>
    <row r="374" spans="1:21" x14ac:dyDescent="0.25">
      <c r="A374" s="1">
        <v>324</v>
      </c>
      <c r="B374" s="1">
        <v>1830</v>
      </c>
      <c r="D374" s="1" t="s">
        <v>384</v>
      </c>
      <c r="E374" s="1" t="s">
        <v>183</v>
      </c>
      <c r="F374" s="1" t="s">
        <v>871</v>
      </c>
      <c r="J374" s="1">
        <v>1830</v>
      </c>
      <c r="K374" s="1">
        <v>6</v>
      </c>
      <c r="L374" s="1">
        <v>6</v>
      </c>
      <c r="M374" s="1">
        <v>1830</v>
      </c>
      <c r="N374" s="1">
        <v>10</v>
      </c>
      <c r="O374" s="1">
        <v>21</v>
      </c>
      <c r="P374" s="1">
        <v>137</v>
      </c>
      <c r="Q374" s="1">
        <v>176</v>
      </c>
      <c r="S374" s="1">
        <v>176</v>
      </c>
      <c r="U374" s="1" t="s">
        <v>872</v>
      </c>
    </row>
    <row r="375" spans="1:21" x14ac:dyDescent="0.25">
      <c r="A375" s="1">
        <v>325</v>
      </c>
      <c r="B375" s="1">
        <v>1830</v>
      </c>
      <c r="D375" s="1" t="s">
        <v>711</v>
      </c>
      <c r="E375" s="1" t="s">
        <v>183</v>
      </c>
      <c r="F375" s="1" t="s">
        <v>873</v>
      </c>
      <c r="J375" s="1">
        <v>1830</v>
      </c>
      <c r="K375" s="1">
        <v>7</v>
      </c>
      <c r="L375" s="1">
        <v>3</v>
      </c>
      <c r="M375" s="1">
        <v>1830</v>
      </c>
      <c r="N375" s="1">
        <v>11</v>
      </c>
      <c r="O375" s="1">
        <v>1</v>
      </c>
      <c r="P375" s="1">
        <v>121</v>
      </c>
      <c r="Q375" s="1">
        <v>200</v>
      </c>
      <c r="S375" s="1">
        <v>199</v>
      </c>
      <c r="U375" s="1" t="s">
        <v>874</v>
      </c>
    </row>
    <row r="376" spans="1:21" x14ac:dyDescent="0.25">
      <c r="A376" s="1">
        <v>326</v>
      </c>
      <c r="B376" s="1">
        <v>1830</v>
      </c>
      <c r="D376" s="1" t="s">
        <v>182</v>
      </c>
      <c r="E376" s="1" t="s">
        <v>183</v>
      </c>
      <c r="F376" s="1" t="s">
        <v>875</v>
      </c>
      <c r="J376" s="1">
        <v>1830</v>
      </c>
      <c r="K376" s="1">
        <v>7</v>
      </c>
      <c r="L376" s="1">
        <v>5</v>
      </c>
      <c r="M376" s="1">
        <v>1830</v>
      </c>
      <c r="N376" s="1">
        <v>11</v>
      </c>
      <c r="O376" s="1">
        <v>8</v>
      </c>
      <c r="P376" s="1">
        <v>126</v>
      </c>
      <c r="Q376" s="1">
        <v>193</v>
      </c>
      <c r="S376" s="1">
        <v>193</v>
      </c>
      <c r="U376" s="1" t="s">
        <v>876</v>
      </c>
    </row>
    <row r="377" spans="1:21" x14ac:dyDescent="0.25">
      <c r="A377" s="1">
        <v>327</v>
      </c>
      <c r="B377" s="1">
        <v>1830</v>
      </c>
      <c r="D377" s="1" t="s">
        <v>295</v>
      </c>
      <c r="E377" s="1" t="s">
        <v>183</v>
      </c>
      <c r="F377" s="1" t="s">
        <v>877</v>
      </c>
      <c r="J377" s="1">
        <v>1830</v>
      </c>
      <c r="K377" s="1">
        <v>8</v>
      </c>
      <c r="L377" s="1">
        <v>16</v>
      </c>
      <c r="M377" s="1">
        <v>1830</v>
      </c>
      <c r="N377" s="1">
        <v>12</v>
      </c>
      <c r="O377" s="1">
        <v>15</v>
      </c>
      <c r="P377" s="1">
        <v>121</v>
      </c>
      <c r="Q377" s="1">
        <v>200</v>
      </c>
      <c r="S377" s="1">
        <v>196</v>
      </c>
      <c r="U377" s="1" t="s">
        <v>878</v>
      </c>
    </row>
    <row r="378" spans="1:21" x14ac:dyDescent="0.25">
      <c r="A378" s="1">
        <v>328</v>
      </c>
      <c r="B378" s="1">
        <v>1830</v>
      </c>
      <c r="D378" s="1" t="s">
        <v>224</v>
      </c>
      <c r="E378" s="1" t="s">
        <v>183</v>
      </c>
      <c r="F378" s="1" t="s">
        <v>879</v>
      </c>
      <c r="J378" s="1">
        <v>1830</v>
      </c>
      <c r="K378" s="1">
        <v>8</v>
      </c>
      <c r="L378" s="1">
        <v>28</v>
      </c>
      <c r="M378" s="1">
        <v>1830</v>
      </c>
      <c r="N378" s="1">
        <v>12</v>
      </c>
      <c r="O378" s="1">
        <v>18</v>
      </c>
      <c r="P378" s="1">
        <v>112</v>
      </c>
      <c r="Q378" s="1">
        <v>181</v>
      </c>
      <c r="S378" s="1">
        <v>172</v>
      </c>
      <c r="U378" s="1" t="s">
        <v>880</v>
      </c>
    </row>
    <row r="379" spans="1:21" x14ac:dyDescent="0.25">
      <c r="A379" s="1">
        <v>329</v>
      </c>
      <c r="B379" s="1">
        <v>1830</v>
      </c>
      <c r="D379" s="1" t="s">
        <v>194</v>
      </c>
      <c r="E379" s="1" t="s">
        <v>183</v>
      </c>
      <c r="F379" s="1" t="s">
        <v>881</v>
      </c>
      <c r="J379" s="1">
        <v>1830</v>
      </c>
      <c r="K379" s="1">
        <v>7</v>
      </c>
      <c r="L379" s="1">
        <v>27</v>
      </c>
      <c r="M379" s="1">
        <v>1830</v>
      </c>
      <c r="N379" s="1">
        <v>12</v>
      </c>
      <c r="O379" s="1">
        <v>19</v>
      </c>
      <c r="P379" s="1">
        <v>145</v>
      </c>
      <c r="Q379" s="1">
        <v>192</v>
      </c>
      <c r="S379" s="1">
        <v>189</v>
      </c>
      <c r="U379" s="1" t="s">
        <v>882</v>
      </c>
    </row>
    <row r="380" spans="1:21" x14ac:dyDescent="0.25">
      <c r="A380" s="1">
        <v>333</v>
      </c>
      <c r="B380" s="1">
        <v>1830</v>
      </c>
      <c r="D380" s="1" t="s">
        <v>465</v>
      </c>
      <c r="E380" s="1" t="s">
        <v>183</v>
      </c>
      <c r="F380" s="1" t="s">
        <v>883</v>
      </c>
      <c r="J380" s="1">
        <v>1830</v>
      </c>
      <c r="K380" s="1">
        <v>9</v>
      </c>
      <c r="L380" s="1">
        <v>4</v>
      </c>
      <c r="M380" s="1">
        <v>1831</v>
      </c>
      <c r="N380" s="1">
        <v>2</v>
      </c>
      <c r="O380" s="1">
        <v>7</v>
      </c>
      <c r="P380" s="1">
        <v>156</v>
      </c>
      <c r="Q380" s="1">
        <v>200</v>
      </c>
      <c r="S380" s="1">
        <v>198</v>
      </c>
      <c r="U380" s="1" t="s">
        <v>884</v>
      </c>
    </row>
    <row r="381" spans="1:21" x14ac:dyDescent="0.25">
      <c r="A381" s="1">
        <v>334</v>
      </c>
      <c r="B381" s="1">
        <v>1830</v>
      </c>
      <c r="D381" s="1" t="s">
        <v>224</v>
      </c>
      <c r="E381" s="1" t="s">
        <v>183</v>
      </c>
      <c r="F381" s="1" t="s">
        <v>885</v>
      </c>
      <c r="J381" s="1">
        <v>1830</v>
      </c>
      <c r="K381" s="1">
        <v>10</v>
      </c>
      <c r="L381" s="1">
        <v>17</v>
      </c>
      <c r="M381" s="1">
        <v>1831</v>
      </c>
      <c r="N381" s="1">
        <v>2</v>
      </c>
      <c r="O381" s="1">
        <v>22</v>
      </c>
      <c r="P381" s="1">
        <v>128</v>
      </c>
      <c r="Q381" s="1">
        <v>158</v>
      </c>
      <c r="S381" s="1">
        <v>153</v>
      </c>
      <c r="U381" s="1" t="s">
        <v>816</v>
      </c>
    </row>
    <row r="382" spans="1:21" x14ac:dyDescent="0.25">
      <c r="A382" s="1">
        <v>335</v>
      </c>
      <c r="B382" s="1">
        <v>1830</v>
      </c>
      <c r="D382" s="1" t="s">
        <v>465</v>
      </c>
      <c r="E382" s="1" t="s">
        <v>183</v>
      </c>
      <c r="F382" s="1" t="s">
        <v>886</v>
      </c>
      <c r="J382" s="1">
        <v>1830</v>
      </c>
      <c r="K382" s="1">
        <v>10</v>
      </c>
      <c r="L382" s="1">
        <v>17</v>
      </c>
      <c r="M382" s="1">
        <v>1831</v>
      </c>
      <c r="N382" s="1">
        <v>3</v>
      </c>
      <c r="O382" s="1">
        <v>4</v>
      </c>
      <c r="P382" s="1">
        <v>138</v>
      </c>
      <c r="Q382" s="1">
        <v>216</v>
      </c>
      <c r="S382" s="1">
        <v>214</v>
      </c>
      <c r="U382" s="1" t="s">
        <v>887</v>
      </c>
    </row>
    <row r="383" spans="1:21" x14ac:dyDescent="0.25">
      <c r="A383" s="1">
        <v>336</v>
      </c>
      <c r="B383" s="1">
        <v>1830</v>
      </c>
      <c r="D383" s="1" t="s">
        <v>152</v>
      </c>
      <c r="E383" s="1" t="s">
        <v>183</v>
      </c>
      <c r="F383" s="1" t="s">
        <v>888</v>
      </c>
      <c r="J383" s="1">
        <v>1830</v>
      </c>
      <c r="K383" s="1">
        <v>7</v>
      </c>
      <c r="L383" s="1">
        <v>8</v>
      </c>
      <c r="M383" s="1">
        <v>1831</v>
      </c>
      <c r="N383" s="1">
        <v>3</v>
      </c>
      <c r="O383" s="1">
        <v>11</v>
      </c>
      <c r="P383" s="1">
        <v>246</v>
      </c>
      <c r="R383" s="1">
        <v>120</v>
      </c>
      <c r="T383" s="1">
        <v>118</v>
      </c>
      <c r="U383" s="1" t="s">
        <v>889</v>
      </c>
    </row>
    <row r="384" spans="1:21" x14ac:dyDescent="0.25">
      <c r="A384" s="1">
        <v>337</v>
      </c>
      <c r="B384" s="1">
        <v>1830</v>
      </c>
      <c r="D384" s="1" t="s">
        <v>152</v>
      </c>
      <c r="E384" s="1" t="s">
        <v>183</v>
      </c>
      <c r="F384" s="1" t="s">
        <v>890</v>
      </c>
      <c r="J384" s="1">
        <v>1830</v>
      </c>
      <c r="K384" s="1">
        <v>12</v>
      </c>
      <c r="L384" s="1">
        <v>3</v>
      </c>
      <c r="M384" s="1">
        <v>1831</v>
      </c>
      <c r="N384" s="1">
        <v>4</v>
      </c>
      <c r="O384" s="1">
        <v>5</v>
      </c>
      <c r="P384" s="1">
        <v>123</v>
      </c>
      <c r="R384" s="1">
        <v>90</v>
      </c>
      <c r="T384" s="1">
        <v>88</v>
      </c>
      <c r="U384" s="1" t="s">
        <v>891</v>
      </c>
    </row>
    <row r="385" spans="1:21" x14ac:dyDescent="0.25">
      <c r="A385" s="1">
        <v>338</v>
      </c>
      <c r="B385" s="1">
        <v>1830</v>
      </c>
      <c r="D385" s="1" t="s">
        <v>711</v>
      </c>
      <c r="E385" s="1" t="s">
        <v>183</v>
      </c>
      <c r="F385" s="1" t="s">
        <v>892</v>
      </c>
      <c r="J385" s="1">
        <v>1830</v>
      </c>
      <c r="K385" s="1">
        <v>12</v>
      </c>
      <c r="L385" s="1">
        <v>18</v>
      </c>
      <c r="M385" s="1">
        <v>1831</v>
      </c>
      <c r="N385" s="1">
        <v>4</v>
      </c>
      <c r="O385" s="1">
        <v>30</v>
      </c>
      <c r="P385" s="1">
        <v>133</v>
      </c>
      <c r="Q385" s="1">
        <v>200</v>
      </c>
      <c r="S385" s="1">
        <v>199</v>
      </c>
      <c r="U385" s="1" t="s">
        <v>893</v>
      </c>
    </row>
    <row r="386" spans="1:21" x14ac:dyDescent="0.25">
      <c r="A386" s="1">
        <v>748</v>
      </c>
      <c r="B386" s="1">
        <v>1830</v>
      </c>
      <c r="D386" s="1" t="s">
        <v>194</v>
      </c>
      <c r="E386" s="1" t="s">
        <v>1275</v>
      </c>
      <c r="F386" s="1" t="s">
        <v>1340</v>
      </c>
      <c r="J386" s="1">
        <v>1830</v>
      </c>
      <c r="K386" s="1">
        <v>4</v>
      </c>
      <c r="L386" s="1">
        <v>5</v>
      </c>
      <c r="M386" s="1">
        <v>1830</v>
      </c>
      <c r="N386" s="1">
        <v>7</v>
      </c>
      <c r="O386" s="1">
        <v>27</v>
      </c>
      <c r="P386" s="1">
        <v>113</v>
      </c>
      <c r="Q386" s="1">
        <v>160</v>
      </c>
      <c r="S386" s="1">
        <v>158</v>
      </c>
      <c r="U386" s="1" t="s">
        <v>1441</v>
      </c>
    </row>
    <row r="387" spans="1:21" x14ac:dyDescent="0.25">
      <c r="A387" s="1">
        <v>749</v>
      </c>
      <c r="B387" s="1">
        <v>1830</v>
      </c>
      <c r="D387" s="1" t="s">
        <v>465</v>
      </c>
      <c r="E387" s="1" t="s">
        <v>1275</v>
      </c>
      <c r="F387" s="1" t="s">
        <v>1442</v>
      </c>
      <c r="J387" s="1">
        <v>1830</v>
      </c>
      <c r="K387" s="1">
        <v>4</v>
      </c>
      <c r="L387" s="1">
        <v>27</v>
      </c>
      <c r="M387" s="1">
        <v>1830</v>
      </c>
      <c r="N387" s="1">
        <v>8</v>
      </c>
      <c r="O387" s="1">
        <v>12</v>
      </c>
      <c r="P387" s="1">
        <v>107</v>
      </c>
      <c r="Q387" s="1">
        <v>200</v>
      </c>
      <c r="S387" s="1">
        <v>200</v>
      </c>
      <c r="U387" s="1" t="s">
        <v>1443</v>
      </c>
    </row>
    <row r="388" spans="1:21" x14ac:dyDescent="0.25">
      <c r="A388" s="1">
        <v>750</v>
      </c>
      <c r="B388" s="1">
        <v>1830</v>
      </c>
      <c r="D388" s="1" t="s">
        <v>465</v>
      </c>
      <c r="E388" s="1" t="s">
        <v>1275</v>
      </c>
      <c r="F388" s="1" t="s">
        <v>1444</v>
      </c>
      <c r="J388" s="1">
        <v>1830</v>
      </c>
      <c r="K388" s="1">
        <v>5</v>
      </c>
      <c r="L388" s="1">
        <v>2</v>
      </c>
      <c r="M388" s="1">
        <v>1830</v>
      </c>
      <c r="N388" s="1">
        <v>8</v>
      </c>
      <c r="O388" s="1">
        <v>18</v>
      </c>
      <c r="P388" s="1">
        <v>108</v>
      </c>
      <c r="Q388" s="1">
        <v>220</v>
      </c>
      <c r="S388" s="1">
        <v>217</v>
      </c>
      <c r="U388" s="1" t="s">
        <v>1445</v>
      </c>
    </row>
    <row r="389" spans="1:21" x14ac:dyDescent="0.25">
      <c r="A389" s="1">
        <v>751</v>
      </c>
      <c r="B389" s="1">
        <v>1830</v>
      </c>
      <c r="D389" s="1" t="s">
        <v>197</v>
      </c>
      <c r="E389" s="1" t="s">
        <v>1275</v>
      </c>
      <c r="F389" s="1" t="s">
        <v>1446</v>
      </c>
      <c r="J389" s="1">
        <v>1830</v>
      </c>
      <c r="K389" s="1">
        <v>6</v>
      </c>
      <c r="L389" s="1">
        <v>6</v>
      </c>
      <c r="M389" s="1">
        <v>1830</v>
      </c>
      <c r="N389" s="1">
        <v>9</v>
      </c>
      <c r="O389" s="1">
        <v>22</v>
      </c>
      <c r="P389" s="1">
        <v>108</v>
      </c>
      <c r="R389" s="1">
        <v>118</v>
      </c>
      <c r="T389" s="1">
        <v>115</v>
      </c>
      <c r="U389" s="1" t="s">
        <v>1447</v>
      </c>
    </row>
    <row r="390" spans="1:21" x14ac:dyDescent="0.25">
      <c r="A390" s="1">
        <v>752</v>
      </c>
      <c r="B390" s="1">
        <v>1830</v>
      </c>
      <c r="D390" s="1" t="s">
        <v>182</v>
      </c>
      <c r="E390" s="1" t="s">
        <v>1275</v>
      </c>
      <c r="F390" s="1" t="s">
        <v>1448</v>
      </c>
      <c r="J390" s="1">
        <v>1830</v>
      </c>
      <c r="K390" s="1">
        <v>6</v>
      </c>
      <c r="L390" s="1">
        <v>27</v>
      </c>
      <c r="M390" s="1">
        <v>1830</v>
      </c>
      <c r="N390" s="1">
        <v>10</v>
      </c>
      <c r="O390" s="1">
        <v>18</v>
      </c>
      <c r="P390" s="1">
        <v>113</v>
      </c>
      <c r="Q390" s="1">
        <v>215</v>
      </c>
      <c r="S390" s="1">
        <v>211</v>
      </c>
      <c r="U390" s="1" t="s">
        <v>1449</v>
      </c>
    </row>
    <row r="391" spans="1:21" x14ac:dyDescent="0.25">
      <c r="A391" s="1">
        <v>753</v>
      </c>
      <c r="B391" s="1">
        <v>1830</v>
      </c>
      <c r="D391" s="1" t="s">
        <v>465</v>
      </c>
      <c r="E391" s="1" t="s">
        <v>1275</v>
      </c>
      <c r="F391" s="1" t="s">
        <v>1450</v>
      </c>
      <c r="J391" s="1">
        <v>1830</v>
      </c>
      <c r="K391" s="1">
        <v>6</v>
      </c>
      <c r="L391" s="1">
        <v>26</v>
      </c>
      <c r="M391" s="1">
        <v>1830</v>
      </c>
      <c r="N391" s="1">
        <v>10</v>
      </c>
      <c r="O391" s="1">
        <v>19</v>
      </c>
      <c r="P391" s="1">
        <v>115</v>
      </c>
      <c r="Q391" s="1">
        <v>160</v>
      </c>
      <c r="S391" s="1">
        <v>159</v>
      </c>
      <c r="U391" s="1" t="s">
        <v>1451</v>
      </c>
    </row>
    <row r="392" spans="1:21" x14ac:dyDescent="0.25">
      <c r="A392" s="1">
        <v>754</v>
      </c>
      <c r="B392" s="1">
        <v>1830</v>
      </c>
      <c r="D392" s="1" t="s">
        <v>321</v>
      </c>
      <c r="E392" s="1" t="s">
        <v>1275</v>
      </c>
      <c r="F392" s="1" t="s">
        <v>1452</v>
      </c>
      <c r="J392" s="1">
        <v>1830</v>
      </c>
      <c r="K392" s="1">
        <v>7</v>
      </c>
      <c r="L392" s="1">
        <v>4</v>
      </c>
      <c r="M392" s="1">
        <v>1830</v>
      </c>
      <c r="N392" s="1">
        <v>11</v>
      </c>
      <c r="O392" s="1">
        <v>7</v>
      </c>
      <c r="P392" s="1">
        <v>126</v>
      </c>
      <c r="Q392" s="1">
        <v>198</v>
      </c>
      <c r="S392" s="1">
        <v>197</v>
      </c>
      <c r="U392" s="1" t="s">
        <v>1453</v>
      </c>
    </row>
    <row r="393" spans="1:21" x14ac:dyDescent="0.25">
      <c r="A393" s="1">
        <v>755</v>
      </c>
      <c r="B393" s="1">
        <v>1830</v>
      </c>
      <c r="D393" s="1" t="s">
        <v>182</v>
      </c>
      <c r="E393" s="1" t="s">
        <v>1275</v>
      </c>
      <c r="F393" s="1" t="s">
        <v>1454</v>
      </c>
      <c r="J393" s="1">
        <v>1830</v>
      </c>
      <c r="K393" s="1">
        <v>8</v>
      </c>
      <c r="L393" s="1">
        <v>30</v>
      </c>
      <c r="M393" s="1">
        <v>1830</v>
      </c>
      <c r="N393" s="1">
        <v>12</v>
      </c>
      <c r="O393" s="1">
        <v>18</v>
      </c>
      <c r="P393" s="1">
        <v>110</v>
      </c>
      <c r="Q393" s="1">
        <v>216</v>
      </c>
      <c r="S393" s="1">
        <v>216</v>
      </c>
      <c r="U393" s="1" t="s">
        <v>1455</v>
      </c>
    </row>
    <row r="394" spans="1:21" x14ac:dyDescent="0.25">
      <c r="A394" s="1">
        <v>759</v>
      </c>
      <c r="B394" s="1">
        <v>1830</v>
      </c>
      <c r="D394" s="1" t="s">
        <v>197</v>
      </c>
      <c r="E394" s="1" t="s">
        <v>1275</v>
      </c>
      <c r="F394" s="1" t="s">
        <v>1456</v>
      </c>
      <c r="J394" s="1">
        <v>1830</v>
      </c>
      <c r="K394" s="1">
        <v>10</v>
      </c>
      <c r="L394" s="1">
        <v>14</v>
      </c>
      <c r="M394" s="1">
        <v>1831</v>
      </c>
      <c r="N394" s="1">
        <v>1</v>
      </c>
      <c r="O394" s="1">
        <v>28</v>
      </c>
      <c r="P394" s="1">
        <v>106</v>
      </c>
      <c r="Q394" s="1">
        <v>200</v>
      </c>
      <c r="S394" s="1">
        <v>200</v>
      </c>
      <c r="U394" s="1" t="s">
        <v>1457</v>
      </c>
    </row>
    <row r="395" spans="1:21" x14ac:dyDescent="0.25">
      <c r="A395" s="1">
        <v>760</v>
      </c>
      <c r="B395" s="1">
        <v>1830</v>
      </c>
      <c r="D395" s="1" t="s">
        <v>465</v>
      </c>
      <c r="E395" s="1" t="s">
        <v>1275</v>
      </c>
      <c r="F395" s="1" t="s">
        <v>1458</v>
      </c>
      <c r="J395" s="1">
        <v>1830</v>
      </c>
      <c r="K395" s="1">
        <v>10</v>
      </c>
      <c r="L395" s="1">
        <v>24</v>
      </c>
      <c r="M395" s="1">
        <v>1831</v>
      </c>
      <c r="N395" s="1">
        <v>3</v>
      </c>
      <c r="O395" s="1">
        <v>26</v>
      </c>
      <c r="P395" s="1">
        <v>152</v>
      </c>
      <c r="Q395" s="1">
        <v>168</v>
      </c>
      <c r="S395" s="1">
        <v>166</v>
      </c>
      <c r="U395" s="1" t="s">
        <v>1459</v>
      </c>
    </row>
    <row r="396" spans="1:21" x14ac:dyDescent="0.25">
      <c r="A396" s="1">
        <v>339</v>
      </c>
      <c r="B396" s="1">
        <v>1831</v>
      </c>
      <c r="D396" s="1" t="s">
        <v>182</v>
      </c>
      <c r="E396" s="1" t="s">
        <v>183</v>
      </c>
      <c r="F396" s="1" t="s">
        <v>894</v>
      </c>
      <c r="J396" s="1">
        <v>1831</v>
      </c>
      <c r="K396" s="1">
        <v>2</v>
      </c>
      <c r="L396" s="1">
        <v>19</v>
      </c>
      <c r="M396" s="1">
        <v>1831</v>
      </c>
      <c r="N396" s="1">
        <v>6</v>
      </c>
      <c r="O396" s="1">
        <v>25</v>
      </c>
      <c r="P396" s="1">
        <v>126</v>
      </c>
      <c r="Q396" s="1">
        <v>140</v>
      </c>
      <c r="S396" s="1">
        <v>133</v>
      </c>
      <c r="U396" s="1" t="s">
        <v>895</v>
      </c>
    </row>
    <row r="397" spans="1:21" x14ac:dyDescent="0.25">
      <c r="A397" s="1">
        <v>340</v>
      </c>
      <c r="B397" s="1">
        <v>1831</v>
      </c>
      <c r="D397" s="1" t="s">
        <v>152</v>
      </c>
      <c r="E397" s="1" t="s">
        <v>183</v>
      </c>
      <c r="F397" s="1" t="s">
        <v>896</v>
      </c>
      <c r="J397" s="1">
        <v>1831</v>
      </c>
      <c r="K397" s="1">
        <v>3</v>
      </c>
      <c r="L397" s="1">
        <v>28</v>
      </c>
      <c r="M397" s="1">
        <v>1831</v>
      </c>
      <c r="N397" s="1">
        <v>7</v>
      </c>
      <c r="O397" s="1">
        <v>25</v>
      </c>
      <c r="P397" s="1">
        <v>119</v>
      </c>
      <c r="Q397" s="1">
        <v>198</v>
      </c>
      <c r="S397" s="1">
        <v>198</v>
      </c>
      <c r="U397" s="1" t="s">
        <v>897</v>
      </c>
    </row>
    <row r="398" spans="1:21" x14ac:dyDescent="0.25">
      <c r="A398" s="1">
        <v>344</v>
      </c>
      <c r="B398" s="1">
        <v>1831</v>
      </c>
      <c r="D398" s="1" t="s">
        <v>152</v>
      </c>
      <c r="E398" s="1" t="s">
        <v>183</v>
      </c>
      <c r="F398" s="1" t="s">
        <v>898</v>
      </c>
      <c r="J398" s="1">
        <v>1831</v>
      </c>
      <c r="K398" s="1">
        <v>4</v>
      </c>
      <c r="L398" s="1">
        <v>1</v>
      </c>
      <c r="M398" s="1">
        <v>1831</v>
      </c>
      <c r="N398" s="1">
        <v>7</v>
      </c>
      <c r="O398" s="1">
        <v>27</v>
      </c>
      <c r="P398" s="1">
        <v>117</v>
      </c>
      <c r="Q398" s="1">
        <v>182</v>
      </c>
      <c r="S398" s="1">
        <v>180</v>
      </c>
      <c r="U398" s="1" t="s">
        <v>899</v>
      </c>
    </row>
    <row r="399" spans="1:21" x14ac:dyDescent="0.25">
      <c r="A399" s="1">
        <v>345</v>
      </c>
      <c r="B399" s="1">
        <v>1831</v>
      </c>
      <c r="D399" s="1" t="s">
        <v>449</v>
      </c>
      <c r="E399" s="1" t="s">
        <v>183</v>
      </c>
      <c r="F399" s="1" t="s">
        <v>900</v>
      </c>
      <c r="J399" s="1">
        <v>1831</v>
      </c>
      <c r="K399" s="1">
        <v>3</v>
      </c>
      <c r="L399" s="1">
        <v>2</v>
      </c>
      <c r="M399" s="1">
        <v>1831</v>
      </c>
      <c r="N399" s="1">
        <v>7</v>
      </c>
      <c r="O399" s="1">
        <v>28</v>
      </c>
      <c r="P399" s="1">
        <v>148</v>
      </c>
      <c r="Q399" s="1">
        <v>290</v>
      </c>
      <c r="S399" s="1">
        <v>289</v>
      </c>
      <c r="U399" s="1" t="s">
        <v>901</v>
      </c>
    </row>
    <row r="400" spans="1:21" x14ac:dyDescent="0.25">
      <c r="A400" s="1">
        <v>346</v>
      </c>
      <c r="B400" s="1">
        <v>1831</v>
      </c>
      <c r="D400" s="1" t="s">
        <v>224</v>
      </c>
      <c r="E400" s="1" t="s">
        <v>183</v>
      </c>
      <c r="F400" s="1" t="s">
        <v>902</v>
      </c>
      <c r="J400" s="1">
        <v>1831</v>
      </c>
      <c r="K400" s="1">
        <v>3</v>
      </c>
      <c r="L400" s="1">
        <v>23</v>
      </c>
      <c r="M400" s="1">
        <v>1831</v>
      </c>
      <c r="N400" s="1">
        <v>7</v>
      </c>
      <c r="O400" s="1">
        <v>31</v>
      </c>
      <c r="P400" s="1">
        <v>130</v>
      </c>
      <c r="R400" s="1">
        <v>116</v>
      </c>
      <c r="T400" s="1">
        <v>114</v>
      </c>
      <c r="U400" s="1" t="s">
        <v>903</v>
      </c>
    </row>
    <row r="401" spans="1:21" x14ac:dyDescent="0.25">
      <c r="A401" s="1">
        <v>347</v>
      </c>
      <c r="B401" s="1">
        <v>1831</v>
      </c>
      <c r="D401" s="1" t="s">
        <v>224</v>
      </c>
      <c r="E401" s="1" t="s">
        <v>183</v>
      </c>
      <c r="F401" s="1" t="s">
        <v>904</v>
      </c>
      <c r="J401" s="1">
        <v>1831</v>
      </c>
      <c r="K401" s="1">
        <v>6</v>
      </c>
      <c r="L401" s="1">
        <v>24</v>
      </c>
      <c r="M401" s="1">
        <v>1831</v>
      </c>
      <c r="N401" s="1">
        <v>9</v>
      </c>
      <c r="O401" s="1">
        <v>27</v>
      </c>
      <c r="P401" s="1">
        <v>95</v>
      </c>
      <c r="R401" s="1">
        <v>186</v>
      </c>
      <c r="T401" s="1">
        <v>184</v>
      </c>
      <c r="U401" s="1" t="s">
        <v>905</v>
      </c>
    </row>
    <row r="402" spans="1:21" x14ac:dyDescent="0.25">
      <c r="A402" s="1">
        <v>348</v>
      </c>
      <c r="B402" s="1">
        <v>1831</v>
      </c>
      <c r="D402" s="1" t="s">
        <v>224</v>
      </c>
      <c r="E402" s="1" t="s">
        <v>183</v>
      </c>
      <c r="F402" s="1" t="s">
        <v>906</v>
      </c>
      <c r="J402" s="1">
        <v>1831</v>
      </c>
      <c r="K402" s="1">
        <v>4</v>
      </c>
      <c r="L402" s="1">
        <v>29</v>
      </c>
      <c r="M402" s="1">
        <v>1831</v>
      </c>
      <c r="N402" s="1">
        <v>11</v>
      </c>
      <c r="O402" s="1">
        <v>5</v>
      </c>
      <c r="P402" s="1">
        <v>190</v>
      </c>
      <c r="Q402" s="1">
        <v>130</v>
      </c>
      <c r="S402" s="1">
        <v>128</v>
      </c>
      <c r="U402" s="1" t="s">
        <v>907</v>
      </c>
    </row>
    <row r="403" spans="1:21" x14ac:dyDescent="0.25">
      <c r="A403" s="1">
        <v>349</v>
      </c>
      <c r="B403" s="1">
        <v>1831</v>
      </c>
      <c r="D403" s="1" t="s">
        <v>182</v>
      </c>
      <c r="E403" s="1" t="s">
        <v>183</v>
      </c>
      <c r="F403" s="1" t="s">
        <v>908</v>
      </c>
      <c r="J403" s="1">
        <v>1831</v>
      </c>
      <c r="K403" s="1">
        <v>7</v>
      </c>
      <c r="L403" s="1">
        <v>17</v>
      </c>
      <c r="M403" s="1">
        <v>1831</v>
      </c>
      <c r="N403" s="1">
        <v>11</v>
      </c>
      <c r="O403" s="1">
        <v>26</v>
      </c>
      <c r="P403" s="1">
        <v>132</v>
      </c>
      <c r="Q403" s="1">
        <v>200</v>
      </c>
      <c r="S403" s="1">
        <v>199</v>
      </c>
      <c r="U403" s="1" t="s">
        <v>909</v>
      </c>
    </row>
    <row r="404" spans="1:21" x14ac:dyDescent="0.25">
      <c r="A404" s="1">
        <v>350</v>
      </c>
      <c r="B404" s="1">
        <v>1831</v>
      </c>
      <c r="D404" s="1" t="s">
        <v>224</v>
      </c>
      <c r="E404" s="1" t="s">
        <v>183</v>
      </c>
      <c r="F404" s="1" t="s">
        <v>910</v>
      </c>
      <c r="J404" s="1">
        <v>1831</v>
      </c>
      <c r="K404" s="1">
        <v>8</v>
      </c>
      <c r="L404" s="1">
        <v>6</v>
      </c>
      <c r="M404" s="1">
        <v>1831</v>
      </c>
      <c r="N404" s="1">
        <v>12</v>
      </c>
      <c r="O404" s="1">
        <v>2</v>
      </c>
      <c r="P404" s="1">
        <v>118</v>
      </c>
      <c r="Q404" s="1">
        <v>220</v>
      </c>
      <c r="S404" s="1">
        <v>206</v>
      </c>
      <c r="U404" s="1" t="s">
        <v>911</v>
      </c>
    </row>
    <row r="405" spans="1:21" x14ac:dyDescent="0.25">
      <c r="A405" s="1">
        <v>351</v>
      </c>
      <c r="B405" s="1">
        <v>1831</v>
      </c>
      <c r="D405" s="1" t="s">
        <v>711</v>
      </c>
      <c r="E405" s="1" t="s">
        <v>183</v>
      </c>
      <c r="F405" s="1" t="s">
        <v>912</v>
      </c>
      <c r="J405" s="1">
        <v>1831</v>
      </c>
      <c r="K405" s="1">
        <v>8</v>
      </c>
      <c r="L405" s="1">
        <v>16</v>
      </c>
      <c r="M405" s="1">
        <v>1831</v>
      </c>
      <c r="N405" s="1">
        <v>12</v>
      </c>
      <c r="O405" s="1">
        <v>14</v>
      </c>
      <c r="P405" s="1">
        <v>120</v>
      </c>
      <c r="Q405" s="1">
        <v>200</v>
      </c>
      <c r="S405" s="1">
        <v>198</v>
      </c>
      <c r="U405" s="1" t="s">
        <v>913</v>
      </c>
    </row>
    <row r="406" spans="1:21" x14ac:dyDescent="0.25">
      <c r="A406" s="1">
        <v>355</v>
      </c>
      <c r="B406" s="1">
        <v>1831</v>
      </c>
      <c r="D406" s="1" t="s">
        <v>224</v>
      </c>
      <c r="E406" s="1" t="s">
        <v>183</v>
      </c>
      <c r="F406" s="1" t="s">
        <v>914</v>
      </c>
      <c r="J406" s="1">
        <v>1831</v>
      </c>
      <c r="K406" s="1">
        <v>10</v>
      </c>
      <c r="L406" s="1">
        <v>15</v>
      </c>
      <c r="M406" s="1">
        <v>1832</v>
      </c>
      <c r="N406" s="1">
        <v>2</v>
      </c>
      <c r="O406" s="1">
        <v>9</v>
      </c>
      <c r="P406" s="1">
        <v>117</v>
      </c>
      <c r="Q406" s="1">
        <v>200</v>
      </c>
      <c r="S406" s="1">
        <v>195</v>
      </c>
      <c r="U406" s="1" t="s">
        <v>915</v>
      </c>
    </row>
    <row r="407" spans="1:21" x14ac:dyDescent="0.25">
      <c r="A407" s="1">
        <v>356</v>
      </c>
      <c r="B407" s="1">
        <v>1831</v>
      </c>
      <c r="D407" s="1" t="s">
        <v>182</v>
      </c>
      <c r="E407" s="1" t="s">
        <v>183</v>
      </c>
      <c r="F407" s="1" t="s">
        <v>916</v>
      </c>
      <c r="J407" s="1">
        <v>1831</v>
      </c>
      <c r="K407" s="1">
        <v>10</v>
      </c>
      <c r="L407" s="1">
        <v>16</v>
      </c>
      <c r="M407" s="1">
        <v>1832</v>
      </c>
      <c r="N407" s="1">
        <v>2</v>
      </c>
      <c r="O407" s="1">
        <v>13</v>
      </c>
      <c r="P407" s="1">
        <v>120</v>
      </c>
      <c r="Q407" s="1">
        <v>200</v>
      </c>
      <c r="S407" s="1">
        <v>200</v>
      </c>
      <c r="U407" s="1" t="s">
        <v>848</v>
      </c>
    </row>
    <row r="408" spans="1:21" x14ac:dyDescent="0.25">
      <c r="A408" s="1">
        <v>357</v>
      </c>
      <c r="B408" s="1">
        <v>1831</v>
      </c>
      <c r="D408" s="1" t="s">
        <v>224</v>
      </c>
      <c r="E408" s="1" t="s">
        <v>183</v>
      </c>
      <c r="F408" s="1" t="s">
        <v>917</v>
      </c>
      <c r="J408" s="1">
        <v>1831</v>
      </c>
      <c r="K408" s="1">
        <v>11</v>
      </c>
      <c r="L408" s="1">
        <v>10</v>
      </c>
      <c r="M408" s="1">
        <v>1832</v>
      </c>
      <c r="N408" s="1">
        <v>3</v>
      </c>
      <c r="O408" s="1">
        <v>5</v>
      </c>
      <c r="P408" s="1">
        <v>116</v>
      </c>
      <c r="R408" s="1">
        <v>151</v>
      </c>
      <c r="T408" s="1">
        <v>147</v>
      </c>
      <c r="U408" s="1" t="s">
        <v>918</v>
      </c>
    </row>
    <row r="409" spans="1:21" x14ac:dyDescent="0.25">
      <c r="A409" s="1">
        <v>358</v>
      </c>
      <c r="B409" s="1">
        <v>1831</v>
      </c>
      <c r="D409" s="1" t="s">
        <v>194</v>
      </c>
      <c r="E409" s="1" t="s">
        <v>183</v>
      </c>
      <c r="F409" s="1" t="s">
        <v>919</v>
      </c>
      <c r="J409" s="1">
        <v>1831</v>
      </c>
      <c r="K409" s="1">
        <v>11</v>
      </c>
      <c r="L409" s="1">
        <v>27</v>
      </c>
      <c r="M409" s="1">
        <v>1832</v>
      </c>
      <c r="N409" s="1">
        <v>3</v>
      </c>
      <c r="O409" s="1">
        <v>15</v>
      </c>
      <c r="P409" s="1">
        <v>109</v>
      </c>
      <c r="Q409" s="1">
        <v>224</v>
      </c>
      <c r="S409" s="1">
        <v>224</v>
      </c>
      <c r="U409" s="1" t="s">
        <v>920</v>
      </c>
    </row>
    <row r="410" spans="1:21" x14ac:dyDescent="0.25">
      <c r="A410" s="1">
        <v>359</v>
      </c>
      <c r="B410" s="1">
        <v>1831</v>
      </c>
      <c r="D410" s="1" t="s">
        <v>182</v>
      </c>
      <c r="E410" s="1" t="s">
        <v>183</v>
      </c>
      <c r="F410" s="1" t="s">
        <v>921</v>
      </c>
      <c r="J410" s="1">
        <v>1831</v>
      </c>
      <c r="K410" s="1">
        <v>11</v>
      </c>
      <c r="L410" s="1">
        <v>27</v>
      </c>
      <c r="M410" s="1">
        <v>1832</v>
      </c>
      <c r="N410" s="1">
        <v>3</v>
      </c>
      <c r="O410" s="1">
        <v>26</v>
      </c>
      <c r="P410" s="1">
        <v>120</v>
      </c>
      <c r="Q410" s="1">
        <v>178</v>
      </c>
      <c r="S410" s="1">
        <v>178</v>
      </c>
      <c r="U410" s="1" t="s">
        <v>922</v>
      </c>
    </row>
    <row r="411" spans="1:21" x14ac:dyDescent="0.25">
      <c r="A411" s="1">
        <v>360</v>
      </c>
      <c r="B411" s="1">
        <v>1831</v>
      </c>
      <c r="D411" s="1" t="s">
        <v>711</v>
      </c>
      <c r="E411" s="1" t="s">
        <v>183</v>
      </c>
      <c r="F411" s="1" t="s">
        <v>923</v>
      </c>
      <c r="J411" s="1">
        <v>1831</v>
      </c>
      <c r="K411" s="1">
        <v>11</v>
      </c>
      <c r="L411" s="1">
        <v>5</v>
      </c>
      <c r="M411" s="1">
        <v>1832</v>
      </c>
      <c r="N411" s="1">
        <v>4</v>
      </c>
      <c r="O411" s="1">
        <v>2</v>
      </c>
      <c r="P411" s="1">
        <v>154</v>
      </c>
      <c r="Q411" s="1">
        <v>200</v>
      </c>
      <c r="S411" s="1">
        <v>198</v>
      </c>
      <c r="U411" s="1" t="s">
        <v>924</v>
      </c>
    </row>
    <row r="412" spans="1:21" x14ac:dyDescent="0.25">
      <c r="A412" s="1">
        <v>761</v>
      </c>
      <c r="B412" s="1">
        <v>1831</v>
      </c>
      <c r="D412" s="1" t="s">
        <v>384</v>
      </c>
      <c r="E412" s="1" t="s">
        <v>1275</v>
      </c>
      <c r="F412" s="1" t="s">
        <v>1460</v>
      </c>
      <c r="J412" s="1">
        <v>1831</v>
      </c>
      <c r="K412" s="1">
        <v>1</v>
      </c>
      <c r="L412" s="1">
        <v>6</v>
      </c>
      <c r="M412" s="1">
        <v>1831</v>
      </c>
      <c r="N412" s="1">
        <v>5</v>
      </c>
      <c r="O412" s="1">
        <v>9</v>
      </c>
      <c r="P412" s="1">
        <v>123</v>
      </c>
      <c r="R412" s="1">
        <v>189</v>
      </c>
      <c r="T412" s="1">
        <v>186</v>
      </c>
      <c r="U412" s="1" t="s">
        <v>1461</v>
      </c>
    </row>
    <row r="413" spans="1:21" x14ac:dyDescent="0.25">
      <c r="A413" s="1">
        <v>762</v>
      </c>
      <c r="B413" s="1">
        <v>1831</v>
      </c>
      <c r="D413" s="1" t="s">
        <v>182</v>
      </c>
      <c r="E413" s="1" t="s">
        <v>1275</v>
      </c>
      <c r="F413" s="1" t="s">
        <v>1462</v>
      </c>
      <c r="J413" s="1">
        <v>1831</v>
      </c>
      <c r="K413" s="1">
        <v>2</v>
      </c>
      <c r="L413" s="1">
        <v>6</v>
      </c>
      <c r="M413" s="1">
        <v>1831</v>
      </c>
      <c r="N413" s="1">
        <v>5</v>
      </c>
      <c r="O413" s="1">
        <v>29</v>
      </c>
      <c r="P413" s="1">
        <v>112</v>
      </c>
      <c r="Q413" s="1">
        <v>224</v>
      </c>
      <c r="S413" s="1">
        <v>224</v>
      </c>
      <c r="U413" s="1" t="s">
        <v>1463</v>
      </c>
    </row>
    <row r="414" spans="1:21" x14ac:dyDescent="0.25">
      <c r="A414" s="1">
        <v>763</v>
      </c>
      <c r="B414" s="1">
        <v>1831</v>
      </c>
      <c r="D414" s="1" t="s">
        <v>194</v>
      </c>
      <c r="E414" s="1" t="s">
        <v>1275</v>
      </c>
      <c r="F414" s="1" t="s">
        <v>1464</v>
      </c>
      <c r="J414" s="1">
        <v>1831</v>
      </c>
      <c r="K414" s="1">
        <v>3</v>
      </c>
      <c r="L414" s="1">
        <v>18</v>
      </c>
      <c r="M414" s="1">
        <v>1831</v>
      </c>
      <c r="N414" s="1">
        <v>8</v>
      </c>
      <c r="O414" s="1">
        <v>3</v>
      </c>
      <c r="P414" s="1">
        <v>138</v>
      </c>
      <c r="Q414" s="1">
        <v>250</v>
      </c>
      <c r="S414" s="1">
        <v>244</v>
      </c>
      <c r="U414" s="1" t="s">
        <v>1465</v>
      </c>
    </row>
    <row r="415" spans="1:21" x14ac:dyDescent="0.25">
      <c r="A415" s="1">
        <v>764</v>
      </c>
      <c r="B415" s="1">
        <v>1831</v>
      </c>
      <c r="D415" s="1" t="s">
        <v>182</v>
      </c>
      <c r="E415" s="1" t="s">
        <v>1275</v>
      </c>
      <c r="F415" s="1" t="s">
        <v>1466</v>
      </c>
      <c r="J415" s="1">
        <v>1831</v>
      </c>
      <c r="K415" s="1">
        <v>4</v>
      </c>
      <c r="L415" s="1">
        <v>14</v>
      </c>
      <c r="M415" s="1">
        <v>1831</v>
      </c>
      <c r="N415" s="1">
        <v>8</v>
      </c>
      <c r="O415" s="1">
        <v>3</v>
      </c>
      <c r="P415" s="1">
        <v>111</v>
      </c>
      <c r="Q415" s="1">
        <v>112</v>
      </c>
      <c r="S415" s="1">
        <v>112</v>
      </c>
      <c r="U415" s="1" t="s">
        <v>1467</v>
      </c>
    </row>
    <row r="416" spans="1:21" x14ac:dyDescent="0.25">
      <c r="A416" s="1">
        <v>765</v>
      </c>
      <c r="B416" s="1">
        <v>1831</v>
      </c>
      <c r="D416" s="1" t="s">
        <v>449</v>
      </c>
      <c r="E416" s="1" t="s">
        <v>1275</v>
      </c>
      <c r="F416" s="1" t="s">
        <v>1468</v>
      </c>
      <c r="J416" s="1">
        <v>1831</v>
      </c>
      <c r="K416" s="1">
        <v>6</v>
      </c>
      <c r="L416" s="1">
        <v>11</v>
      </c>
      <c r="M416" s="1">
        <v>1831</v>
      </c>
      <c r="N416" s="1">
        <v>10</v>
      </c>
      <c r="O416" s="1">
        <v>19</v>
      </c>
      <c r="P416" s="1">
        <v>130</v>
      </c>
      <c r="R416" s="1">
        <v>151</v>
      </c>
      <c r="T416" s="1">
        <v>149</v>
      </c>
      <c r="U416" s="1" t="s">
        <v>1469</v>
      </c>
    </row>
    <row r="417" spans="1:21" x14ac:dyDescent="0.25">
      <c r="A417" s="1">
        <v>766</v>
      </c>
      <c r="B417" s="1">
        <v>1831</v>
      </c>
      <c r="D417" s="1" t="s">
        <v>384</v>
      </c>
      <c r="E417" s="1" t="s">
        <v>1275</v>
      </c>
      <c r="F417" s="1" t="s">
        <v>1470</v>
      </c>
      <c r="J417" s="1">
        <v>1831</v>
      </c>
      <c r="K417" s="1">
        <v>6</v>
      </c>
      <c r="L417" s="1">
        <v>18</v>
      </c>
      <c r="M417" s="1">
        <v>1831</v>
      </c>
      <c r="N417" s="1">
        <v>10</v>
      </c>
      <c r="O417" s="1">
        <v>19</v>
      </c>
      <c r="P417" s="1">
        <v>123</v>
      </c>
      <c r="Q417" s="1">
        <v>280</v>
      </c>
      <c r="S417" s="1">
        <v>280</v>
      </c>
      <c r="U417" s="1" t="s">
        <v>1471</v>
      </c>
    </row>
    <row r="418" spans="1:21" x14ac:dyDescent="0.25">
      <c r="A418" s="1">
        <v>767</v>
      </c>
      <c r="B418" s="1">
        <v>1831</v>
      </c>
      <c r="D418" s="1" t="s">
        <v>182</v>
      </c>
      <c r="E418" s="1" t="s">
        <v>1275</v>
      </c>
      <c r="F418" s="1" t="s">
        <v>1472</v>
      </c>
      <c r="J418" s="1">
        <v>1831</v>
      </c>
      <c r="K418" s="1">
        <v>6</v>
      </c>
      <c r="L418" s="1">
        <v>2</v>
      </c>
      <c r="M418" s="1">
        <v>1831</v>
      </c>
      <c r="N418" s="1">
        <v>11</v>
      </c>
      <c r="O418" s="1">
        <v>1</v>
      </c>
      <c r="P418" s="1">
        <v>152</v>
      </c>
      <c r="Q418" s="1">
        <v>166</v>
      </c>
      <c r="S418" s="1">
        <v>166</v>
      </c>
      <c r="U418" s="1" t="s">
        <v>1473</v>
      </c>
    </row>
    <row r="419" spans="1:21" x14ac:dyDescent="0.25">
      <c r="A419" s="1">
        <v>768</v>
      </c>
      <c r="B419" s="1">
        <v>1831</v>
      </c>
      <c r="D419" s="1" t="s">
        <v>194</v>
      </c>
      <c r="E419" s="1" t="s">
        <v>1275</v>
      </c>
      <c r="F419" s="1" t="s">
        <v>1474</v>
      </c>
      <c r="J419" s="1">
        <v>1831</v>
      </c>
      <c r="K419" s="1">
        <v>8</v>
      </c>
      <c r="L419" s="1">
        <v>2</v>
      </c>
      <c r="M419" s="1">
        <v>1831</v>
      </c>
      <c r="N419" s="1">
        <v>11</v>
      </c>
      <c r="O419" s="1">
        <v>15</v>
      </c>
      <c r="P419" s="1">
        <v>105</v>
      </c>
      <c r="Q419" s="1">
        <v>224</v>
      </c>
      <c r="S419" s="1">
        <v>221</v>
      </c>
      <c r="U419" s="1" t="s">
        <v>1475</v>
      </c>
    </row>
    <row r="420" spans="1:21" x14ac:dyDescent="0.25">
      <c r="A420" s="1">
        <v>769</v>
      </c>
      <c r="B420" s="1">
        <v>1831</v>
      </c>
      <c r="D420" s="1" t="s">
        <v>465</v>
      </c>
      <c r="E420" s="1" t="s">
        <v>1275</v>
      </c>
      <c r="F420" s="1" t="s">
        <v>1476</v>
      </c>
      <c r="J420" s="1">
        <v>1831</v>
      </c>
      <c r="K420" s="1">
        <v>7</v>
      </c>
      <c r="L420" s="1">
        <v>25</v>
      </c>
      <c r="M420" s="1">
        <v>1831</v>
      </c>
      <c r="N420" s="1">
        <v>11</v>
      </c>
      <c r="O420" s="1">
        <v>18</v>
      </c>
      <c r="P420" s="1">
        <v>116</v>
      </c>
      <c r="Q420" s="1">
        <v>266</v>
      </c>
      <c r="S420" s="1">
        <v>266</v>
      </c>
      <c r="U420" s="1" t="s">
        <v>1477</v>
      </c>
    </row>
    <row r="421" spans="1:21" x14ac:dyDescent="0.25">
      <c r="A421" s="1">
        <v>773</v>
      </c>
      <c r="B421" s="1">
        <v>1831</v>
      </c>
      <c r="D421" s="1" t="s">
        <v>152</v>
      </c>
      <c r="E421" s="1" t="s">
        <v>1275</v>
      </c>
      <c r="F421" s="1" t="s">
        <v>1478</v>
      </c>
      <c r="J421" s="1">
        <v>1831</v>
      </c>
      <c r="K421" s="1">
        <v>10</v>
      </c>
      <c r="L421" s="1">
        <v>7</v>
      </c>
      <c r="M421" s="1">
        <v>1832</v>
      </c>
      <c r="N421" s="1">
        <v>2</v>
      </c>
      <c r="O421" s="1">
        <v>14</v>
      </c>
      <c r="P421" s="1">
        <v>130</v>
      </c>
      <c r="Q421" s="1">
        <v>220</v>
      </c>
      <c r="S421" s="1">
        <v>220</v>
      </c>
      <c r="U421" s="1" t="s">
        <v>1479</v>
      </c>
    </row>
    <row r="422" spans="1:21" x14ac:dyDescent="0.25">
      <c r="A422" s="1">
        <v>774</v>
      </c>
      <c r="B422" s="1">
        <v>1831</v>
      </c>
      <c r="D422" s="1" t="s">
        <v>152</v>
      </c>
      <c r="E422" s="1" t="s">
        <v>1275</v>
      </c>
      <c r="F422" s="1" t="s">
        <v>1480</v>
      </c>
      <c r="J422" s="1">
        <v>1831</v>
      </c>
      <c r="K422" s="1">
        <v>11</v>
      </c>
      <c r="L422" s="1">
        <v>27</v>
      </c>
      <c r="M422" s="1">
        <v>1832</v>
      </c>
      <c r="N422" s="1">
        <v>3</v>
      </c>
      <c r="O422" s="1">
        <v>22</v>
      </c>
      <c r="P422" s="1">
        <v>116</v>
      </c>
      <c r="Q422" s="1">
        <v>224</v>
      </c>
      <c r="S422" s="1">
        <v>223</v>
      </c>
      <c r="U422" s="1" t="s">
        <v>1481</v>
      </c>
    </row>
    <row r="423" spans="1:21" x14ac:dyDescent="0.25">
      <c r="A423" s="1">
        <v>361</v>
      </c>
      <c r="B423" s="1">
        <v>1832</v>
      </c>
      <c r="D423" s="1" t="s">
        <v>449</v>
      </c>
      <c r="E423" s="1" t="s">
        <v>183</v>
      </c>
      <c r="F423" s="1" t="s">
        <v>925</v>
      </c>
      <c r="J423" s="1">
        <v>1832</v>
      </c>
      <c r="K423" s="1">
        <v>1</v>
      </c>
      <c r="L423" s="1">
        <v>8</v>
      </c>
      <c r="M423" s="1">
        <v>1832</v>
      </c>
      <c r="N423" s="1">
        <v>5</v>
      </c>
      <c r="O423" s="1">
        <v>20</v>
      </c>
      <c r="P423" s="1">
        <v>133</v>
      </c>
      <c r="R423" s="1">
        <v>101</v>
      </c>
      <c r="T423" s="1">
        <v>101</v>
      </c>
      <c r="U423" s="1" t="s">
        <v>926</v>
      </c>
    </row>
    <row r="424" spans="1:21" x14ac:dyDescent="0.25">
      <c r="A424" s="1">
        <v>362</v>
      </c>
      <c r="B424" s="1">
        <v>1832</v>
      </c>
      <c r="D424" s="1" t="s">
        <v>384</v>
      </c>
      <c r="E424" s="1" t="s">
        <v>183</v>
      </c>
      <c r="F424" s="1" t="s">
        <v>927</v>
      </c>
      <c r="J424" s="1">
        <v>1832</v>
      </c>
      <c r="K424" s="1">
        <v>2</v>
      </c>
      <c r="L424" s="1">
        <v>7</v>
      </c>
      <c r="M424" s="1">
        <v>1832</v>
      </c>
      <c r="N424" s="1">
        <v>6</v>
      </c>
      <c r="O424" s="1">
        <v>8</v>
      </c>
      <c r="P424" s="1">
        <v>122</v>
      </c>
      <c r="Q424" s="1">
        <v>200</v>
      </c>
      <c r="S424" s="1">
        <v>198</v>
      </c>
      <c r="U424" s="1" t="s">
        <v>928</v>
      </c>
    </row>
    <row r="425" spans="1:21" x14ac:dyDescent="0.25">
      <c r="A425" s="1">
        <v>366</v>
      </c>
      <c r="B425" s="1">
        <v>1832</v>
      </c>
      <c r="D425" s="1" t="s">
        <v>224</v>
      </c>
      <c r="E425" s="1" t="s">
        <v>183</v>
      </c>
      <c r="F425" s="1" t="s">
        <v>929</v>
      </c>
      <c r="J425" s="1">
        <v>1832</v>
      </c>
      <c r="K425" s="1">
        <v>2</v>
      </c>
      <c r="L425" s="1">
        <v>6</v>
      </c>
      <c r="M425" s="1">
        <v>1832</v>
      </c>
      <c r="N425" s="1">
        <v>6</v>
      </c>
      <c r="O425" s="1">
        <v>14</v>
      </c>
      <c r="P425" s="1">
        <v>129</v>
      </c>
      <c r="R425" s="1">
        <v>134</v>
      </c>
      <c r="T425" s="1">
        <v>133</v>
      </c>
      <c r="U425" s="1" t="s">
        <v>930</v>
      </c>
    </row>
    <row r="426" spans="1:21" x14ac:dyDescent="0.25">
      <c r="A426" s="1">
        <v>367</v>
      </c>
      <c r="B426" s="1">
        <v>1832</v>
      </c>
      <c r="D426" s="1" t="s">
        <v>224</v>
      </c>
      <c r="E426" s="1" t="s">
        <v>183</v>
      </c>
      <c r="F426" s="1" t="s">
        <v>931</v>
      </c>
      <c r="J426" s="1">
        <v>1832</v>
      </c>
      <c r="K426" s="1">
        <v>3</v>
      </c>
      <c r="L426" s="1">
        <v>18</v>
      </c>
      <c r="M426" s="1">
        <v>1832</v>
      </c>
      <c r="N426" s="1">
        <v>6</v>
      </c>
      <c r="O426" s="1">
        <v>27</v>
      </c>
      <c r="P426" s="1">
        <v>101</v>
      </c>
      <c r="Q426" s="1">
        <v>145</v>
      </c>
      <c r="S426" s="1">
        <v>139</v>
      </c>
      <c r="U426" s="1" t="s">
        <v>932</v>
      </c>
    </row>
    <row r="427" spans="1:21" x14ac:dyDescent="0.25">
      <c r="A427" s="1">
        <v>368</v>
      </c>
      <c r="B427" s="1">
        <v>1832</v>
      </c>
      <c r="D427" s="1" t="s">
        <v>182</v>
      </c>
      <c r="E427" s="1" t="s">
        <v>183</v>
      </c>
      <c r="F427" s="1" t="s">
        <v>933</v>
      </c>
      <c r="J427" s="1">
        <v>1832</v>
      </c>
      <c r="K427" s="1">
        <v>3</v>
      </c>
      <c r="L427" s="1">
        <v>15</v>
      </c>
      <c r="M427" s="1">
        <v>1832</v>
      </c>
      <c r="N427" s="1">
        <v>8</v>
      </c>
      <c r="O427" s="1">
        <v>5</v>
      </c>
      <c r="P427" s="1">
        <v>143</v>
      </c>
      <c r="Q427" s="1">
        <v>200</v>
      </c>
      <c r="S427" s="1">
        <v>199</v>
      </c>
      <c r="U427" s="1" t="s">
        <v>934</v>
      </c>
    </row>
    <row r="428" spans="1:21" x14ac:dyDescent="0.25">
      <c r="A428" s="1">
        <v>369</v>
      </c>
      <c r="B428" s="1">
        <v>1832</v>
      </c>
      <c r="D428" s="1" t="s">
        <v>182</v>
      </c>
      <c r="E428" s="1" t="s">
        <v>183</v>
      </c>
      <c r="F428" s="1" t="s">
        <v>935</v>
      </c>
      <c r="J428" s="1">
        <v>1832</v>
      </c>
      <c r="K428" s="1">
        <v>5</v>
      </c>
      <c r="L428" s="1">
        <v>9</v>
      </c>
      <c r="M428" s="1">
        <v>1832</v>
      </c>
      <c r="N428" s="1">
        <v>8</v>
      </c>
      <c r="O428" s="1">
        <v>27</v>
      </c>
      <c r="P428" s="1">
        <v>110</v>
      </c>
      <c r="Q428" s="1">
        <v>200</v>
      </c>
      <c r="S428" s="1">
        <v>199</v>
      </c>
      <c r="U428" s="1" t="s">
        <v>936</v>
      </c>
    </row>
    <row r="429" spans="1:21" x14ac:dyDescent="0.25">
      <c r="A429" s="1">
        <v>370</v>
      </c>
      <c r="B429" s="1">
        <v>1832</v>
      </c>
      <c r="D429" s="1" t="s">
        <v>224</v>
      </c>
      <c r="E429" s="1" t="s">
        <v>183</v>
      </c>
      <c r="F429" s="1" t="s">
        <v>937</v>
      </c>
      <c r="J429" s="1">
        <v>1832</v>
      </c>
      <c r="K429" s="1">
        <v>5</v>
      </c>
      <c r="L429" s="1">
        <v>10</v>
      </c>
      <c r="M429" s="1">
        <v>1832</v>
      </c>
      <c r="N429" s="1">
        <v>9</v>
      </c>
      <c r="O429" s="1">
        <v>6</v>
      </c>
      <c r="P429" s="1">
        <v>119</v>
      </c>
      <c r="Q429" s="1">
        <v>198</v>
      </c>
      <c r="S429" s="1">
        <v>196</v>
      </c>
      <c r="U429" s="1" t="s">
        <v>938</v>
      </c>
    </row>
    <row r="430" spans="1:21" x14ac:dyDescent="0.25">
      <c r="A430" s="1">
        <v>371</v>
      </c>
      <c r="B430" s="1">
        <v>1832</v>
      </c>
      <c r="D430" s="1" t="s">
        <v>182</v>
      </c>
      <c r="E430" s="1" t="s">
        <v>183</v>
      </c>
      <c r="F430" s="1" t="s">
        <v>939</v>
      </c>
      <c r="J430" s="1">
        <v>1832</v>
      </c>
      <c r="K430" s="1">
        <v>6</v>
      </c>
      <c r="L430" s="1">
        <v>16</v>
      </c>
      <c r="M430" s="1">
        <v>1832</v>
      </c>
      <c r="N430" s="1">
        <v>10</v>
      </c>
      <c r="O430" s="1">
        <v>15</v>
      </c>
      <c r="P430" s="1">
        <v>121</v>
      </c>
      <c r="Q430" s="1">
        <v>200</v>
      </c>
      <c r="S430" s="1">
        <v>200</v>
      </c>
      <c r="U430" s="1" t="s">
        <v>940</v>
      </c>
    </row>
    <row r="431" spans="1:21" x14ac:dyDescent="0.25">
      <c r="A431" s="1">
        <v>372</v>
      </c>
      <c r="B431" s="1">
        <v>1832</v>
      </c>
      <c r="D431" s="1" t="s">
        <v>384</v>
      </c>
      <c r="E431" s="1" t="s">
        <v>183</v>
      </c>
      <c r="F431" s="1" t="s">
        <v>941</v>
      </c>
      <c r="J431" s="1">
        <v>1832</v>
      </c>
      <c r="K431" s="1">
        <v>6</v>
      </c>
      <c r="L431" s="1">
        <v>19</v>
      </c>
      <c r="M431" s="1">
        <v>1832</v>
      </c>
      <c r="N431" s="1">
        <v>10</v>
      </c>
      <c r="O431" s="1">
        <v>16</v>
      </c>
      <c r="P431" s="1">
        <v>119</v>
      </c>
      <c r="Q431" s="1">
        <v>200</v>
      </c>
      <c r="S431" s="1">
        <v>198</v>
      </c>
      <c r="U431" s="1" t="s">
        <v>942</v>
      </c>
    </row>
    <row r="432" spans="1:21" x14ac:dyDescent="0.25">
      <c r="A432" s="1">
        <v>373</v>
      </c>
      <c r="B432" s="1">
        <v>1832</v>
      </c>
      <c r="D432" s="1" t="s">
        <v>711</v>
      </c>
      <c r="E432" s="1" t="s">
        <v>183</v>
      </c>
      <c r="F432" s="1" t="s">
        <v>943</v>
      </c>
      <c r="J432" s="1">
        <v>1832</v>
      </c>
      <c r="K432" s="1">
        <v>7</v>
      </c>
      <c r="L432" s="1">
        <v>1</v>
      </c>
      <c r="M432" s="1">
        <v>1832</v>
      </c>
      <c r="N432" s="1">
        <v>10</v>
      </c>
      <c r="O432" s="1">
        <v>16</v>
      </c>
      <c r="P432" s="1">
        <v>107</v>
      </c>
      <c r="Q432" s="1">
        <v>200</v>
      </c>
      <c r="S432" s="1">
        <v>200</v>
      </c>
      <c r="U432" s="1" t="s">
        <v>944</v>
      </c>
    </row>
    <row r="433" spans="1:21" x14ac:dyDescent="0.25">
      <c r="A433" s="1">
        <v>374</v>
      </c>
      <c r="B433" s="1">
        <v>1832</v>
      </c>
      <c r="D433" s="1" t="s">
        <v>465</v>
      </c>
      <c r="E433" s="1" t="s">
        <v>183</v>
      </c>
      <c r="F433" s="1" t="s">
        <v>945</v>
      </c>
      <c r="J433" s="1">
        <v>1832</v>
      </c>
      <c r="K433" s="1">
        <v>7</v>
      </c>
      <c r="L433" s="1">
        <v>28</v>
      </c>
      <c r="M433" s="1">
        <v>1832</v>
      </c>
      <c r="N433" s="1">
        <v>11</v>
      </c>
      <c r="O433" s="1">
        <v>16</v>
      </c>
      <c r="P433" s="1">
        <v>111</v>
      </c>
      <c r="Q433" s="1">
        <v>200</v>
      </c>
      <c r="S433" s="1">
        <v>196</v>
      </c>
      <c r="U433" s="1" t="s">
        <v>946</v>
      </c>
    </row>
    <row r="434" spans="1:21" x14ac:dyDescent="0.25">
      <c r="A434" s="1">
        <v>378</v>
      </c>
      <c r="B434" s="1">
        <v>1832</v>
      </c>
      <c r="D434" s="1" t="s">
        <v>152</v>
      </c>
      <c r="E434" s="1" t="s">
        <v>183</v>
      </c>
      <c r="F434" s="1" t="s">
        <v>947</v>
      </c>
      <c r="J434" s="1">
        <v>1832</v>
      </c>
      <c r="K434" s="1">
        <v>9</v>
      </c>
      <c r="L434" s="1">
        <v>4</v>
      </c>
      <c r="M434" s="1">
        <v>1833</v>
      </c>
      <c r="N434" s="1">
        <v>1</v>
      </c>
      <c r="O434" s="1">
        <v>5</v>
      </c>
      <c r="P434" s="1">
        <v>123</v>
      </c>
      <c r="Q434" s="1">
        <v>170</v>
      </c>
      <c r="S434" s="1">
        <v>168</v>
      </c>
      <c r="U434" s="1" t="s">
        <v>948</v>
      </c>
    </row>
    <row r="435" spans="1:21" x14ac:dyDescent="0.25">
      <c r="A435" s="1">
        <v>379</v>
      </c>
      <c r="B435" s="1">
        <v>1832</v>
      </c>
      <c r="D435" s="1" t="s">
        <v>384</v>
      </c>
      <c r="E435" s="1" t="s">
        <v>183</v>
      </c>
      <c r="F435" s="1" t="s">
        <v>949</v>
      </c>
      <c r="J435" s="1">
        <v>1832</v>
      </c>
      <c r="K435" s="1">
        <v>7</v>
      </c>
      <c r="L435" s="1">
        <v>29</v>
      </c>
      <c r="M435" s="1">
        <v>1833</v>
      </c>
      <c r="N435" s="1">
        <v>2</v>
      </c>
      <c r="O435" s="1">
        <v>2</v>
      </c>
      <c r="P435" s="1">
        <v>188</v>
      </c>
      <c r="R435" s="1">
        <v>106</v>
      </c>
      <c r="T435" s="1">
        <v>98</v>
      </c>
      <c r="U435" s="1" t="s">
        <v>950</v>
      </c>
    </row>
    <row r="436" spans="1:21" x14ac:dyDescent="0.25">
      <c r="A436" s="1">
        <v>380</v>
      </c>
      <c r="B436" s="1">
        <v>1832</v>
      </c>
      <c r="D436" s="1" t="s">
        <v>224</v>
      </c>
      <c r="E436" s="1" t="s">
        <v>183</v>
      </c>
      <c r="F436" s="1" t="s">
        <v>951</v>
      </c>
      <c r="J436" s="1">
        <v>1832</v>
      </c>
      <c r="K436" s="1">
        <v>10</v>
      </c>
      <c r="L436" s="1">
        <v>8</v>
      </c>
      <c r="M436" s="1">
        <v>1833</v>
      </c>
      <c r="N436" s="1">
        <v>2</v>
      </c>
      <c r="O436" s="1">
        <v>5</v>
      </c>
      <c r="P436" s="1">
        <v>120</v>
      </c>
      <c r="Q436" s="1">
        <v>199</v>
      </c>
      <c r="S436" s="1">
        <v>194</v>
      </c>
      <c r="U436" s="1" t="s">
        <v>952</v>
      </c>
    </row>
    <row r="437" spans="1:21" x14ac:dyDescent="0.25">
      <c r="A437" s="1">
        <v>381</v>
      </c>
      <c r="B437" s="1">
        <v>1832</v>
      </c>
      <c r="D437" s="1" t="s">
        <v>465</v>
      </c>
      <c r="E437" s="1" t="s">
        <v>183</v>
      </c>
      <c r="F437" s="1" t="s">
        <v>953</v>
      </c>
      <c r="J437" s="1">
        <v>1832</v>
      </c>
      <c r="K437" s="1">
        <v>9</v>
      </c>
      <c r="L437" s="1">
        <v>22</v>
      </c>
      <c r="M437" s="1">
        <v>1833</v>
      </c>
      <c r="N437" s="1">
        <v>2</v>
      </c>
      <c r="O437" s="1">
        <v>18</v>
      </c>
      <c r="P437" s="1">
        <v>149</v>
      </c>
      <c r="Q437" s="1">
        <v>200</v>
      </c>
      <c r="S437" s="1">
        <v>198</v>
      </c>
      <c r="U437" s="1" t="s">
        <v>954</v>
      </c>
    </row>
    <row r="438" spans="1:21" x14ac:dyDescent="0.25">
      <c r="A438" s="1">
        <v>382</v>
      </c>
      <c r="B438" s="1">
        <v>1832</v>
      </c>
      <c r="D438" s="1" t="s">
        <v>224</v>
      </c>
      <c r="E438" s="1" t="s">
        <v>183</v>
      </c>
      <c r="F438" s="1" t="s">
        <v>955</v>
      </c>
      <c r="J438" s="1">
        <v>1832</v>
      </c>
      <c r="K438" s="1">
        <v>11</v>
      </c>
      <c r="L438" s="1">
        <v>5</v>
      </c>
      <c r="M438" s="1">
        <v>1833</v>
      </c>
      <c r="N438" s="1">
        <v>3</v>
      </c>
      <c r="O438" s="1">
        <v>9</v>
      </c>
      <c r="P438" s="1">
        <v>124</v>
      </c>
      <c r="R438" s="1">
        <v>142</v>
      </c>
      <c r="T438" s="1">
        <v>141</v>
      </c>
      <c r="U438" s="1" t="s">
        <v>956</v>
      </c>
    </row>
    <row r="439" spans="1:21" x14ac:dyDescent="0.25">
      <c r="A439" s="1">
        <v>383</v>
      </c>
      <c r="B439" s="1">
        <v>1832</v>
      </c>
      <c r="D439" s="1" t="s">
        <v>182</v>
      </c>
      <c r="E439" s="1" t="s">
        <v>183</v>
      </c>
      <c r="F439" s="1" t="s">
        <v>957</v>
      </c>
      <c r="J439" s="1">
        <v>1832</v>
      </c>
      <c r="K439" s="1">
        <v>11</v>
      </c>
      <c r="L439" s="1">
        <v>17</v>
      </c>
      <c r="M439" s="1">
        <v>1833</v>
      </c>
      <c r="N439" s="1">
        <v>3</v>
      </c>
      <c r="O439" s="1">
        <v>11</v>
      </c>
      <c r="P439" s="1">
        <v>114</v>
      </c>
      <c r="Q439" s="1">
        <v>186</v>
      </c>
      <c r="S439" s="1">
        <v>182</v>
      </c>
      <c r="U439" s="1" t="s">
        <v>958</v>
      </c>
    </row>
    <row r="440" spans="1:21" x14ac:dyDescent="0.25">
      <c r="A440" s="1">
        <v>384</v>
      </c>
      <c r="B440" s="1">
        <v>1832</v>
      </c>
      <c r="D440" s="1" t="s">
        <v>152</v>
      </c>
      <c r="E440" s="1" t="s">
        <v>183</v>
      </c>
      <c r="F440" s="1" t="s">
        <v>959</v>
      </c>
      <c r="J440" s="1">
        <v>1832</v>
      </c>
      <c r="K440" s="1">
        <v>12</v>
      </c>
      <c r="L440" s="1">
        <v>14</v>
      </c>
      <c r="M440" s="1">
        <v>1833</v>
      </c>
      <c r="N440" s="1">
        <v>4</v>
      </c>
      <c r="O440" s="1">
        <v>19</v>
      </c>
      <c r="P440" s="1">
        <v>126</v>
      </c>
      <c r="Q440" s="1">
        <v>236</v>
      </c>
      <c r="S440" s="1">
        <v>235</v>
      </c>
      <c r="U440" s="1" t="s">
        <v>960</v>
      </c>
    </row>
    <row r="441" spans="1:21" x14ac:dyDescent="0.25">
      <c r="A441" s="1">
        <v>385</v>
      </c>
      <c r="B441" s="1">
        <v>1832</v>
      </c>
      <c r="D441" s="1" t="s">
        <v>449</v>
      </c>
      <c r="E441" s="1" t="s">
        <v>183</v>
      </c>
      <c r="F441" s="1" t="s">
        <v>961</v>
      </c>
      <c r="J441" s="1">
        <v>1832</v>
      </c>
      <c r="K441" s="1">
        <v>12</v>
      </c>
      <c r="L441" s="1">
        <v>11</v>
      </c>
      <c r="M441" s="1">
        <v>1833</v>
      </c>
      <c r="N441" s="1">
        <v>5</v>
      </c>
      <c r="O441" s="1">
        <v>25</v>
      </c>
      <c r="P441" s="1">
        <v>165</v>
      </c>
      <c r="R441" s="1">
        <v>100</v>
      </c>
      <c r="T441" s="1">
        <v>99</v>
      </c>
      <c r="U441" s="1" t="s">
        <v>962</v>
      </c>
    </row>
    <row r="442" spans="1:21" x14ac:dyDescent="0.25">
      <c r="A442" s="1">
        <v>775</v>
      </c>
      <c r="B442" s="1">
        <v>1832</v>
      </c>
      <c r="D442" s="1" t="s">
        <v>449</v>
      </c>
      <c r="E442" s="1" t="s">
        <v>1275</v>
      </c>
      <c r="F442" s="1" t="s">
        <v>1482</v>
      </c>
      <c r="J442" s="1">
        <v>1832</v>
      </c>
      <c r="K442" s="1">
        <v>2</v>
      </c>
      <c r="L442" s="1">
        <v>27</v>
      </c>
      <c r="M442" s="1">
        <v>1832</v>
      </c>
      <c r="N442" s="1">
        <v>7</v>
      </c>
      <c r="O442" s="1">
        <v>16</v>
      </c>
      <c r="P442" s="1">
        <v>140</v>
      </c>
      <c r="Q442" s="1">
        <v>222</v>
      </c>
      <c r="S442" s="1">
        <v>209</v>
      </c>
      <c r="U442" s="1" t="s">
        <v>1483</v>
      </c>
    </row>
    <row r="443" spans="1:21" x14ac:dyDescent="0.25">
      <c r="A443" s="1">
        <v>776</v>
      </c>
      <c r="B443" s="1">
        <v>1832</v>
      </c>
      <c r="D443" s="1" t="s">
        <v>465</v>
      </c>
      <c r="E443" s="1" t="s">
        <v>1275</v>
      </c>
      <c r="F443" s="1" t="s">
        <v>1484</v>
      </c>
      <c r="J443" s="1">
        <v>1832</v>
      </c>
      <c r="K443" s="1">
        <v>4</v>
      </c>
      <c r="L443" s="1">
        <v>4</v>
      </c>
      <c r="M443" s="1">
        <v>1832</v>
      </c>
      <c r="N443" s="1">
        <v>7</v>
      </c>
      <c r="O443" s="1">
        <v>18</v>
      </c>
      <c r="P443" s="1">
        <v>105</v>
      </c>
      <c r="Q443" s="1">
        <v>200</v>
      </c>
      <c r="S443" s="1">
        <v>198</v>
      </c>
      <c r="U443" s="1" t="s">
        <v>1485</v>
      </c>
    </row>
    <row r="444" spans="1:21" x14ac:dyDescent="0.25">
      <c r="A444" s="1">
        <v>777</v>
      </c>
      <c r="B444" s="1">
        <v>1832</v>
      </c>
      <c r="D444" s="1" t="s">
        <v>194</v>
      </c>
      <c r="E444" s="1" t="s">
        <v>1275</v>
      </c>
      <c r="F444" s="1" t="s">
        <v>1486</v>
      </c>
      <c r="J444" s="1">
        <v>1832</v>
      </c>
      <c r="K444" s="1">
        <v>4</v>
      </c>
      <c r="L444" s="1">
        <v>11</v>
      </c>
      <c r="M444" s="1">
        <v>1832</v>
      </c>
      <c r="N444" s="1">
        <v>8</v>
      </c>
      <c r="O444" s="1">
        <v>10</v>
      </c>
      <c r="P444" s="1">
        <v>121</v>
      </c>
      <c r="R444" s="1">
        <v>150</v>
      </c>
      <c r="T444" s="1">
        <v>146</v>
      </c>
      <c r="U444" s="1" t="s">
        <v>1487</v>
      </c>
    </row>
    <row r="445" spans="1:21" x14ac:dyDescent="0.25">
      <c r="A445" s="1">
        <v>778</v>
      </c>
      <c r="B445" s="1">
        <v>1832</v>
      </c>
      <c r="D445" s="1" t="s">
        <v>182</v>
      </c>
      <c r="E445" s="1" t="s">
        <v>1275</v>
      </c>
      <c r="F445" s="1" t="s">
        <v>1488</v>
      </c>
      <c r="J445" s="1">
        <v>1832</v>
      </c>
      <c r="K445" s="1">
        <v>5</v>
      </c>
      <c r="L445" s="1">
        <v>7</v>
      </c>
      <c r="M445" s="1">
        <v>1832</v>
      </c>
      <c r="N445" s="1">
        <v>8</v>
      </c>
      <c r="O445" s="1">
        <v>28</v>
      </c>
      <c r="P445" s="1">
        <v>113</v>
      </c>
      <c r="Q445" s="1">
        <v>186</v>
      </c>
      <c r="S445" s="1">
        <v>185</v>
      </c>
      <c r="U445" s="1" t="s">
        <v>1489</v>
      </c>
    </row>
    <row r="446" spans="1:21" x14ac:dyDescent="0.25">
      <c r="A446" s="1">
        <v>779</v>
      </c>
      <c r="B446" s="1">
        <v>1832</v>
      </c>
      <c r="D446" s="1" t="s">
        <v>194</v>
      </c>
      <c r="E446" s="1" t="s">
        <v>1275</v>
      </c>
      <c r="F446" s="1" t="s">
        <v>1490</v>
      </c>
      <c r="J446" s="1">
        <v>1832</v>
      </c>
      <c r="K446" s="1">
        <v>9</v>
      </c>
      <c r="L446" s="1">
        <v>1</v>
      </c>
      <c r="M446" s="1">
        <v>1832</v>
      </c>
      <c r="N446" s="1">
        <v>12</v>
      </c>
      <c r="O446" s="1">
        <v>29</v>
      </c>
      <c r="P446" s="1">
        <v>119</v>
      </c>
      <c r="Q446" s="1">
        <v>200</v>
      </c>
      <c r="S446" s="1">
        <v>200</v>
      </c>
      <c r="U446" s="1" t="s">
        <v>1491</v>
      </c>
    </row>
    <row r="447" spans="1:21" x14ac:dyDescent="0.25">
      <c r="A447" s="1">
        <v>783</v>
      </c>
      <c r="B447" s="1">
        <v>1832</v>
      </c>
      <c r="D447" s="1" t="s">
        <v>384</v>
      </c>
      <c r="E447" s="1" t="s">
        <v>1275</v>
      </c>
      <c r="F447" s="1" t="s">
        <v>1492</v>
      </c>
      <c r="J447" s="1">
        <v>1832</v>
      </c>
      <c r="K447" s="1">
        <v>9</v>
      </c>
      <c r="L447" s="1">
        <v>15</v>
      </c>
      <c r="M447" s="1">
        <v>1833</v>
      </c>
      <c r="N447" s="1">
        <v>1</v>
      </c>
      <c r="O447" s="1">
        <v>10</v>
      </c>
      <c r="P447" s="1">
        <v>117</v>
      </c>
      <c r="R447" s="1">
        <v>100</v>
      </c>
      <c r="T447" s="1">
        <v>95</v>
      </c>
      <c r="U447" s="1" t="s">
        <v>1493</v>
      </c>
    </row>
    <row r="448" spans="1:21" x14ac:dyDescent="0.25">
      <c r="A448" s="1">
        <v>784</v>
      </c>
      <c r="B448" s="1">
        <v>1832</v>
      </c>
      <c r="D448" s="1" t="s">
        <v>182</v>
      </c>
      <c r="E448" s="1" t="s">
        <v>1275</v>
      </c>
      <c r="F448" s="1" t="s">
        <v>1494</v>
      </c>
      <c r="J448" s="1">
        <v>1832</v>
      </c>
      <c r="K448" s="1">
        <v>10</v>
      </c>
      <c r="L448" s="1">
        <v>16</v>
      </c>
      <c r="M448" s="1">
        <v>1833</v>
      </c>
      <c r="N448" s="1">
        <v>2</v>
      </c>
      <c r="O448" s="1">
        <v>1</v>
      </c>
      <c r="P448" s="1">
        <v>108</v>
      </c>
      <c r="Q448" s="1">
        <v>184</v>
      </c>
      <c r="S448" s="1">
        <v>184</v>
      </c>
      <c r="U448" s="1" t="s">
        <v>1495</v>
      </c>
    </row>
    <row r="449" spans="1:21" x14ac:dyDescent="0.25">
      <c r="A449" s="1">
        <v>785</v>
      </c>
      <c r="B449" s="1">
        <v>1832</v>
      </c>
      <c r="D449" s="1" t="s">
        <v>194</v>
      </c>
      <c r="E449" s="1" t="s">
        <v>1275</v>
      </c>
      <c r="F449" s="1" t="s">
        <v>1496</v>
      </c>
      <c r="J449" s="1">
        <v>1832</v>
      </c>
      <c r="K449" s="1">
        <v>10</v>
      </c>
      <c r="L449" s="1">
        <v>14</v>
      </c>
      <c r="M449" s="1">
        <v>1833</v>
      </c>
      <c r="N449" s="1">
        <v>2</v>
      </c>
      <c r="O449" s="1">
        <v>16</v>
      </c>
      <c r="P449" s="1">
        <v>125</v>
      </c>
      <c r="Q449" s="1">
        <v>186</v>
      </c>
      <c r="S449" s="1">
        <v>186</v>
      </c>
      <c r="U449" s="1" t="s">
        <v>1497</v>
      </c>
    </row>
    <row r="450" spans="1:21" x14ac:dyDescent="0.25">
      <c r="A450" s="1">
        <v>786</v>
      </c>
      <c r="B450" s="1">
        <v>1832</v>
      </c>
      <c r="D450" s="1" t="s">
        <v>384</v>
      </c>
      <c r="E450" s="1" t="s">
        <v>1275</v>
      </c>
      <c r="F450" s="1" t="s">
        <v>1498</v>
      </c>
      <c r="J450" s="1">
        <v>1832</v>
      </c>
      <c r="K450" s="1">
        <v>12</v>
      </c>
      <c r="L450" s="1">
        <v>4</v>
      </c>
      <c r="M450" s="1">
        <v>1833</v>
      </c>
      <c r="N450" s="1">
        <v>4</v>
      </c>
      <c r="O450" s="1">
        <v>7</v>
      </c>
      <c r="P450" s="1">
        <v>124</v>
      </c>
      <c r="Q450" s="1">
        <v>204</v>
      </c>
      <c r="S450" s="1">
        <v>204</v>
      </c>
      <c r="U450" s="1" t="s">
        <v>1499</v>
      </c>
    </row>
    <row r="451" spans="1:21" x14ac:dyDescent="0.25">
      <c r="A451" s="1">
        <v>787</v>
      </c>
      <c r="B451" s="1">
        <v>1832</v>
      </c>
      <c r="D451" s="1" t="s">
        <v>182</v>
      </c>
      <c r="E451" s="1" t="s">
        <v>1275</v>
      </c>
      <c r="F451" s="1" t="s">
        <v>1500</v>
      </c>
      <c r="J451" s="1">
        <v>1832</v>
      </c>
      <c r="K451" s="1">
        <v>12</v>
      </c>
      <c r="L451" s="1">
        <v>13</v>
      </c>
      <c r="M451" s="1">
        <v>1833</v>
      </c>
      <c r="N451" s="1">
        <v>5</v>
      </c>
      <c r="O451" s="1">
        <v>16</v>
      </c>
      <c r="P451" s="1">
        <v>154</v>
      </c>
      <c r="Q451" s="1">
        <v>216</v>
      </c>
      <c r="S451" s="1">
        <v>216</v>
      </c>
      <c r="U451" s="1" t="s">
        <v>1501</v>
      </c>
    </row>
    <row r="452" spans="1:21" x14ac:dyDescent="0.25">
      <c r="A452" s="1">
        <v>386</v>
      </c>
      <c r="B452" s="1">
        <v>1833</v>
      </c>
      <c r="D452" s="1" t="s">
        <v>224</v>
      </c>
      <c r="E452" s="1" t="s">
        <v>183</v>
      </c>
      <c r="F452" s="1" t="s">
        <v>963</v>
      </c>
      <c r="J452" s="1">
        <v>1833</v>
      </c>
      <c r="K452" s="1">
        <v>2</v>
      </c>
      <c r="L452" s="1">
        <v>21</v>
      </c>
      <c r="M452" s="1">
        <v>1833</v>
      </c>
      <c r="N452" s="1">
        <v>6</v>
      </c>
      <c r="O452" s="1">
        <v>26</v>
      </c>
      <c r="P452" s="1">
        <v>125</v>
      </c>
      <c r="Q452" s="1">
        <v>193</v>
      </c>
      <c r="S452" s="1">
        <v>184</v>
      </c>
      <c r="U452" s="1" t="s">
        <v>964</v>
      </c>
    </row>
    <row r="453" spans="1:21" x14ac:dyDescent="0.25">
      <c r="A453" s="1">
        <v>387</v>
      </c>
      <c r="B453" s="1">
        <v>1833</v>
      </c>
      <c r="D453" s="1" t="s">
        <v>384</v>
      </c>
      <c r="E453" s="1" t="s">
        <v>183</v>
      </c>
      <c r="F453" s="1" t="s">
        <v>965</v>
      </c>
      <c r="J453" s="1">
        <v>1833</v>
      </c>
      <c r="K453" s="1">
        <v>2</v>
      </c>
      <c r="L453" s="1">
        <v>21</v>
      </c>
      <c r="M453" s="1">
        <v>1833</v>
      </c>
      <c r="N453" s="1">
        <v>6</v>
      </c>
      <c r="O453" s="1">
        <v>27</v>
      </c>
      <c r="P453" s="1">
        <v>126</v>
      </c>
      <c r="Q453" s="1">
        <v>230</v>
      </c>
      <c r="S453" s="1">
        <v>225</v>
      </c>
      <c r="U453" s="1" t="s">
        <v>848</v>
      </c>
    </row>
    <row r="454" spans="1:21" x14ac:dyDescent="0.25">
      <c r="A454" s="1">
        <v>388</v>
      </c>
      <c r="B454" s="1">
        <v>1833</v>
      </c>
      <c r="D454" s="1" t="s">
        <v>465</v>
      </c>
      <c r="E454" s="1" t="s">
        <v>183</v>
      </c>
      <c r="F454" s="1" t="s">
        <v>966</v>
      </c>
      <c r="J454" s="1">
        <v>1833</v>
      </c>
      <c r="K454" s="1">
        <v>3</v>
      </c>
      <c r="L454" s="1">
        <v>12</v>
      </c>
      <c r="M454" s="1">
        <v>1833</v>
      </c>
      <c r="N454" s="1">
        <v>8</v>
      </c>
      <c r="O454" s="1">
        <v>3</v>
      </c>
      <c r="P454" s="1">
        <v>144</v>
      </c>
      <c r="Q454" s="1">
        <v>214</v>
      </c>
      <c r="S454" s="1">
        <v>203</v>
      </c>
      <c r="U454" s="1" t="s">
        <v>967</v>
      </c>
    </row>
    <row r="455" spans="1:21" x14ac:dyDescent="0.25">
      <c r="A455" s="1">
        <v>396</v>
      </c>
      <c r="B455" s="1">
        <v>1833</v>
      </c>
      <c r="D455" s="1" t="s">
        <v>224</v>
      </c>
      <c r="E455" s="1" t="s">
        <v>183</v>
      </c>
      <c r="F455" s="1" t="s">
        <v>968</v>
      </c>
      <c r="J455" s="1">
        <v>1833</v>
      </c>
      <c r="K455" s="1">
        <v>4</v>
      </c>
      <c r="L455" s="1">
        <v>15</v>
      </c>
      <c r="M455" s="1">
        <v>1833</v>
      </c>
      <c r="N455" s="1">
        <v>8</v>
      </c>
      <c r="O455" s="1">
        <v>6</v>
      </c>
      <c r="P455" s="1">
        <v>113</v>
      </c>
      <c r="R455" s="1">
        <v>120</v>
      </c>
      <c r="T455" s="1">
        <v>120</v>
      </c>
      <c r="U455" s="1" t="s">
        <v>969</v>
      </c>
    </row>
    <row r="456" spans="1:21" x14ac:dyDescent="0.25">
      <c r="A456" s="1">
        <v>397</v>
      </c>
      <c r="B456" s="1">
        <v>1833</v>
      </c>
      <c r="D456" s="1" t="s">
        <v>182</v>
      </c>
      <c r="E456" s="1" t="s">
        <v>183</v>
      </c>
      <c r="F456" s="1" t="s">
        <v>970</v>
      </c>
      <c r="J456" s="1">
        <v>1833</v>
      </c>
      <c r="K456" s="1">
        <v>5</v>
      </c>
      <c r="L456" s="1">
        <v>5</v>
      </c>
      <c r="M456" s="1">
        <v>1833</v>
      </c>
      <c r="N456" s="1">
        <v>8</v>
      </c>
      <c r="O456" s="1">
        <v>26</v>
      </c>
      <c r="P456" s="1">
        <v>113</v>
      </c>
      <c r="Q456" s="1">
        <v>230</v>
      </c>
      <c r="S456" s="1">
        <v>226</v>
      </c>
      <c r="U456" s="1" t="s">
        <v>971</v>
      </c>
    </row>
    <row r="457" spans="1:21" x14ac:dyDescent="0.25">
      <c r="A457" s="1">
        <v>398</v>
      </c>
      <c r="B457" s="1">
        <v>1833</v>
      </c>
      <c r="D457" s="1" t="s">
        <v>182</v>
      </c>
      <c r="E457" s="1" t="s">
        <v>183</v>
      </c>
      <c r="F457" s="1" t="s">
        <v>972</v>
      </c>
      <c r="J457" s="1">
        <v>1833</v>
      </c>
      <c r="K457" s="1">
        <v>5</v>
      </c>
      <c r="L457" s="1">
        <v>14</v>
      </c>
      <c r="M457" s="1">
        <v>1833</v>
      </c>
      <c r="N457" s="1">
        <v>9</v>
      </c>
      <c r="O457" s="1">
        <v>19</v>
      </c>
      <c r="P457" s="1">
        <v>128</v>
      </c>
      <c r="Q457" s="1">
        <v>260</v>
      </c>
      <c r="S457" s="1">
        <v>256</v>
      </c>
      <c r="U457" s="1" t="s">
        <v>973</v>
      </c>
    </row>
    <row r="458" spans="1:21" x14ac:dyDescent="0.25">
      <c r="A458" s="1">
        <v>399</v>
      </c>
      <c r="B458" s="1">
        <v>1833</v>
      </c>
      <c r="D458" s="1" t="s">
        <v>182</v>
      </c>
      <c r="E458" s="1" t="s">
        <v>183</v>
      </c>
      <c r="F458" s="1" t="s">
        <v>974</v>
      </c>
      <c r="J458" s="1">
        <v>1833</v>
      </c>
      <c r="K458" s="1">
        <v>5</v>
      </c>
      <c r="L458" s="1">
        <v>12</v>
      </c>
      <c r="M458" s="1">
        <v>1833</v>
      </c>
      <c r="N458" s="1">
        <v>10</v>
      </c>
      <c r="O458" s="1">
        <v>5</v>
      </c>
      <c r="P458" s="1">
        <v>146</v>
      </c>
      <c r="R458" s="1">
        <v>180</v>
      </c>
      <c r="T458" s="1">
        <v>178</v>
      </c>
      <c r="U458" s="1" t="s">
        <v>975</v>
      </c>
    </row>
    <row r="459" spans="1:21" x14ac:dyDescent="0.25">
      <c r="A459" s="1">
        <v>400</v>
      </c>
      <c r="B459" s="1">
        <v>1833</v>
      </c>
      <c r="D459" s="1" t="s">
        <v>465</v>
      </c>
      <c r="E459" s="1" t="s">
        <v>183</v>
      </c>
      <c r="F459" s="1" t="s">
        <v>976</v>
      </c>
      <c r="J459" s="1">
        <v>1833</v>
      </c>
      <c r="K459" s="1">
        <v>6</v>
      </c>
      <c r="M459" s="1">
        <v>1833</v>
      </c>
      <c r="N459" s="1">
        <v>10</v>
      </c>
      <c r="O459" s="1">
        <v>18</v>
      </c>
      <c r="Q459" s="1">
        <v>330</v>
      </c>
      <c r="S459" s="1">
        <v>325</v>
      </c>
      <c r="U459" s="1" t="s">
        <v>977</v>
      </c>
    </row>
    <row r="460" spans="1:21" x14ac:dyDescent="0.25">
      <c r="A460" s="1">
        <v>401</v>
      </c>
      <c r="B460" s="1">
        <v>1833</v>
      </c>
      <c r="D460" s="1" t="s">
        <v>711</v>
      </c>
      <c r="E460" s="1" t="s">
        <v>183</v>
      </c>
      <c r="F460" s="1" t="s">
        <v>281</v>
      </c>
      <c r="J460" s="1">
        <v>1833</v>
      </c>
      <c r="K460" s="1">
        <v>6</v>
      </c>
      <c r="L460" s="1">
        <v>4</v>
      </c>
      <c r="M460" s="1">
        <v>1833</v>
      </c>
      <c r="N460" s="1">
        <v>10</v>
      </c>
      <c r="O460" s="1">
        <v>26</v>
      </c>
      <c r="P460" s="1">
        <v>144</v>
      </c>
      <c r="Q460" s="1">
        <v>221</v>
      </c>
      <c r="S460" s="1">
        <v>215</v>
      </c>
      <c r="U460" s="1" t="s">
        <v>978</v>
      </c>
    </row>
    <row r="461" spans="1:21" x14ac:dyDescent="0.25">
      <c r="A461" s="1">
        <v>402</v>
      </c>
      <c r="B461" s="1">
        <v>1833</v>
      </c>
      <c r="D461" s="1" t="s">
        <v>182</v>
      </c>
      <c r="E461" s="1" t="s">
        <v>183</v>
      </c>
      <c r="F461" s="1" t="s">
        <v>979</v>
      </c>
      <c r="J461" s="1">
        <v>1833</v>
      </c>
      <c r="K461" s="1">
        <v>7</v>
      </c>
      <c r="L461" s="1">
        <v>4</v>
      </c>
      <c r="M461" s="1">
        <v>1833</v>
      </c>
      <c r="N461" s="1">
        <v>11</v>
      </c>
      <c r="O461" s="1">
        <v>3</v>
      </c>
      <c r="P461" s="1">
        <v>122</v>
      </c>
      <c r="Q461" s="1">
        <v>300</v>
      </c>
      <c r="S461" s="1">
        <v>300</v>
      </c>
      <c r="U461" s="1" t="s">
        <v>980</v>
      </c>
    </row>
    <row r="462" spans="1:21" x14ac:dyDescent="0.25">
      <c r="A462" s="1">
        <v>403</v>
      </c>
      <c r="B462" s="1">
        <v>1833</v>
      </c>
      <c r="D462" s="1" t="s">
        <v>224</v>
      </c>
      <c r="E462" s="1" t="s">
        <v>183</v>
      </c>
      <c r="F462" s="1" t="s">
        <v>981</v>
      </c>
      <c r="J462" s="1">
        <v>1833</v>
      </c>
      <c r="K462" s="1">
        <v>7</v>
      </c>
      <c r="L462" s="1">
        <v>24</v>
      </c>
      <c r="M462" s="1">
        <v>1833</v>
      </c>
      <c r="N462" s="1">
        <v>11</v>
      </c>
      <c r="O462" s="1">
        <v>18</v>
      </c>
      <c r="P462" s="1">
        <v>117</v>
      </c>
      <c r="Q462" s="1">
        <v>206</v>
      </c>
      <c r="S462" s="1">
        <v>201</v>
      </c>
      <c r="U462" s="1" t="s">
        <v>982</v>
      </c>
    </row>
    <row r="463" spans="1:21" x14ac:dyDescent="0.25">
      <c r="A463" s="1">
        <v>404</v>
      </c>
      <c r="B463" s="1">
        <v>1833</v>
      </c>
      <c r="D463" s="1" t="s">
        <v>194</v>
      </c>
      <c r="E463" s="1" t="s">
        <v>183</v>
      </c>
      <c r="F463" s="1" t="s">
        <v>983</v>
      </c>
      <c r="J463" s="1">
        <v>1833</v>
      </c>
      <c r="K463" s="1">
        <v>7</v>
      </c>
      <c r="L463" s="1">
        <v>29</v>
      </c>
      <c r="M463" s="1">
        <v>1833</v>
      </c>
      <c r="N463" s="1">
        <v>11</v>
      </c>
      <c r="O463" s="1">
        <v>21</v>
      </c>
      <c r="P463" s="1">
        <v>115</v>
      </c>
      <c r="Q463" s="1">
        <v>170</v>
      </c>
      <c r="S463" s="1">
        <v>169</v>
      </c>
      <c r="U463" s="1" t="s">
        <v>984</v>
      </c>
    </row>
    <row r="464" spans="1:21" x14ac:dyDescent="0.25">
      <c r="A464" s="1">
        <v>405</v>
      </c>
      <c r="B464" s="1">
        <v>1833</v>
      </c>
      <c r="D464" s="1" t="s">
        <v>384</v>
      </c>
      <c r="E464" s="1" t="s">
        <v>183</v>
      </c>
      <c r="F464" s="1" t="s">
        <v>985</v>
      </c>
      <c r="J464" s="1">
        <v>1833</v>
      </c>
      <c r="K464" s="1">
        <v>8</v>
      </c>
      <c r="L464" s="1">
        <v>25</v>
      </c>
      <c r="M464" s="1">
        <v>1833</v>
      </c>
      <c r="N464" s="1">
        <v>12</v>
      </c>
      <c r="O464" s="1">
        <v>18</v>
      </c>
      <c r="P464" s="1">
        <v>115</v>
      </c>
      <c r="Q464" s="1">
        <v>201</v>
      </c>
      <c r="S464" s="1">
        <v>198</v>
      </c>
      <c r="U464" s="1" t="s">
        <v>986</v>
      </c>
    </row>
    <row r="465" spans="1:21" x14ac:dyDescent="0.25">
      <c r="A465" s="1">
        <v>406</v>
      </c>
      <c r="B465" s="1">
        <v>1833</v>
      </c>
      <c r="D465" s="1" t="s">
        <v>152</v>
      </c>
      <c r="E465" s="1" t="s">
        <v>183</v>
      </c>
      <c r="F465" s="1" t="s">
        <v>1208</v>
      </c>
      <c r="J465" s="1">
        <v>1833</v>
      </c>
      <c r="K465" s="1">
        <v>8</v>
      </c>
      <c r="L465" s="1">
        <v>25</v>
      </c>
      <c r="M465" s="1">
        <v>1833</v>
      </c>
      <c r="R465" s="1">
        <v>101</v>
      </c>
      <c r="T465" s="1">
        <v>0</v>
      </c>
      <c r="U465" s="1" t="s">
        <v>1209</v>
      </c>
    </row>
    <row r="466" spans="1:21" x14ac:dyDescent="0.25">
      <c r="A466" s="1">
        <v>410</v>
      </c>
      <c r="B466" s="1">
        <v>1833</v>
      </c>
      <c r="D466" s="1" t="s">
        <v>711</v>
      </c>
      <c r="E466" s="1" t="s">
        <v>183</v>
      </c>
      <c r="F466" s="1" t="s">
        <v>987</v>
      </c>
      <c r="J466" s="1">
        <v>1833</v>
      </c>
      <c r="K466" s="1">
        <v>9</v>
      </c>
      <c r="L466" s="1">
        <v>6</v>
      </c>
      <c r="M466" s="1">
        <v>1834</v>
      </c>
      <c r="N466" s="1">
        <v>1</v>
      </c>
      <c r="O466" s="1">
        <v>19</v>
      </c>
      <c r="P466" s="1">
        <v>135</v>
      </c>
      <c r="Q466" s="1">
        <v>170</v>
      </c>
      <c r="S466" s="1">
        <v>168</v>
      </c>
      <c r="U466" s="1" t="s">
        <v>988</v>
      </c>
    </row>
    <row r="467" spans="1:21" x14ac:dyDescent="0.25">
      <c r="A467" s="1">
        <v>411</v>
      </c>
      <c r="B467" s="1">
        <v>1833</v>
      </c>
      <c r="D467" s="1" t="s">
        <v>158</v>
      </c>
      <c r="E467" s="1" t="s">
        <v>183</v>
      </c>
      <c r="F467" s="1" t="s">
        <v>989</v>
      </c>
      <c r="J467" s="1">
        <v>1833</v>
      </c>
      <c r="K467" s="1">
        <v>10</v>
      </c>
      <c r="L467" s="1">
        <v>27</v>
      </c>
      <c r="M467" s="1">
        <v>1834</v>
      </c>
      <c r="N467" s="1">
        <v>2</v>
      </c>
      <c r="O467" s="1">
        <v>15</v>
      </c>
      <c r="P467" s="1">
        <v>111</v>
      </c>
      <c r="Q467" s="1">
        <v>376</v>
      </c>
      <c r="S467" s="1">
        <v>372</v>
      </c>
      <c r="U467" s="1" t="s">
        <v>990</v>
      </c>
    </row>
    <row r="468" spans="1:21" x14ac:dyDescent="0.25">
      <c r="A468" s="1">
        <v>412</v>
      </c>
      <c r="B468" s="1">
        <v>1833</v>
      </c>
      <c r="D468" s="1" t="s">
        <v>224</v>
      </c>
      <c r="E468" s="1" t="s">
        <v>183</v>
      </c>
      <c r="F468" s="1" t="s">
        <v>991</v>
      </c>
      <c r="J468" s="1">
        <v>1833</v>
      </c>
      <c r="K468" s="1">
        <v>10</v>
      </c>
      <c r="L468" s="1">
        <v>29</v>
      </c>
      <c r="M468" s="1">
        <v>1834</v>
      </c>
      <c r="N468" s="1">
        <v>3</v>
      </c>
      <c r="O468" s="1">
        <v>2</v>
      </c>
      <c r="P468" s="1">
        <v>124</v>
      </c>
      <c r="Q468" s="1">
        <v>220</v>
      </c>
      <c r="S468" s="1">
        <v>218</v>
      </c>
      <c r="U468" s="1" t="s">
        <v>992</v>
      </c>
    </row>
    <row r="469" spans="1:21" x14ac:dyDescent="0.25">
      <c r="A469" s="1">
        <v>788</v>
      </c>
      <c r="B469" s="1">
        <v>1833</v>
      </c>
      <c r="D469" s="1" t="s">
        <v>384</v>
      </c>
      <c r="E469" s="1" t="s">
        <v>1275</v>
      </c>
      <c r="F469" s="1" t="s">
        <v>1502</v>
      </c>
      <c r="J469" s="1">
        <v>1833</v>
      </c>
      <c r="K469" s="1">
        <v>1</v>
      </c>
      <c r="L469" s="1">
        <v>7</v>
      </c>
      <c r="M469" s="1">
        <v>1833</v>
      </c>
      <c r="N469" s="1">
        <v>5</v>
      </c>
      <c r="O469" s="1">
        <v>28</v>
      </c>
      <c r="P469" s="1">
        <v>141</v>
      </c>
      <c r="Q469" s="1">
        <v>167</v>
      </c>
      <c r="S469" s="1">
        <v>163</v>
      </c>
      <c r="U469" s="1" t="s">
        <v>1503</v>
      </c>
    </row>
    <row r="470" spans="1:21" x14ac:dyDescent="0.25">
      <c r="A470" s="1">
        <v>789</v>
      </c>
      <c r="B470" s="1">
        <v>1833</v>
      </c>
      <c r="D470" s="1" t="s">
        <v>237</v>
      </c>
      <c r="E470" s="1" t="s">
        <v>1275</v>
      </c>
      <c r="F470" s="1" t="s">
        <v>1504</v>
      </c>
      <c r="J470" s="1">
        <v>1833</v>
      </c>
      <c r="K470" s="1">
        <v>2</v>
      </c>
      <c r="L470" s="1">
        <v>22</v>
      </c>
      <c r="M470" s="1">
        <v>1833</v>
      </c>
      <c r="N470" s="1">
        <v>6</v>
      </c>
      <c r="O470" s="1">
        <v>30</v>
      </c>
      <c r="P470" s="1">
        <v>128</v>
      </c>
      <c r="R470" s="1">
        <v>115</v>
      </c>
      <c r="T470" s="1">
        <v>113</v>
      </c>
      <c r="U470" s="1" t="s">
        <v>1505</v>
      </c>
    </row>
    <row r="471" spans="1:21" x14ac:dyDescent="0.25">
      <c r="A471" s="1">
        <v>790</v>
      </c>
      <c r="B471" s="1">
        <v>1833</v>
      </c>
      <c r="D471" s="1" t="s">
        <v>182</v>
      </c>
      <c r="E471" s="1" t="s">
        <v>1275</v>
      </c>
      <c r="F471" s="1" t="s">
        <v>1506</v>
      </c>
      <c r="J471" s="1">
        <v>1833</v>
      </c>
      <c r="K471" s="1">
        <v>4</v>
      </c>
      <c r="L471" s="1">
        <v>13</v>
      </c>
      <c r="M471" s="1">
        <v>1833</v>
      </c>
      <c r="N471" s="1">
        <v>7</v>
      </c>
      <c r="O471" s="1">
        <v>31</v>
      </c>
      <c r="P471" s="1">
        <v>109</v>
      </c>
      <c r="Q471" s="1">
        <v>200</v>
      </c>
      <c r="S471" s="1">
        <v>199</v>
      </c>
      <c r="U471" s="1" t="s">
        <v>1507</v>
      </c>
    </row>
    <row r="472" spans="1:21" x14ac:dyDescent="0.25">
      <c r="A472" s="1">
        <v>791</v>
      </c>
      <c r="B472" s="1">
        <v>1833</v>
      </c>
      <c r="D472" s="1" t="s">
        <v>465</v>
      </c>
      <c r="E472" s="1" t="s">
        <v>1275</v>
      </c>
      <c r="F472" s="1" t="s">
        <v>1508</v>
      </c>
      <c r="J472" s="1">
        <v>1833</v>
      </c>
      <c r="K472" s="1">
        <v>4</v>
      </c>
      <c r="L472" s="1">
        <v>10</v>
      </c>
      <c r="M472" s="1">
        <v>1833</v>
      </c>
      <c r="N472" s="1">
        <v>8</v>
      </c>
      <c r="O472" s="1">
        <v>12</v>
      </c>
      <c r="P472" s="1">
        <v>124</v>
      </c>
      <c r="Q472" s="1">
        <v>210</v>
      </c>
      <c r="S472" s="1">
        <v>208</v>
      </c>
      <c r="U472" s="1" t="s">
        <v>1509</v>
      </c>
    </row>
    <row r="473" spans="1:21" x14ac:dyDescent="0.25">
      <c r="A473" s="1">
        <v>792</v>
      </c>
      <c r="B473" s="1">
        <v>1833</v>
      </c>
      <c r="D473" s="1" t="s">
        <v>194</v>
      </c>
      <c r="E473" s="1" t="s">
        <v>1275</v>
      </c>
      <c r="F473" s="1" t="s">
        <v>1510</v>
      </c>
      <c r="J473" s="1">
        <v>1833</v>
      </c>
      <c r="K473" s="1">
        <v>4</v>
      </c>
      <c r="L473" s="1">
        <v>30</v>
      </c>
      <c r="M473" s="1">
        <v>1833</v>
      </c>
      <c r="N473" s="1">
        <v>8</v>
      </c>
      <c r="O473" s="1">
        <v>24</v>
      </c>
      <c r="P473" s="1">
        <v>116</v>
      </c>
      <c r="Q473" s="1">
        <v>200</v>
      </c>
      <c r="S473" s="1">
        <v>200</v>
      </c>
      <c r="U473" s="1" t="s">
        <v>1511</v>
      </c>
    </row>
    <row r="474" spans="1:21" x14ac:dyDescent="0.25">
      <c r="A474" s="1">
        <v>793</v>
      </c>
      <c r="B474" s="1">
        <v>1833</v>
      </c>
      <c r="D474" s="1" t="s">
        <v>197</v>
      </c>
      <c r="E474" s="1" t="s">
        <v>1275</v>
      </c>
      <c r="F474" s="1" t="s">
        <v>1512</v>
      </c>
      <c r="J474" s="1">
        <v>1833</v>
      </c>
      <c r="K474" s="1">
        <v>5</v>
      </c>
      <c r="L474" s="1">
        <v>22</v>
      </c>
      <c r="M474" s="1">
        <v>1833</v>
      </c>
      <c r="N474" s="1">
        <v>9</v>
      </c>
      <c r="O474" s="1">
        <v>4</v>
      </c>
      <c r="P474" s="1">
        <v>105</v>
      </c>
      <c r="Q474" s="1">
        <v>216</v>
      </c>
      <c r="S474" s="1">
        <v>216</v>
      </c>
      <c r="U474" s="1" t="s">
        <v>1513</v>
      </c>
    </row>
    <row r="475" spans="1:21" x14ac:dyDescent="0.25">
      <c r="A475" s="1">
        <v>794</v>
      </c>
      <c r="B475" s="1">
        <v>1833</v>
      </c>
      <c r="D475" s="1" t="s">
        <v>152</v>
      </c>
      <c r="E475" s="1" t="s">
        <v>1275</v>
      </c>
      <c r="F475" s="1" t="s">
        <v>1514</v>
      </c>
      <c r="J475" s="1">
        <v>1833</v>
      </c>
      <c r="K475" s="1">
        <v>7</v>
      </c>
      <c r="L475" s="1">
        <v>4</v>
      </c>
      <c r="M475" s="1">
        <v>1833</v>
      </c>
      <c r="N475" s="1">
        <v>10</v>
      </c>
      <c r="O475" s="1">
        <v>23</v>
      </c>
      <c r="P475" s="1">
        <v>111</v>
      </c>
      <c r="R475" s="1">
        <v>130</v>
      </c>
      <c r="T475" s="1">
        <v>123</v>
      </c>
      <c r="U475" s="1" t="s">
        <v>1515</v>
      </c>
    </row>
    <row r="476" spans="1:21" x14ac:dyDescent="0.25">
      <c r="A476" s="1">
        <v>795</v>
      </c>
      <c r="B476" s="1">
        <v>1833</v>
      </c>
      <c r="D476" s="1" t="s">
        <v>194</v>
      </c>
      <c r="E476" s="1" t="s">
        <v>1275</v>
      </c>
      <c r="F476" s="1" t="s">
        <v>1516</v>
      </c>
      <c r="J476" s="1">
        <v>1833</v>
      </c>
      <c r="K476" s="1">
        <v>7</v>
      </c>
      <c r="L476" s="1">
        <v>28</v>
      </c>
      <c r="M476" s="1">
        <v>1833</v>
      </c>
      <c r="N476" s="1">
        <v>11</v>
      </c>
      <c r="O476" s="1">
        <v>14</v>
      </c>
      <c r="P476" s="1">
        <v>109</v>
      </c>
      <c r="Q476" s="1">
        <v>306</v>
      </c>
      <c r="S476" s="1">
        <v>300</v>
      </c>
      <c r="U476" s="1" t="s">
        <v>1517</v>
      </c>
    </row>
    <row r="477" spans="1:21" x14ac:dyDescent="0.25">
      <c r="A477" s="1">
        <v>796</v>
      </c>
      <c r="B477" s="1">
        <v>1833</v>
      </c>
      <c r="D477" s="1" t="s">
        <v>197</v>
      </c>
      <c r="E477" s="1" t="s">
        <v>1275</v>
      </c>
      <c r="F477" s="1" t="s">
        <v>1518</v>
      </c>
      <c r="J477" s="1">
        <v>1833</v>
      </c>
      <c r="K477" s="1">
        <v>8</v>
      </c>
      <c r="L477" s="1">
        <v>6</v>
      </c>
      <c r="M477" s="1">
        <v>1833</v>
      </c>
      <c r="N477" s="1">
        <v>12</v>
      </c>
      <c r="O477" s="1">
        <v>1</v>
      </c>
      <c r="P477" s="1">
        <v>117</v>
      </c>
      <c r="Q477" s="1">
        <v>260</v>
      </c>
      <c r="S477" s="1">
        <v>257</v>
      </c>
      <c r="U477" s="1" t="s">
        <v>1519</v>
      </c>
    </row>
    <row r="478" spans="1:21" x14ac:dyDescent="0.25">
      <c r="A478" s="1">
        <v>800</v>
      </c>
      <c r="B478" s="1">
        <v>1833</v>
      </c>
      <c r="D478" s="1" t="s">
        <v>465</v>
      </c>
      <c r="E478" s="1" t="s">
        <v>1275</v>
      </c>
      <c r="F478" s="1" t="s">
        <v>1520</v>
      </c>
      <c r="J478" s="1">
        <v>1833</v>
      </c>
      <c r="K478" s="1">
        <v>9</v>
      </c>
      <c r="L478" s="1">
        <v>25</v>
      </c>
      <c r="M478" s="1">
        <v>1834</v>
      </c>
      <c r="N478" s="1">
        <v>1</v>
      </c>
      <c r="O478" s="1">
        <v>14</v>
      </c>
      <c r="P478" s="1">
        <v>111</v>
      </c>
      <c r="Q478" s="1">
        <v>190</v>
      </c>
      <c r="S478" s="1">
        <v>188</v>
      </c>
      <c r="U478" s="1" t="s">
        <v>1521</v>
      </c>
    </row>
    <row r="479" spans="1:21" x14ac:dyDescent="0.25">
      <c r="A479" s="1">
        <v>413</v>
      </c>
      <c r="B479" s="1">
        <v>1834</v>
      </c>
      <c r="D479" s="1" t="s">
        <v>182</v>
      </c>
      <c r="E479" s="1" t="s">
        <v>183</v>
      </c>
      <c r="F479" s="1" t="s">
        <v>993</v>
      </c>
      <c r="J479" s="1">
        <v>1834</v>
      </c>
      <c r="K479" s="1">
        <v>1</v>
      </c>
      <c r="L479" s="1">
        <v>29</v>
      </c>
      <c r="M479" s="1">
        <v>1834</v>
      </c>
      <c r="N479" s="1">
        <v>6</v>
      </c>
      <c r="O479" s="1">
        <v>11</v>
      </c>
      <c r="P479" s="1">
        <v>133</v>
      </c>
      <c r="Q479" s="1">
        <v>250</v>
      </c>
      <c r="S479" s="1">
        <v>248</v>
      </c>
      <c r="U479" s="1" t="s">
        <v>994</v>
      </c>
    </row>
    <row r="480" spans="1:21" x14ac:dyDescent="0.25">
      <c r="A480" s="1">
        <v>414</v>
      </c>
      <c r="B480" s="1">
        <v>1834</v>
      </c>
      <c r="D480" s="1" t="s">
        <v>182</v>
      </c>
      <c r="E480" s="1" t="s">
        <v>183</v>
      </c>
      <c r="F480" s="1" t="s">
        <v>995</v>
      </c>
      <c r="J480" s="1">
        <v>1834</v>
      </c>
      <c r="K480" s="1">
        <v>1</v>
      </c>
      <c r="L480" s="1">
        <v>29</v>
      </c>
      <c r="M480" s="1">
        <v>1834</v>
      </c>
      <c r="N480" s="1">
        <v>6</v>
      </c>
      <c r="O480" s="1">
        <v>13</v>
      </c>
      <c r="P480" s="1">
        <v>135</v>
      </c>
      <c r="R480" s="1">
        <v>140</v>
      </c>
      <c r="T480" s="1">
        <v>138</v>
      </c>
      <c r="U480" s="1" t="s">
        <v>996</v>
      </c>
    </row>
    <row r="481" spans="1:21" x14ac:dyDescent="0.25">
      <c r="A481" s="1">
        <v>415</v>
      </c>
      <c r="B481" s="1">
        <v>1834</v>
      </c>
      <c r="D481" s="1" t="s">
        <v>711</v>
      </c>
      <c r="E481" s="1" t="s">
        <v>183</v>
      </c>
      <c r="F481" s="1" t="s">
        <v>997</v>
      </c>
      <c r="J481" s="1">
        <v>1834</v>
      </c>
      <c r="K481" s="1">
        <v>2</v>
      </c>
      <c r="L481" s="1">
        <v>16</v>
      </c>
      <c r="M481" s="1">
        <v>1834</v>
      </c>
      <c r="N481" s="1">
        <v>6</v>
      </c>
      <c r="O481" s="1">
        <v>29</v>
      </c>
      <c r="P481" s="1">
        <v>133</v>
      </c>
      <c r="Q481" s="1">
        <v>201</v>
      </c>
      <c r="S481" s="1">
        <v>197</v>
      </c>
      <c r="U481" s="1" t="s">
        <v>998</v>
      </c>
    </row>
    <row r="482" spans="1:21" x14ac:dyDescent="0.25">
      <c r="A482" s="1">
        <v>416</v>
      </c>
      <c r="B482" s="1">
        <v>1834</v>
      </c>
      <c r="D482" s="1" t="s">
        <v>152</v>
      </c>
      <c r="E482" s="1" t="s">
        <v>183</v>
      </c>
      <c r="F482" s="1" t="s">
        <v>999</v>
      </c>
      <c r="J482" s="1">
        <v>1834</v>
      </c>
      <c r="K482" s="1">
        <v>3</v>
      </c>
      <c r="L482" s="1">
        <v>10</v>
      </c>
      <c r="M482" s="1">
        <v>1834</v>
      </c>
      <c r="N482" s="1">
        <v>7</v>
      </c>
      <c r="O482" s="1">
        <v>8</v>
      </c>
      <c r="P482" s="1">
        <v>120</v>
      </c>
      <c r="Q482" s="1">
        <v>300</v>
      </c>
      <c r="S482" s="1">
        <v>292</v>
      </c>
      <c r="U482" s="1" t="s">
        <v>1000</v>
      </c>
    </row>
    <row r="483" spans="1:21" x14ac:dyDescent="0.25">
      <c r="A483" s="1">
        <v>417</v>
      </c>
      <c r="B483" s="1">
        <v>1834</v>
      </c>
      <c r="D483" s="1" t="s">
        <v>194</v>
      </c>
      <c r="E483" s="1" t="s">
        <v>183</v>
      </c>
      <c r="F483" s="1" t="s">
        <v>1001</v>
      </c>
      <c r="J483" s="1">
        <v>1834</v>
      </c>
      <c r="K483" s="1">
        <v>4</v>
      </c>
      <c r="L483" s="1">
        <v>7</v>
      </c>
      <c r="M483" s="1">
        <v>1834</v>
      </c>
      <c r="N483" s="1">
        <v>8</v>
      </c>
      <c r="O483" s="1">
        <v>17</v>
      </c>
      <c r="P483" s="1">
        <v>132</v>
      </c>
      <c r="Q483" s="1">
        <v>260</v>
      </c>
      <c r="S483" s="1">
        <v>260</v>
      </c>
      <c r="U483" s="1" t="s">
        <v>1002</v>
      </c>
    </row>
    <row r="484" spans="1:21" x14ac:dyDescent="0.25">
      <c r="A484" s="1">
        <v>418</v>
      </c>
      <c r="B484" s="1">
        <v>1834</v>
      </c>
      <c r="D484" s="1" t="s">
        <v>152</v>
      </c>
      <c r="E484" s="1" t="s">
        <v>183</v>
      </c>
      <c r="F484" s="1" t="s">
        <v>1003</v>
      </c>
      <c r="J484" s="1">
        <v>1834</v>
      </c>
      <c r="K484" s="1">
        <v>5</v>
      </c>
      <c r="L484" s="1">
        <v>27</v>
      </c>
      <c r="M484" s="1">
        <v>1834</v>
      </c>
      <c r="N484" s="1">
        <v>9</v>
      </c>
      <c r="O484" s="1">
        <v>15</v>
      </c>
      <c r="P484" s="1">
        <v>111</v>
      </c>
      <c r="Q484" s="1">
        <v>230</v>
      </c>
      <c r="S484" s="1">
        <v>227</v>
      </c>
      <c r="U484" s="1" t="s">
        <v>1004</v>
      </c>
    </row>
    <row r="485" spans="1:21" x14ac:dyDescent="0.25">
      <c r="A485" s="1">
        <v>419</v>
      </c>
      <c r="B485" s="1">
        <v>1834</v>
      </c>
      <c r="D485" s="1" t="s">
        <v>224</v>
      </c>
      <c r="E485" s="1" t="s">
        <v>183</v>
      </c>
      <c r="F485" s="1" t="s">
        <v>1005</v>
      </c>
      <c r="J485" s="1">
        <v>1834</v>
      </c>
      <c r="K485" s="1">
        <v>5</v>
      </c>
      <c r="L485" s="1">
        <v>25</v>
      </c>
      <c r="M485" s="1">
        <v>1834</v>
      </c>
      <c r="N485" s="1">
        <v>9</v>
      </c>
      <c r="O485" s="1">
        <v>17</v>
      </c>
      <c r="P485" s="1">
        <v>115</v>
      </c>
      <c r="R485" s="1">
        <v>176</v>
      </c>
      <c r="T485" s="1">
        <v>173</v>
      </c>
      <c r="U485" s="1" t="s">
        <v>1006</v>
      </c>
    </row>
    <row r="486" spans="1:21" x14ac:dyDescent="0.25">
      <c r="A486" s="1">
        <v>420</v>
      </c>
      <c r="B486" s="1">
        <v>1834</v>
      </c>
      <c r="D486" s="1" t="s">
        <v>152</v>
      </c>
      <c r="E486" s="1" t="s">
        <v>183</v>
      </c>
      <c r="F486" s="1" t="s">
        <v>1007</v>
      </c>
      <c r="J486" s="1">
        <v>1834</v>
      </c>
      <c r="K486" s="1">
        <v>7</v>
      </c>
      <c r="L486" s="1">
        <v>1</v>
      </c>
      <c r="M486" s="1">
        <v>1834</v>
      </c>
      <c r="N486" s="1">
        <v>10</v>
      </c>
      <c r="O486" s="1">
        <v>26</v>
      </c>
      <c r="P486" s="1">
        <v>117</v>
      </c>
      <c r="Q486" s="1">
        <v>220</v>
      </c>
      <c r="S486" s="1">
        <v>218</v>
      </c>
      <c r="U486" s="1" t="s">
        <v>1008</v>
      </c>
    </row>
    <row r="487" spans="1:21" x14ac:dyDescent="0.25">
      <c r="A487" s="1">
        <v>421</v>
      </c>
      <c r="B487" s="1">
        <v>1834</v>
      </c>
      <c r="D487" s="1" t="s">
        <v>224</v>
      </c>
      <c r="E487" s="1" t="s">
        <v>183</v>
      </c>
      <c r="F487" s="1" t="s">
        <v>1009</v>
      </c>
      <c r="J487" s="1">
        <v>1834</v>
      </c>
      <c r="K487" s="1">
        <v>7</v>
      </c>
      <c r="L487" s="1">
        <v>27</v>
      </c>
      <c r="M487" s="1">
        <v>1834</v>
      </c>
      <c r="N487" s="1">
        <v>11</v>
      </c>
      <c r="O487" s="1">
        <v>14</v>
      </c>
      <c r="P487" s="1">
        <v>110</v>
      </c>
      <c r="Q487" s="1">
        <v>200</v>
      </c>
      <c r="S487" s="1">
        <v>198</v>
      </c>
      <c r="U487" s="1" t="s">
        <v>1010</v>
      </c>
    </row>
    <row r="488" spans="1:21" x14ac:dyDescent="0.25">
      <c r="A488" s="1">
        <v>422</v>
      </c>
      <c r="B488" s="1">
        <v>1834</v>
      </c>
      <c r="D488" s="1" t="s">
        <v>182</v>
      </c>
      <c r="E488" s="1" t="s">
        <v>183</v>
      </c>
      <c r="F488" s="1" t="s">
        <v>1011</v>
      </c>
      <c r="J488" s="1">
        <v>1834</v>
      </c>
      <c r="K488" s="1">
        <v>7</v>
      </c>
      <c r="L488" s="1">
        <v>28</v>
      </c>
      <c r="M488" s="1">
        <v>1834</v>
      </c>
      <c r="N488" s="1">
        <v>11</v>
      </c>
      <c r="O488" s="1">
        <v>18</v>
      </c>
      <c r="P488" s="1">
        <v>113</v>
      </c>
      <c r="Q488" s="1">
        <v>260</v>
      </c>
      <c r="S488" s="1">
        <v>260</v>
      </c>
      <c r="U488" s="1" t="s">
        <v>1012</v>
      </c>
    </row>
    <row r="489" spans="1:21" x14ac:dyDescent="0.25">
      <c r="A489" s="1">
        <v>423</v>
      </c>
      <c r="B489" s="1">
        <v>1834</v>
      </c>
      <c r="D489" s="1" t="s">
        <v>384</v>
      </c>
      <c r="E489" s="1" t="s">
        <v>183</v>
      </c>
      <c r="F489" s="1" t="s">
        <v>1013</v>
      </c>
      <c r="J489" s="1">
        <v>1834</v>
      </c>
      <c r="K489" s="1">
        <v>7</v>
      </c>
      <c r="L489" s="1">
        <v>27</v>
      </c>
      <c r="M489" s="1">
        <v>1834</v>
      </c>
      <c r="N489" s="1">
        <v>12</v>
      </c>
      <c r="O489" s="1">
        <v>1</v>
      </c>
      <c r="P489" s="1">
        <v>127</v>
      </c>
      <c r="R489" s="1">
        <v>144</v>
      </c>
      <c r="T489" s="1">
        <v>144</v>
      </c>
      <c r="U489" s="1" t="s">
        <v>1014</v>
      </c>
    </row>
    <row r="490" spans="1:21" x14ac:dyDescent="0.25">
      <c r="A490" s="1">
        <v>427</v>
      </c>
      <c r="B490" s="1">
        <v>1834</v>
      </c>
      <c r="D490" s="1" t="s">
        <v>384</v>
      </c>
      <c r="E490" s="1" t="s">
        <v>183</v>
      </c>
      <c r="F490" s="1" t="s">
        <v>1015</v>
      </c>
      <c r="J490" s="1">
        <v>1834</v>
      </c>
      <c r="K490" s="1">
        <v>9</v>
      </c>
      <c r="L490" s="1">
        <v>4</v>
      </c>
      <c r="M490" s="1">
        <v>1835</v>
      </c>
      <c r="N490" s="1">
        <v>1</v>
      </c>
      <c r="O490" s="1">
        <v>1</v>
      </c>
      <c r="P490" s="1">
        <v>119</v>
      </c>
      <c r="Q490" s="1">
        <v>260</v>
      </c>
      <c r="S490" s="1">
        <v>252</v>
      </c>
      <c r="U490" s="1" t="s">
        <v>1016</v>
      </c>
    </row>
    <row r="491" spans="1:21" x14ac:dyDescent="0.25">
      <c r="A491" s="1">
        <v>428</v>
      </c>
      <c r="B491" s="1">
        <v>1834</v>
      </c>
      <c r="D491" s="1" t="s">
        <v>711</v>
      </c>
      <c r="E491" s="1" t="s">
        <v>183</v>
      </c>
      <c r="F491" s="1" t="s">
        <v>1017</v>
      </c>
      <c r="J491" s="1">
        <v>1834</v>
      </c>
      <c r="K491" s="1">
        <v>9</v>
      </c>
      <c r="L491" s="1">
        <v>27</v>
      </c>
      <c r="M491" s="1">
        <v>1835</v>
      </c>
      <c r="N491" s="1">
        <v>1</v>
      </c>
      <c r="O491" s="1">
        <v>22</v>
      </c>
      <c r="P491" s="1">
        <v>117</v>
      </c>
      <c r="Q491" s="1">
        <v>203</v>
      </c>
      <c r="S491" s="1">
        <v>201</v>
      </c>
      <c r="U491" s="1" t="s">
        <v>1018</v>
      </c>
    </row>
    <row r="492" spans="1:21" x14ac:dyDescent="0.25">
      <c r="A492" s="1">
        <v>429</v>
      </c>
      <c r="B492" s="1">
        <v>1834</v>
      </c>
      <c r="D492" s="1" t="s">
        <v>152</v>
      </c>
      <c r="E492" s="1" t="s">
        <v>183</v>
      </c>
      <c r="F492" s="1" t="s">
        <v>1019</v>
      </c>
      <c r="J492" s="1">
        <v>1834</v>
      </c>
      <c r="K492" s="1">
        <v>10</v>
      </c>
      <c r="L492" s="1">
        <v>1</v>
      </c>
      <c r="M492" s="1">
        <v>1835</v>
      </c>
      <c r="N492" s="1">
        <v>1</v>
      </c>
      <c r="O492" s="1">
        <v>30</v>
      </c>
      <c r="P492" s="1">
        <v>121</v>
      </c>
      <c r="Q492" s="1">
        <v>270</v>
      </c>
      <c r="S492" s="1">
        <v>267</v>
      </c>
      <c r="U492" s="1" t="s">
        <v>1020</v>
      </c>
    </row>
    <row r="493" spans="1:21" x14ac:dyDescent="0.25">
      <c r="A493" s="1">
        <v>430</v>
      </c>
      <c r="B493" s="1">
        <v>1834</v>
      </c>
      <c r="D493" s="1" t="s">
        <v>224</v>
      </c>
      <c r="E493" s="1" t="s">
        <v>183</v>
      </c>
      <c r="F493" s="1" t="s">
        <v>1021</v>
      </c>
      <c r="J493" s="1">
        <v>1834</v>
      </c>
      <c r="K493" s="1">
        <v>10</v>
      </c>
      <c r="L493" s="1">
        <v>21</v>
      </c>
      <c r="M493" s="1">
        <v>1835</v>
      </c>
      <c r="N493" s="1">
        <v>2</v>
      </c>
      <c r="O493" s="1">
        <v>3</v>
      </c>
      <c r="P493" s="1">
        <v>105</v>
      </c>
      <c r="Q493" s="1">
        <v>196</v>
      </c>
      <c r="S493" s="1">
        <v>195</v>
      </c>
      <c r="U493" s="1" t="s">
        <v>1022</v>
      </c>
    </row>
    <row r="494" spans="1:21" x14ac:dyDescent="0.25">
      <c r="A494" s="1">
        <v>431</v>
      </c>
      <c r="B494" s="1">
        <v>1834</v>
      </c>
      <c r="D494" s="1" t="s">
        <v>465</v>
      </c>
      <c r="E494" s="1" t="s">
        <v>183</v>
      </c>
      <c r="F494" s="1" t="s">
        <v>1023</v>
      </c>
      <c r="J494" s="1">
        <v>1834</v>
      </c>
      <c r="K494" s="1">
        <v>12</v>
      </c>
      <c r="L494" s="1">
        <v>4</v>
      </c>
      <c r="M494" s="1">
        <v>1835</v>
      </c>
      <c r="N494" s="1">
        <v>4</v>
      </c>
      <c r="O494" s="1">
        <v>9</v>
      </c>
      <c r="P494" s="1">
        <v>126</v>
      </c>
      <c r="Q494" s="1">
        <v>286</v>
      </c>
      <c r="S494" s="1">
        <v>284</v>
      </c>
      <c r="U494" s="1" t="s">
        <v>1024</v>
      </c>
    </row>
    <row r="495" spans="1:21" x14ac:dyDescent="0.25">
      <c r="A495" s="1">
        <v>801</v>
      </c>
      <c r="B495" s="1">
        <v>1834</v>
      </c>
      <c r="D495" s="1" t="s">
        <v>194</v>
      </c>
      <c r="E495" s="1" t="s">
        <v>1275</v>
      </c>
      <c r="F495" s="1" t="s">
        <v>1522</v>
      </c>
      <c r="J495" s="1">
        <v>1834</v>
      </c>
      <c r="K495" s="1">
        <v>1</v>
      </c>
      <c r="L495" s="1">
        <v>29</v>
      </c>
      <c r="M495" s="1">
        <v>1834</v>
      </c>
      <c r="N495" s="1">
        <v>5</v>
      </c>
      <c r="O495" s="1">
        <v>9</v>
      </c>
      <c r="P495" s="1">
        <v>100</v>
      </c>
      <c r="Q495" s="1">
        <v>400</v>
      </c>
      <c r="S495" s="1">
        <v>393</v>
      </c>
      <c r="U495" s="1" t="s">
        <v>1523</v>
      </c>
    </row>
    <row r="496" spans="1:21" x14ac:dyDescent="0.25">
      <c r="A496" s="1">
        <v>802</v>
      </c>
      <c r="B496" s="1">
        <v>1834</v>
      </c>
      <c r="D496" s="1" t="s">
        <v>182</v>
      </c>
      <c r="E496" s="1" t="s">
        <v>1275</v>
      </c>
      <c r="F496" s="1" t="s">
        <v>1524</v>
      </c>
      <c r="J496" s="1">
        <v>1834</v>
      </c>
      <c r="K496" s="1">
        <v>2</v>
      </c>
      <c r="L496" s="1">
        <v>26</v>
      </c>
      <c r="M496" s="1">
        <v>1834</v>
      </c>
      <c r="N496" s="1">
        <v>6</v>
      </c>
      <c r="O496" s="1">
        <v>30</v>
      </c>
      <c r="P496" s="1">
        <v>124</v>
      </c>
      <c r="Q496" s="1">
        <v>230</v>
      </c>
      <c r="S496" s="1">
        <v>228</v>
      </c>
      <c r="U496" s="1" t="s">
        <v>1525</v>
      </c>
    </row>
    <row r="497" spans="1:21" x14ac:dyDescent="0.25">
      <c r="A497" s="1">
        <v>803</v>
      </c>
      <c r="B497" s="1">
        <v>1834</v>
      </c>
      <c r="D497" s="1" t="s">
        <v>152</v>
      </c>
      <c r="E497" s="1" t="s">
        <v>1275</v>
      </c>
      <c r="F497" s="1" t="s">
        <v>1527</v>
      </c>
      <c r="J497" s="1">
        <v>1834</v>
      </c>
      <c r="K497" s="1">
        <v>4</v>
      </c>
      <c r="L497" s="1">
        <v>4</v>
      </c>
      <c r="M497" s="1">
        <v>1834</v>
      </c>
      <c r="N497" s="1">
        <v>8</v>
      </c>
      <c r="O497" s="1">
        <v>11</v>
      </c>
      <c r="P497" s="1">
        <v>129</v>
      </c>
      <c r="Q497" s="1">
        <v>320</v>
      </c>
      <c r="S497" s="1">
        <v>318</v>
      </c>
      <c r="U497" s="1" t="s">
        <v>1528</v>
      </c>
    </row>
    <row r="498" spans="1:21" x14ac:dyDescent="0.25">
      <c r="A498" s="1">
        <v>804</v>
      </c>
      <c r="B498" s="1">
        <v>1834</v>
      </c>
      <c r="D498" s="1" t="s">
        <v>449</v>
      </c>
      <c r="E498" s="1" t="s">
        <v>1275</v>
      </c>
      <c r="F498" s="1" t="s">
        <v>1529</v>
      </c>
      <c r="J498" s="1">
        <v>1834</v>
      </c>
      <c r="K498" s="1">
        <v>5</v>
      </c>
      <c r="L498" s="1">
        <v>5</v>
      </c>
      <c r="M498" s="1">
        <v>1834</v>
      </c>
      <c r="N498" s="1">
        <v>9</v>
      </c>
      <c r="O498" s="1">
        <v>4</v>
      </c>
      <c r="P498" s="1">
        <v>122</v>
      </c>
      <c r="R498" s="1">
        <v>151</v>
      </c>
      <c r="T498" s="1">
        <v>151</v>
      </c>
      <c r="U498" s="1" t="s">
        <v>1530</v>
      </c>
    </row>
    <row r="499" spans="1:21" x14ac:dyDescent="0.25">
      <c r="A499" s="1">
        <v>805</v>
      </c>
      <c r="B499" s="1">
        <v>1834</v>
      </c>
      <c r="D499" s="1" t="s">
        <v>182</v>
      </c>
      <c r="E499" s="1" t="s">
        <v>1275</v>
      </c>
      <c r="F499" s="1" t="s">
        <v>1531</v>
      </c>
      <c r="J499" s="1">
        <v>1834</v>
      </c>
      <c r="K499" s="1">
        <v>5</v>
      </c>
      <c r="L499" s="1">
        <v>25</v>
      </c>
      <c r="M499" s="1">
        <v>1834</v>
      </c>
      <c r="N499" s="1">
        <v>9</v>
      </c>
      <c r="O499" s="1">
        <v>4</v>
      </c>
      <c r="P499" s="1">
        <v>102</v>
      </c>
      <c r="Q499" s="1">
        <v>240</v>
      </c>
      <c r="S499" s="1">
        <v>240</v>
      </c>
      <c r="U499" s="1" t="s">
        <v>1532</v>
      </c>
    </row>
    <row r="500" spans="1:21" x14ac:dyDescent="0.25">
      <c r="A500" s="1">
        <v>806</v>
      </c>
      <c r="B500" s="1">
        <v>1834</v>
      </c>
      <c r="D500" s="1" t="s">
        <v>182</v>
      </c>
      <c r="E500" s="1" t="s">
        <v>1275</v>
      </c>
      <c r="F500" s="1" t="s">
        <v>1533</v>
      </c>
      <c r="J500" s="1">
        <v>1834</v>
      </c>
      <c r="K500" s="1">
        <v>9</v>
      </c>
      <c r="L500" s="1">
        <v>29</v>
      </c>
      <c r="M500" s="1">
        <v>1835</v>
      </c>
      <c r="N500" s="1">
        <v>1</v>
      </c>
      <c r="O500" s="1">
        <v>22</v>
      </c>
      <c r="P500" s="1">
        <v>115</v>
      </c>
      <c r="Q500" s="1">
        <v>210</v>
      </c>
      <c r="S500" s="1">
        <v>207</v>
      </c>
      <c r="U500" s="1" t="s">
        <v>1534</v>
      </c>
    </row>
    <row r="501" spans="1:21" x14ac:dyDescent="0.25">
      <c r="A501" s="1">
        <v>807</v>
      </c>
      <c r="B501" s="1">
        <v>1834</v>
      </c>
      <c r="D501" s="1" t="s">
        <v>224</v>
      </c>
      <c r="E501" s="1" t="s">
        <v>1275</v>
      </c>
      <c r="F501" s="1" t="s">
        <v>1535</v>
      </c>
      <c r="J501" s="1">
        <v>1834</v>
      </c>
      <c r="K501" s="1">
        <v>10</v>
      </c>
      <c r="L501" s="1">
        <v>27</v>
      </c>
      <c r="M501" s="1">
        <v>1835</v>
      </c>
      <c r="N501" s="1">
        <v>2</v>
      </c>
      <c r="O501" s="1">
        <v>13</v>
      </c>
      <c r="P501" s="1">
        <v>109</v>
      </c>
      <c r="Q501" s="1">
        <v>311</v>
      </c>
      <c r="S501" s="1">
        <v>274</v>
      </c>
      <c r="U501" s="1" t="s">
        <v>1536</v>
      </c>
    </row>
    <row r="502" spans="1:21" x14ac:dyDescent="0.25">
      <c r="A502" s="1">
        <v>808</v>
      </c>
      <c r="B502" s="1">
        <v>1834</v>
      </c>
      <c r="D502" s="1" t="s">
        <v>182</v>
      </c>
      <c r="E502" s="1" t="s">
        <v>1275</v>
      </c>
      <c r="F502" s="1" t="s">
        <v>1537</v>
      </c>
      <c r="J502" s="1">
        <v>1834</v>
      </c>
      <c r="K502" s="1">
        <v>11</v>
      </c>
      <c r="L502" s="1">
        <v>20</v>
      </c>
      <c r="M502" s="1">
        <v>1835</v>
      </c>
      <c r="N502" s="1">
        <v>3</v>
      </c>
      <c r="O502" s="1">
        <v>3</v>
      </c>
      <c r="P502" s="1">
        <v>103</v>
      </c>
      <c r="Q502" s="1">
        <v>224</v>
      </c>
      <c r="S502" s="1">
        <v>224</v>
      </c>
      <c r="U502" s="1" t="s">
        <v>1538</v>
      </c>
    </row>
    <row r="503" spans="1:21" x14ac:dyDescent="0.25">
      <c r="A503" s="1">
        <v>809</v>
      </c>
      <c r="B503" s="1">
        <v>1834</v>
      </c>
      <c r="D503" s="1" t="s">
        <v>1539</v>
      </c>
      <c r="E503" s="1" t="s">
        <v>1275</v>
      </c>
      <c r="F503" s="1" t="s">
        <v>1540</v>
      </c>
      <c r="J503" s="1">
        <v>1834</v>
      </c>
      <c r="K503" s="1">
        <v>11</v>
      </c>
      <c r="L503" s="1">
        <v>25</v>
      </c>
      <c r="M503" s="1">
        <v>1835</v>
      </c>
      <c r="N503" s="1">
        <v>3</v>
      </c>
      <c r="O503" s="1">
        <v>27</v>
      </c>
      <c r="P503" s="1">
        <v>122</v>
      </c>
      <c r="R503" s="1">
        <v>165</v>
      </c>
      <c r="T503" s="1">
        <v>165</v>
      </c>
      <c r="U503" s="1" t="s">
        <v>1541</v>
      </c>
    </row>
    <row r="504" spans="1:21" x14ac:dyDescent="0.25">
      <c r="A504" s="1">
        <v>810</v>
      </c>
      <c r="B504" s="1">
        <v>1834</v>
      </c>
      <c r="D504" s="1" t="s">
        <v>384</v>
      </c>
      <c r="E504" s="1" t="s">
        <v>1275</v>
      </c>
      <c r="F504" s="1" t="s">
        <v>64</v>
      </c>
      <c r="J504" s="1">
        <v>1834</v>
      </c>
      <c r="K504" s="1">
        <v>12</v>
      </c>
      <c r="L504" s="1">
        <v>12</v>
      </c>
      <c r="M504" s="1">
        <v>1835</v>
      </c>
      <c r="Q504" s="1">
        <v>220</v>
      </c>
      <c r="S504" s="1">
        <v>81</v>
      </c>
      <c r="U504" s="1" t="s">
        <v>65</v>
      </c>
    </row>
    <row r="505" spans="1:21" x14ac:dyDescent="0.25">
      <c r="A505" s="1">
        <v>432</v>
      </c>
      <c r="B505" s="1">
        <v>1835</v>
      </c>
      <c r="D505" s="1" t="s">
        <v>384</v>
      </c>
      <c r="E505" s="1" t="s">
        <v>183</v>
      </c>
      <c r="F505" s="1" t="s">
        <v>1025</v>
      </c>
      <c r="J505" s="1">
        <v>1835</v>
      </c>
      <c r="K505" s="1">
        <v>3</v>
      </c>
      <c r="L505" s="1">
        <v>27</v>
      </c>
      <c r="M505" s="1">
        <v>1835</v>
      </c>
      <c r="N505" s="1">
        <v>7</v>
      </c>
      <c r="O505" s="1">
        <v>5</v>
      </c>
      <c r="P505" s="1">
        <v>100</v>
      </c>
      <c r="Q505" s="1">
        <v>320</v>
      </c>
      <c r="S505" s="1">
        <v>319</v>
      </c>
      <c r="U505" s="1" t="s">
        <v>1026</v>
      </c>
    </row>
    <row r="506" spans="1:21" x14ac:dyDescent="0.25">
      <c r="A506" s="1">
        <v>433</v>
      </c>
      <c r="B506" s="1">
        <v>1835</v>
      </c>
      <c r="D506" s="1" t="s">
        <v>152</v>
      </c>
      <c r="E506" s="1" t="s">
        <v>183</v>
      </c>
      <c r="F506" s="1" t="s">
        <v>1027</v>
      </c>
      <c r="J506" s="1">
        <v>1835</v>
      </c>
      <c r="K506" s="1">
        <v>3</v>
      </c>
      <c r="L506" s="1">
        <v>9</v>
      </c>
      <c r="M506" s="1">
        <v>1835</v>
      </c>
      <c r="N506" s="1">
        <v>7</v>
      </c>
      <c r="O506" s="1">
        <v>15</v>
      </c>
      <c r="P506" s="1">
        <v>128</v>
      </c>
      <c r="Q506" s="1">
        <v>220</v>
      </c>
      <c r="S506" s="1">
        <v>218</v>
      </c>
      <c r="U506" s="1" t="s">
        <v>1028</v>
      </c>
    </row>
    <row r="507" spans="1:21" x14ac:dyDescent="0.25">
      <c r="A507" s="1">
        <v>434</v>
      </c>
      <c r="B507" s="1">
        <v>1835</v>
      </c>
      <c r="D507" s="1" t="s">
        <v>711</v>
      </c>
      <c r="E507" s="1" t="s">
        <v>183</v>
      </c>
      <c r="F507" s="1" t="s">
        <v>1029</v>
      </c>
      <c r="J507" s="1">
        <v>1835</v>
      </c>
      <c r="K507" s="1">
        <v>3</v>
      </c>
      <c r="L507" s="1">
        <v>15</v>
      </c>
      <c r="M507" s="1">
        <v>1835</v>
      </c>
      <c r="N507" s="1">
        <v>8</v>
      </c>
      <c r="O507" s="1">
        <v>31</v>
      </c>
      <c r="P507" s="1">
        <v>169</v>
      </c>
      <c r="Q507" s="1">
        <v>202</v>
      </c>
      <c r="S507" s="1">
        <v>197</v>
      </c>
      <c r="U507" s="1" t="s">
        <v>1030</v>
      </c>
    </row>
    <row r="508" spans="1:21" x14ac:dyDescent="0.25">
      <c r="A508" s="1">
        <v>435</v>
      </c>
      <c r="B508" s="1">
        <v>1835</v>
      </c>
      <c r="D508" s="1" t="s">
        <v>152</v>
      </c>
      <c r="E508" s="1" t="s">
        <v>183</v>
      </c>
      <c r="F508" s="1" t="s">
        <v>1031</v>
      </c>
      <c r="J508" s="1">
        <v>1835</v>
      </c>
      <c r="K508" s="1">
        <v>4</v>
      </c>
      <c r="L508" s="1">
        <v>16</v>
      </c>
      <c r="M508" s="1">
        <v>1835</v>
      </c>
      <c r="N508" s="1">
        <v>9</v>
      </c>
      <c r="O508" s="1">
        <v>6</v>
      </c>
      <c r="P508" s="1">
        <v>143</v>
      </c>
      <c r="R508" s="1">
        <v>180</v>
      </c>
      <c r="T508" s="1">
        <v>177</v>
      </c>
      <c r="U508" s="1" t="s">
        <v>1032</v>
      </c>
    </row>
    <row r="509" spans="1:21" x14ac:dyDescent="0.25">
      <c r="A509" s="1">
        <v>436</v>
      </c>
      <c r="B509" s="1">
        <v>1835</v>
      </c>
      <c r="D509" s="1" t="s">
        <v>182</v>
      </c>
      <c r="E509" s="1" t="s">
        <v>183</v>
      </c>
      <c r="F509" s="1" t="s">
        <v>1033</v>
      </c>
      <c r="J509" s="1">
        <v>1835</v>
      </c>
      <c r="K509" s="1">
        <v>6</v>
      </c>
      <c r="L509" s="1">
        <v>8</v>
      </c>
      <c r="M509" s="1">
        <v>1835</v>
      </c>
      <c r="N509" s="1">
        <v>9</v>
      </c>
      <c r="O509" s="1">
        <v>28</v>
      </c>
      <c r="P509" s="1">
        <v>112</v>
      </c>
      <c r="Q509" s="1">
        <v>230</v>
      </c>
      <c r="S509" s="1">
        <v>230</v>
      </c>
      <c r="U509" s="1" t="s">
        <v>1034</v>
      </c>
    </row>
    <row r="510" spans="1:21" x14ac:dyDescent="0.25">
      <c r="A510" s="1">
        <v>437</v>
      </c>
      <c r="B510" s="1">
        <v>1835</v>
      </c>
      <c r="D510" s="1" t="s">
        <v>224</v>
      </c>
      <c r="E510" s="1" t="s">
        <v>183</v>
      </c>
      <c r="F510" s="1" t="s">
        <v>1035</v>
      </c>
      <c r="J510" s="1">
        <v>1835</v>
      </c>
      <c r="K510" s="1">
        <v>6</v>
      </c>
      <c r="L510" s="1">
        <v>12</v>
      </c>
      <c r="M510" s="1">
        <v>1835</v>
      </c>
      <c r="N510" s="1">
        <v>9</v>
      </c>
      <c r="O510" s="1">
        <v>29</v>
      </c>
      <c r="P510" s="1">
        <v>109</v>
      </c>
      <c r="Q510" s="1">
        <v>152</v>
      </c>
      <c r="S510" s="1">
        <v>150</v>
      </c>
      <c r="U510" s="1" t="s">
        <v>1036</v>
      </c>
    </row>
    <row r="511" spans="1:21" x14ac:dyDescent="0.25">
      <c r="A511" s="1">
        <v>438</v>
      </c>
      <c r="B511" s="1">
        <v>1835</v>
      </c>
      <c r="D511" s="1" t="s">
        <v>465</v>
      </c>
      <c r="E511" s="1" t="s">
        <v>183</v>
      </c>
      <c r="F511" s="1" t="s">
        <v>1037</v>
      </c>
      <c r="J511" s="1">
        <v>1835</v>
      </c>
      <c r="K511" s="1">
        <v>7</v>
      </c>
      <c r="L511" s="1">
        <v>9</v>
      </c>
      <c r="M511" s="1">
        <v>1835</v>
      </c>
      <c r="N511" s="1">
        <v>10</v>
      </c>
      <c r="O511" s="1">
        <v>26</v>
      </c>
      <c r="P511" s="1">
        <v>109</v>
      </c>
      <c r="Q511" s="1">
        <v>306</v>
      </c>
      <c r="S511" s="1">
        <v>305</v>
      </c>
      <c r="U511" s="1" t="s">
        <v>1038</v>
      </c>
    </row>
    <row r="512" spans="1:21" x14ac:dyDescent="0.25">
      <c r="A512" s="1">
        <v>439</v>
      </c>
      <c r="B512" s="1">
        <v>1835</v>
      </c>
      <c r="D512" s="1" t="s">
        <v>711</v>
      </c>
      <c r="E512" s="1" t="s">
        <v>183</v>
      </c>
      <c r="F512" s="1" t="s">
        <v>1039</v>
      </c>
      <c r="J512" s="1">
        <v>1835</v>
      </c>
      <c r="K512" s="1">
        <v>6</v>
      </c>
      <c r="L512" s="1">
        <v>23</v>
      </c>
      <c r="M512" s="1">
        <v>1835</v>
      </c>
      <c r="N512" s="1">
        <v>10</v>
      </c>
      <c r="O512" s="1">
        <v>26</v>
      </c>
      <c r="P512" s="1">
        <v>125</v>
      </c>
      <c r="Q512" s="1">
        <v>305</v>
      </c>
      <c r="S512" s="1">
        <v>298</v>
      </c>
      <c r="U512" s="1" t="s">
        <v>1040</v>
      </c>
    </row>
    <row r="513" spans="1:21" x14ac:dyDescent="0.25">
      <c r="A513" s="1">
        <v>440</v>
      </c>
      <c r="B513" s="1">
        <v>1835</v>
      </c>
      <c r="D513" s="1" t="s">
        <v>158</v>
      </c>
      <c r="E513" s="1" t="s">
        <v>183</v>
      </c>
      <c r="F513" s="1" t="s">
        <v>1041</v>
      </c>
      <c r="J513" s="1">
        <v>1835</v>
      </c>
      <c r="K513" s="1">
        <v>7</v>
      </c>
      <c r="L513" s="1">
        <v>29</v>
      </c>
      <c r="M513" s="1">
        <v>1835</v>
      </c>
      <c r="N513" s="1">
        <v>12</v>
      </c>
      <c r="O513" s="1">
        <v>12</v>
      </c>
      <c r="P513" s="1">
        <v>136</v>
      </c>
      <c r="Q513" s="1">
        <v>170</v>
      </c>
      <c r="S513" s="1">
        <v>169</v>
      </c>
      <c r="U513" s="1" t="s">
        <v>1042</v>
      </c>
    </row>
    <row r="514" spans="1:21" x14ac:dyDescent="0.25">
      <c r="A514" s="1">
        <v>441</v>
      </c>
      <c r="B514" s="1">
        <v>1835</v>
      </c>
      <c r="D514" s="1" t="s">
        <v>224</v>
      </c>
      <c r="E514" s="1" t="s">
        <v>183</v>
      </c>
      <c r="F514" s="1" t="s">
        <v>1210</v>
      </c>
      <c r="J514" s="1">
        <v>1835</v>
      </c>
      <c r="K514" s="1">
        <v>1</v>
      </c>
      <c r="L514" s="1">
        <v>8</v>
      </c>
      <c r="M514" s="1">
        <v>1835</v>
      </c>
      <c r="R514" s="1">
        <v>151</v>
      </c>
      <c r="T514" s="1">
        <v>6</v>
      </c>
      <c r="U514" s="1" t="s">
        <v>1211</v>
      </c>
    </row>
    <row r="515" spans="1:21" x14ac:dyDescent="0.25">
      <c r="A515" s="1">
        <v>442</v>
      </c>
      <c r="B515" s="1">
        <v>1835</v>
      </c>
      <c r="D515" s="1" t="s">
        <v>295</v>
      </c>
      <c r="E515" s="1" t="s">
        <v>183</v>
      </c>
      <c r="F515" s="1" t="s">
        <v>1212</v>
      </c>
      <c r="J515" s="1">
        <v>1835</v>
      </c>
      <c r="M515" s="1">
        <v>1835</v>
      </c>
      <c r="Q515" s="1">
        <v>252</v>
      </c>
      <c r="S515" s="1">
        <v>248</v>
      </c>
      <c r="U515" s="1" t="s">
        <v>1213</v>
      </c>
    </row>
    <row r="516" spans="1:21" x14ac:dyDescent="0.25">
      <c r="A516" s="1">
        <v>446</v>
      </c>
      <c r="B516" s="1">
        <v>1835</v>
      </c>
      <c r="D516" s="1" t="s">
        <v>237</v>
      </c>
      <c r="E516" s="1" t="s">
        <v>183</v>
      </c>
      <c r="F516" s="1" t="s">
        <v>1043</v>
      </c>
      <c r="J516" s="1">
        <v>1835</v>
      </c>
      <c r="K516" s="1">
        <v>9</v>
      </c>
      <c r="L516" s="1">
        <v>21</v>
      </c>
      <c r="M516" s="1">
        <v>1836</v>
      </c>
      <c r="N516" s="1">
        <v>1</v>
      </c>
      <c r="O516" s="1">
        <v>17</v>
      </c>
      <c r="P516" s="1">
        <v>118</v>
      </c>
      <c r="Q516" s="1">
        <v>320</v>
      </c>
      <c r="S516" s="1">
        <v>318</v>
      </c>
      <c r="U516" s="1" t="s">
        <v>1044</v>
      </c>
    </row>
    <row r="517" spans="1:21" x14ac:dyDescent="0.25">
      <c r="A517" s="1">
        <v>447</v>
      </c>
      <c r="B517" s="1">
        <v>1835</v>
      </c>
      <c r="D517" s="1" t="s">
        <v>182</v>
      </c>
      <c r="E517" s="1" t="s">
        <v>183</v>
      </c>
      <c r="F517" s="1" t="s">
        <v>1045</v>
      </c>
      <c r="J517" s="1">
        <v>1835</v>
      </c>
      <c r="K517" s="1">
        <v>10</v>
      </c>
      <c r="L517" s="1">
        <v>16</v>
      </c>
      <c r="M517" s="1">
        <v>1836</v>
      </c>
      <c r="N517" s="1">
        <v>2</v>
      </c>
      <c r="O517" s="1">
        <v>7</v>
      </c>
      <c r="P517" s="1">
        <v>114</v>
      </c>
      <c r="Q517" s="1">
        <v>300</v>
      </c>
      <c r="S517" s="1">
        <v>294</v>
      </c>
      <c r="U517" s="1" t="s">
        <v>1046</v>
      </c>
    </row>
    <row r="518" spans="1:21" x14ac:dyDescent="0.25">
      <c r="A518" s="1">
        <v>448</v>
      </c>
      <c r="B518" s="1">
        <v>1835</v>
      </c>
      <c r="D518" s="1" t="s">
        <v>182</v>
      </c>
      <c r="E518" s="1" t="s">
        <v>183</v>
      </c>
      <c r="F518" s="1" t="s">
        <v>1047</v>
      </c>
      <c r="J518" s="1">
        <v>1835</v>
      </c>
      <c r="K518" s="1">
        <v>10</v>
      </c>
      <c r="L518" s="1">
        <v>7</v>
      </c>
      <c r="M518" s="1">
        <v>1836</v>
      </c>
      <c r="N518" s="1">
        <v>2</v>
      </c>
      <c r="O518" s="1">
        <v>7</v>
      </c>
      <c r="P518" s="1">
        <v>123</v>
      </c>
      <c r="R518" s="1">
        <v>118</v>
      </c>
      <c r="T518" s="1">
        <v>113</v>
      </c>
      <c r="U518" s="1" t="s">
        <v>1048</v>
      </c>
    </row>
    <row r="519" spans="1:21" x14ac:dyDescent="0.25">
      <c r="A519" s="1">
        <v>449</v>
      </c>
      <c r="B519" s="1">
        <v>1835</v>
      </c>
      <c r="D519" s="1" t="s">
        <v>224</v>
      </c>
      <c r="E519" s="1" t="s">
        <v>183</v>
      </c>
      <c r="F519" s="1" t="s">
        <v>1073</v>
      </c>
      <c r="J519" s="1">
        <v>1835</v>
      </c>
      <c r="K519" s="1">
        <v>10</v>
      </c>
      <c r="L519" s="1">
        <v>28</v>
      </c>
      <c r="M519" s="1">
        <v>1836</v>
      </c>
      <c r="N519" s="1">
        <v>2</v>
      </c>
      <c r="O519" s="1">
        <v>25</v>
      </c>
      <c r="P519" s="1">
        <v>120</v>
      </c>
      <c r="R519" s="1">
        <v>165</v>
      </c>
      <c r="T519" s="1">
        <v>162</v>
      </c>
      <c r="U519" s="1" t="s">
        <v>1074</v>
      </c>
    </row>
    <row r="520" spans="1:21" x14ac:dyDescent="0.25">
      <c r="A520" s="1">
        <v>450</v>
      </c>
      <c r="B520" s="1">
        <v>1835</v>
      </c>
      <c r="D520" s="1" t="s">
        <v>152</v>
      </c>
      <c r="E520" s="1" t="s">
        <v>183</v>
      </c>
      <c r="F520" s="1" t="s">
        <v>1075</v>
      </c>
      <c r="J520" s="1">
        <v>1835</v>
      </c>
      <c r="K520" s="1">
        <v>10</v>
      </c>
      <c r="L520" s="1">
        <v>30</v>
      </c>
      <c r="M520" s="1">
        <v>1836</v>
      </c>
      <c r="N520" s="1">
        <v>2</v>
      </c>
      <c r="O520" s="1">
        <v>25</v>
      </c>
      <c r="P520" s="1">
        <v>118</v>
      </c>
      <c r="Q520" s="1">
        <v>284</v>
      </c>
      <c r="S520" s="1">
        <v>280</v>
      </c>
      <c r="U520" s="1" t="s">
        <v>1076</v>
      </c>
    </row>
    <row r="521" spans="1:21" x14ac:dyDescent="0.25">
      <c r="A521" s="1">
        <v>811</v>
      </c>
      <c r="B521" s="1">
        <v>1835</v>
      </c>
      <c r="D521" s="1" t="s">
        <v>152</v>
      </c>
      <c r="E521" s="1" t="s">
        <v>1275</v>
      </c>
      <c r="F521" s="1" t="s">
        <v>1542</v>
      </c>
      <c r="J521" s="1">
        <v>1835</v>
      </c>
      <c r="K521" s="1">
        <v>4</v>
      </c>
      <c r="L521" s="1">
        <v>21</v>
      </c>
      <c r="M521" s="1">
        <v>1835</v>
      </c>
      <c r="N521" s="1">
        <v>8</v>
      </c>
      <c r="O521" s="1">
        <v>1</v>
      </c>
      <c r="P521" s="1">
        <v>102</v>
      </c>
      <c r="Q521" s="1">
        <v>310</v>
      </c>
      <c r="S521" s="1">
        <v>310</v>
      </c>
      <c r="U521" s="1" t="s">
        <v>1543</v>
      </c>
    </row>
    <row r="522" spans="1:21" x14ac:dyDescent="0.25">
      <c r="A522" s="1">
        <v>812</v>
      </c>
      <c r="B522" s="1">
        <v>1835</v>
      </c>
      <c r="D522" s="1" t="s">
        <v>465</v>
      </c>
      <c r="E522" s="1" t="s">
        <v>1275</v>
      </c>
      <c r="F522" s="1" t="s">
        <v>1544</v>
      </c>
      <c r="J522" s="1">
        <v>1835</v>
      </c>
      <c r="K522" s="1">
        <v>5</v>
      </c>
      <c r="L522" s="1">
        <v>14</v>
      </c>
      <c r="M522" s="1">
        <v>1835</v>
      </c>
      <c r="N522" s="1">
        <v>8</v>
      </c>
      <c r="O522" s="1">
        <v>28</v>
      </c>
      <c r="P522" s="1">
        <v>106</v>
      </c>
      <c r="Q522" s="1">
        <v>280</v>
      </c>
      <c r="S522" s="1">
        <v>280</v>
      </c>
      <c r="U522" s="1" t="s">
        <v>1545</v>
      </c>
    </row>
    <row r="523" spans="1:21" x14ac:dyDescent="0.25">
      <c r="A523" s="1">
        <v>813</v>
      </c>
      <c r="B523" s="1">
        <v>1835</v>
      </c>
      <c r="D523" s="1" t="s">
        <v>384</v>
      </c>
      <c r="E523" s="1" t="s">
        <v>1275</v>
      </c>
      <c r="F523" s="1" t="s">
        <v>1546</v>
      </c>
      <c r="J523" s="1">
        <v>1835</v>
      </c>
      <c r="K523" s="1">
        <v>6</v>
      </c>
      <c r="L523" s="1">
        <v>27</v>
      </c>
      <c r="M523" s="1">
        <v>1835</v>
      </c>
      <c r="N523" s="1">
        <v>10</v>
      </c>
      <c r="O523" s="1">
        <v>7</v>
      </c>
      <c r="P523" s="1">
        <v>102</v>
      </c>
      <c r="Q523" s="1">
        <v>300</v>
      </c>
      <c r="S523" s="1">
        <v>299</v>
      </c>
      <c r="U523" s="1" t="s">
        <v>1547</v>
      </c>
    </row>
    <row r="524" spans="1:21" x14ac:dyDescent="0.25">
      <c r="A524" s="1">
        <v>814</v>
      </c>
      <c r="B524" s="1">
        <v>1835</v>
      </c>
      <c r="D524" s="1" t="s">
        <v>152</v>
      </c>
      <c r="E524" s="1" t="s">
        <v>1275</v>
      </c>
      <c r="F524" s="1" t="s">
        <v>1548</v>
      </c>
      <c r="J524" s="1">
        <v>1835</v>
      </c>
      <c r="K524" s="1">
        <v>6</v>
      </c>
      <c r="L524" s="1">
        <v>13</v>
      </c>
      <c r="M524" s="1">
        <v>1835</v>
      </c>
      <c r="N524" s="1">
        <v>10</v>
      </c>
      <c r="O524" s="1">
        <v>20</v>
      </c>
      <c r="P524" s="1">
        <v>129</v>
      </c>
      <c r="R524" s="1">
        <v>134</v>
      </c>
      <c r="T524" s="1">
        <v>134</v>
      </c>
      <c r="U524" s="1" t="s">
        <v>1549</v>
      </c>
    </row>
    <row r="525" spans="1:21" x14ac:dyDescent="0.25">
      <c r="A525" s="1">
        <v>815</v>
      </c>
      <c r="B525" s="1">
        <v>1835</v>
      </c>
      <c r="D525" s="1" t="s">
        <v>465</v>
      </c>
      <c r="E525" s="1" t="s">
        <v>1275</v>
      </c>
      <c r="F525" s="1" t="s">
        <v>1550</v>
      </c>
      <c r="J525" s="1">
        <v>1835</v>
      </c>
      <c r="K525" s="1">
        <v>8</v>
      </c>
      <c r="L525" s="1">
        <v>29</v>
      </c>
      <c r="M525" s="1">
        <v>1835</v>
      </c>
      <c r="N525" s="1">
        <v>12</v>
      </c>
      <c r="O525" s="1">
        <v>10</v>
      </c>
      <c r="P525" s="1">
        <v>103</v>
      </c>
      <c r="Q525" s="1">
        <v>270</v>
      </c>
      <c r="S525" s="1">
        <v>267</v>
      </c>
      <c r="U525" s="1" t="s">
        <v>1551</v>
      </c>
    </row>
    <row r="526" spans="1:21" x14ac:dyDescent="0.25">
      <c r="A526" s="1">
        <v>819</v>
      </c>
      <c r="B526" s="1">
        <v>1835</v>
      </c>
      <c r="D526" s="1" t="s">
        <v>182</v>
      </c>
      <c r="E526" s="1" t="s">
        <v>1275</v>
      </c>
      <c r="F526" s="1" t="s">
        <v>1552</v>
      </c>
      <c r="J526" s="1">
        <v>1835</v>
      </c>
      <c r="K526" s="1">
        <v>9</v>
      </c>
      <c r="L526" s="1">
        <v>16</v>
      </c>
      <c r="M526" s="1">
        <v>1836</v>
      </c>
      <c r="N526" s="1">
        <v>1</v>
      </c>
      <c r="O526" s="1">
        <v>13</v>
      </c>
      <c r="P526" s="1">
        <v>119</v>
      </c>
      <c r="Q526" s="1">
        <v>240</v>
      </c>
      <c r="S526" s="1">
        <v>235</v>
      </c>
      <c r="U526" s="1" t="s">
        <v>1553</v>
      </c>
    </row>
    <row r="527" spans="1:21" x14ac:dyDescent="0.25">
      <c r="A527" s="1">
        <v>820</v>
      </c>
      <c r="B527" s="1">
        <v>1835</v>
      </c>
      <c r="D527" s="1" t="s">
        <v>465</v>
      </c>
      <c r="E527" s="1" t="s">
        <v>1275</v>
      </c>
      <c r="F527" s="1" t="s">
        <v>1554</v>
      </c>
      <c r="J527" s="1">
        <v>1835</v>
      </c>
      <c r="K527" s="1">
        <v>11</v>
      </c>
      <c r="L527" s="1">
        <v>8</v>
      </c>
      <c r="M527" s="1">
        <v>1836</v>
      </c>
      <c r="N527" s="1">
        <v>2</v>
      </c>
      <c r="O527" s="1">
        <v>21</v>
      </c>
      <c r="P527" s="1">
        <v>105</v>
      </c>
      <c r="Q527" s="1">
        <v>290</v>
      </c>
      <c r="S527" s="1">
        <v>288</v>
      </c>
      <c r="U527" s="1" t="s">
        <v>1555</v>
      </c>
    </row>
    <row r="528" spans="1:21" x14ac:dyDescent="0.25">
      <c r="A528" s="1">
        <v>821</v>
      </c>
      <c r="B528" s="1">
        <v>1835</v>
      </c>
      <c r="D528" s="1" t="s">
        <v>152</v>
      </c>
      <c r="E528" s="1" t="s">
        <v>1275</v>
      </c>
      <c r="F528" s="1" t="s">
        <v>1556</v>
      </c>
      <c r="J528" s="1">
        <v>1835</v>
      </c>
      <c r="K528" s="1">
        <v>12</v>
      </c>
      <c r="L528" s="1">
        <v>30</v>
      </c>
      <c r="M528" s="1">
        <v>1836</v>
      </c>
      <c r="N528" s="1">
        <v>4</v>
      </c>
      <c r="O528" s="1">
        <v>25</v>
      </c>
      <c r="P528" s="1">
        <v>117</v>
      </c>
      <c r="R528" s="1">
        <v>132</v>
      </c>
      <c r="T528" s="1">
        <v>131</v>
      </c>
      <c r="U528" s="1" t="s">
        <v>1557</v>
      </c>
    </row>
    <row r="529" spans="1:21" x14ac:dyDescent="0.25">
      <c r="A529" s="1">
        <v>451</v>
      </c>
      <c r="B529" s="1">
        <v>1836</v>
      </c>
      <c r="D529" s="1" t="s">
        <v>224</v>
      </c>
      <c r="E529" s="1" t="s">
        <v>183</v>
      </c>
      <c r="F529" s="1" t="s">
        <v>1077</v>
      </c>
      <c r="J529" s="1">
        <v>1836</v>
      </c>
      <c r="K529" s="1">
        <v>1</v>
      </c>
      <c r="L529" s="1">
        <v>9</v>
      </c>
      <c r="M529" s="1">
        <v>1836</v>
      </c>
      <c r="N529" s="1">
        <v>5</v>
      </c>
      <c r="O529" s="1">
        <v>17</v>
      </c>
      <c r="P529" s="1">
        <v>129</v>
      </c>
      <c r="Q529" s="1">
        <v>229</v>
      </c>
      <c r="S529" s="1">
        <v>222</v>
      </c>
      <c r="U529" s="1" t="s">
        <v>1078</v>
      </c>
    </row>
    <row r="530" spans="1:21" x14ac:dyDescent="0.25">
      <c r="A530" s="1">
        <v>452</v>
      </c>
      <c r="B530" s="1">
        <v>1836</v>
      </c>
      <c r="D530" s="1" t="s">
        <v>224</v>
      </c>
      <c r="E530" s="1" t="s">
        <v>183</v>
      </c>
      <c r="F530" s="1" t="s">
        <v>1079</v>
      </c>
      <c r="J530" s="1">
        <v>1836</v>
      </c>
      <c r="K530" s="1">
        <v>2</v>
      </c>
      <c r="L530" s="1">
        <v>19</v>
      </c>
      <c r="M530" s="1">
        <v>1836</v>
      </c>
      <c r="N530" s="1">
        <v>6</v>
      </c>
      <c r="O530" s="1">
        <v>9</v>
      </c>
      <c r="P530" s="1">
        <v>111</v>
      </c>
      <c r="R530" s="1">
        <v>112</v>
      </c>
      <c r="T530" s="1">
        <v>112</v>
      </c>
      <c r="U530" s="1" t="s">
        <v>1080</v>
      </c>
    </row>
    <row r="531" spans="1:21" x14ac:dyDescent="0.25">
      <c r="A531" s="1">
        <v>453</v>
      </c>
      <c r="B531" s="1">
        <v>1836</v>
      </c>
      <c r="D531" s="1" t="s">
        <v>182</v>
      </c>
      <c r="E531" s="1" t="s">
        <v>183</v>
      </c>
      <c r="F531" s="1" t="s">
        <v>1081</v>
      </c>
      <c r="J531" s="1">
        <v>1836</v>
      </c>
      <c r="K531" s="1">
        <v>2</v>
      </c>
      <c r="L531" s="1">
        <v>18</v>
      </c>
      <c r="M531" s="1">
        <v>1836</v>
      </c>
      <c r="N531" s="1">
        <v>6</v>
      </c>
      <c r="O531" s="1">
        <v>15</v>
      </c>
      <c r="P531" s="1">
        <v>118</v>
      </c>
      <c r="Q531" s="1">
        <v>270</v>
      </c>
      <c r="S531" s="1">
        <v>269</v>
      </c>
      <c r="U531" s="1" t="s">
        <v>1082</v>
      </c>
    </row>
    <row r="532" spans="1:21" x14ac:dyDescent="0.25">
      <c r="A532" s="1">
        <v>457</v>
      </c>
      <c r="B532" s="1">
        <v>1836</v>
      </c>
      <c r="D532" s="1" t="s">
        <v>182</v>
      </c>
      <c r="E532" s="1" t="s">
        <v>183</v>
      </c>
      <c r="F532" s="1" t="s">
        <v>1083</v>
      </c>
      <c r="J532" s="1">
        <v>1836</v>
      </c>
      <c r="K532" s="1">
        <v>5</v>
      </c>
      <c r="L532" s="1">
        <v>7</v>
      </c>
      <c r="M532" s="1">
        <v>1836</v>
      </c>
      <c r="N532" s="1">
        <v>8</v>
      </c>
      <c r="O532" s="1">
        <v>31</v>
      </c>
      <c r="P532" s="1">
        <v>116</v>
      </c>
      <c r="Q532" s="1">
        <v>400</v>
      </c>
      <c r="S532" s="1">
        <v>396</v>
      </c>
      <c r="U532" s="1" t="s">
        <v>1084</v>
      </c>
    </row>
    <row r="533" spans="1:21" x14ac:dyDescent="0.25">
      <c r="A533" s="1">
        <v>458</v>
      </c>
      <c r="B533" s="1">
        <v>1836</v>
      </c>
      <c r="D533" s="1" t="s">
        <v>224</v>
      </c>
      <c r="E533" s="1" t="s">
        <v>183</v>
      </c>
      <c r="F533" s="1" t="s">
        <v>1085</v>
      </c>
      <c r="J533" s="1">
        <v>1836</v>
      </c>
      <c r="K533" s="1">
        <v>5</v>
      </c>
      <c r="L533" s="1">
        <v>21</v>
      </c>
      <c r="M533" s="1">
        <v>1836</v>
      </c>
      <c r="N533" s="1">
        <v>9</v>
      </c>
      <c r="O533" s="1">
        <v>6</v>
      </c>
      <c r="P533" s="1">
        <v>108</v>
      </c>
      <c r="Q533" s="1">
        <v>224</v>
      </c>
      <c r="S533" s="1">
        <v>222</v>
      </c>
      <c r="U533" s="1" t="s">
        <v>1086</v>
      </c>
    </row>
    <row r="534" spans="1:21" x14ac:dyDescent="0.25">
      <c r="A534" s="1">
        <v>459</v>
      </c>
      <c r="B534" s="1">
        <v>1836</v>
      </c>
      <c r="D534" s="1" t="s">
        <v>152</v>
      </c>
      <c r="E534" s="1" t="s">
        <v>183</v>
      </c>
      <c r="F534" s="1" t="s">
        <v>1087</v>
      </c>
      <c r="J534" s="1">
        <v>1836</v>
      </c>
      <c r="K534" s="1">
        <v>6</v>
      </c>
      <c r="L534" s="1">
        <v>26</v>
      </c>
      <c r="M534" s="1">
        <v>1836</v>
      </c>
      <c r="N534" s="1">
        <v>10</v>
      </c>
      <c r="O534" s="1">
        <v>12</v>
      </c>
      <c r="P534" s="1">
        <v>108</v>
      </c>
      <c r="R534" s="1">
        <v>161</v>
      </c>
      <c r="T534" s="1">
        <v>161</v>
      </c>
      <c r="U534" s="1" t="s">
        <v>1088</v>
      </c>
    </row>
    <row r="535" spans="1:21" x14ac:dyDescent="0.25">
      <c r="A535" s="1">
        <v>460</v>
      </c>
      <c r="B535" s="1">
        <v>1836</v>
      </c>
      <c r="D535" s="1" t="s">
        <v>384</v>
      </c>
      <c r="E535" s="1" t="s">
        <v>183</v>
      </c>
      <c r="F535" s="1" t="s">
        <v>1089</v>
      </c>
      <c r="J535" s="1">
        <v>1836</v>
      </c>
      <c r="K535" s="1">
        <v>6</v>
      </c>
      <c r="L535" s="1">
        <v>11</v>
      </c>
      <c r="M535" s="1">
        <v>1836</v>
      </c>
      <c r="N535" s="1">
        <v>10</v>
      </c>
      <c r="O535" s="1">
        <v>12</v>
      </c>
      <c r="P535" s="1">
        <v>123</v>
      </c>
      <c r="Q535" s="1">
        <v>300</v>
      </c>
      <c r="S535" s="1">
        <v>298</v>
      </c>
      <c r="U535" s="1" t="s">
        <v>1090</v>
      </c>
    </row>
    <row r="536" spans="1:21" x14ac:dyDescent="0.25">
      <c r="A536" s="1">
        <v>461</v>
      </c>
      <c r="B536" s="1">
        <v>1836</v>
      </c>
      <c r="D536" s="1" t="s">
        <v>224</v>
      </c>
      <c r="E536" s="1" t="s">
        <v>183</v>
      </c>
      <c r="F536" s="1" t="s">
        <v>1091</v>
      </c>
      <c r="J536" s="1">
        <v>1836</v>
      </c>
      <c r="K536" s="1">
        <v>7</v>
      </c>
      <c r="L536" s="1">
        <v>5</v>
      </c>
      <c r="M536" s="1">
        <v>1836</v>
      </c>
      <c r="N536" s="1">
        <v>11</v>
      </c>
      <c r="O536" s="1">
        <v>13</v>
      </c>
      <c r="P536" s="1">
        <v>131</v>
      </c>
      <c r="Q536" s="1">
        <v>236</v>
      </c>
      <c r="S536" s="1">
        <v>228</v>
      </c>
      <c r="U536" s="1" t="s">
        <v>1092</v>
      </c>
    </row>
    <row r="537" spans="1:21" x14ac:dyDescent="0.25">
      <c r="A537" s="1">
        <v>462</v>
      </c>
      <c r="B537" s="1">
        <v>1836</v>
      </c>
      <c r="D537" s="1" t="s">
        <v>384</v>
      </c>
      <c r="E537" s="1" t="s">
        <v>183</v>
      </c>
      <c r="F537" s="1" t="s">
        <v>1093</v>
      </c>
      <c r="J537" s="1">
        <v>1836</v>
      </c>
      <c r="K537" s="1">
        <v>8</v>
      </c>
      <c r="L537" s="1">
        <v>8</v>
      </c>
      <c r="M537" s="1">
        <v>1836</v>
      </c>
      <c r="N537" s="1">
        <v>12</v>
      </c>
      <c r="O537" s="1">
        <v>9</v>
      </c>
      <c r="P537" s="1">
        <v>123</v>
      </c>
      <c r="Q537" s="1">
        <v>270</v>
      </c>
      <c r="S537" s="1">
        <v>269</v>
      </c>
      <c r="U537" s="1" t="s">
        <v>1094</v>
      </c>
    </row>
    <row r="538" spans="1:21" x14ac:dyDescent="0.25">
      <c r="A538" s="1">
        <v>463</v>
      </c>
      <c r="B538" s="1">
        <v>1836</v>
      </c>
      <c r="D538" s="1" t="s">
        <v>224</v>
      </c>
      <c r="E538" s="1" t="s">
        <v>183</v>
      </c>
      <c r="F538" s="1" t="s">
        <v>1095</v>
      </c>
      <c r="J538" s="1">
        <v>1836</v>
      </c>
      <c r="K538" s="1">
        <v>8</v>
      </c>
      <c r="L538" s="1">
        <v>20</v>
      </c>
      <c r="M538" s="1">
        <v>1836</v>
      </c>
      <c r="N538" s="1">
        <v>12</v>
      </c>
      <c r="O538" s="1">
        <v>14</v>
      </c>
      <c r="P538" s="1">
        <v>116</v>
      </c>
      <c r="R538" s="1">
        <v>121</v>
      </c>
      <c r="T538" s="1">
        <v>120</v>
      </c>
      <c r="U538" s="1" t="s">
        <v>1096</v>
      </c>
    </row>
    <row r="539" spans="1:21" x14ac:dyDescent="0.25">
      <c r="A539" s="1">
        <v>464</v>
      </c>
      <c r="B539" s="1">
        <v>1836</v>
      </c>
      <c r="D539" s="1" t="s">
        <v>224</v>
      </c>
      <c r="E539" s="1" t="s">
        <v>183</v>
      </c>
      <c r="F539" s="1" t="s">
        <v>1097</v>
      </c>
      <c r="J539" s="1">
        <v>1836</v>
      </c>
      <c r="K539" s="1">
        <v>8</v>
      </c>
      <c r="L539" s="1">
        <v>27</v>
      </c>
      <c r="M539" s="1">
        <v>1836</v>
      </c>
      <c r="N539" s="1">
        <v>12</v>
      </c>
      <c r="O539" s="1">
        <v>31</v>
      </c>
      <c r="P539" s="1">
        <v>126</v>
      </c>
      <c r="Q539" s="1">
        <v>297</v>
      </c>
      <c r="S539" s="1">
        <v>288</v>
      </c>
      <c r="U539" s="1" t="s">
        <v>1098</v>
      </c>
    </row>
    <row r="540" spans="1:21" x14ac:dyDescent="0.25">
      <c r="A540" s="1">
        <v>468</v>
      </c>
      <c r="B540" s="1">
        <v>1836</v>
      </c>
      <c r="D540" s="1" t="s">
        <v>224</v>
      </c>
      <c r="E540" s="1" t="s">
        <v>183</v>
      </c>
      <c r="F540" s="1" t="s">
        <v>1099</v>
      </c>
      <c r="J540" s="1">
        <v>1836</v>
      </c>
      <c r="K540" s="1">
        <v>9</v>
      </c>
      <c r="L540" s="1">
        <v>13</v>
      </c>
      <c r="M540" s="1">
        <v>1837</v>
      </c>
      <c r="N540" s="1">
        <v>1</v>
      </c>
      <c r="O540" s="1">
        <v>5</v>
      </c>
      <c r="P540" s="1">
        <v>114</v>
      </c>
      <c r="Q540" s="1">
        <v>193</v>
      </c>
      <c r="S540" s="1">
        <v>190</v>
      </c>
      <c r="U540" s="1" t="s">
        <v>1100</v>
      </c>
    </row>
    <row r="541" spans="1:21" x14ac:dyDescent="0.25">
      <c r="A541" s="1">
        <v>469</v>
      </c>
      <c r="B541" s="1">
        <v>1836</v>
      </c>
      <c r="D541" s="1" t="s">
        <v>465</v>
      </c>
      <c r="E541" s="1" t="s">
        <v>183</v>
      </c>
      <c r="F541" s="1" t="s">
        <v>1101</v>
      </c>
      <c r="J541" s="1">
        <v>1836</v>
      </c>
      <c r="K541" s="1">
        <v>9</v>
      </c>
      <c r="L541" s="1">
        <v>30</v>
      </c>
      <c r="M541" s="1">
        <v>1837</v>
      </c>
      <c r="N541" s="1">
        <v>2</v>
      </c>
      <c r="O541" s="1">
        <v>7</v>
      </c>
      <c r="P541" s="1">
        <v>130</v>
      </c>
      <c r="Q541" s="1">
        <v>260</v>
      </c>
      <c r="S541" s="1">
        <v>255</v>
      </c>
      <c r="U541" s="1" t="s">
        <v>1102</v>
      </c>
    </row>
    <row r="542" spans="1:21" x14ac:dyDescent="0.25">
      <c r="A542" s="1">
        <v>470</v>
      </c>
      <c r="B542" s="1">
        <v>1836</v>
      </c>
      <c r="D542" s="1" t="s">
        <v>182</v>
      </c>
      <c r="E542" s="1" t="s">
        <v>183</v>
      </c>
      <c r="F542" s="1" t="s">
        <v>1103</v>
      </c>
      <c r="J542" s="1">
        <v>1836</v>
      </c>
      <c r="K542" s="1">
        <v>10</v>
      </c>
      <c r="L542" s="1">
        <v>30</v>
      </c>
      <c r="M542" s="1">
        <v>1837</v>
      </c>
      <c r="N542" s="1">
        <v>2</v>
      </c>
      <c r="O542" s="1">
        <v>12</v>
      </c>
      <c r="P542" s="1">
        <v>105</v>
      </c>
      <c r="Q542" s="1">
        <v>280</v>
      </c>
      <c r="S542" s="1">
        <v>278</v>
      </c>
      <c r="U542" s="1" t="s">
        <v>1104</v>
      </c>
    </row>
    <row r="543" spans="1:21" x14ac:dyDescent="0.25">
      <c r="A543" s="1">
        <v>822</v>
      </c>
      <c r="B543" s="1">
        <v>1836</v>
      </c>
      <c r="D543" s="1" t="s">
        <v>384</v>
      </c>
      <c r="E543" s="1" t="s">
        <v>1275</v>
      </c>
      <c r="F543" s="1" t="s">
        <v>1558</v>
      </c>
      <c r="J543" s="1">
        <v>1836</v>
      </c>
      <c r="K543" s="1">
        <v>1</v>
      </c>
      <c r="L543" s="1">
        <v>30</v>
      </c>
      <c r="M543" s="1">
        <v>1836</v>
      </c>
      <c r="N543" s="1">
        <v>5</v>
      </c>
      <c r="O543" s="1">
        <v>24</v>
      </c>
      <c r="P543" s="1">
        <v>115</v>
      </c>
      <c r="Q543" s="1">
        <v>240</v>
      </c>
      <c r="S543" s="1">
        <v>238</v>
      </c>
      <c r="U543" s="1" t="s">
        <v>1559</v>
      </c>
    </row>
    <row r="544" spans="1:21" x14ac:dyDescent="0.25">
      <c r="A544" s="1">
        <v>823</v>
      </c>
      <c r="B544" s="1">
        <v>1836</v>
      </c>
      <c r="D544" s="1" t="s">
        <v>152</v>
      </c>
      <c r="E544" s="1" t="s">
        <v>1275</v>
      </c>
      <c r="F544" s="1" t="s">
        <v>1560</v>
      </c>
      <c r="J544" s="1">
        <v>1836</v>
      </c>
      <c r="K544" s="1">
        <v>4</v>
      </c>
      <c r="L544" s="1">
        <v>24</v>
      </c>
      <c r="M544" s="1">
        <v>1836</v>
      </c>
      <c r="N544" s="1">
        <v>8</v>
      </c>
      <c r="O544" s="1">
        <v>20</v>
      </c>
      <c r="P544" s="1">
        <v>118</v>
      </c>
      <c r="Q544" s="1">
        <v>330</v>
      </c>
      <c r="S544" s="1">
        <v>325</v>
      </c>
      <c r="U544" s="1" t="s">
        <v>1561</v>
      </c>
    </row>
    <row r="545" spans="1:21" x14ac:dyDescent="0.25">
      <c r="A545" s="1">
        <v>824</v>
      </c>
      <c r="B545" s="1">
        <v>1836</v>
      </c>
      <c r="D545" s="1" t="s">
        <v>465</v>
      </c>
      <c r="E545" s="1" t="s">
        <v>1275</v>
      </c>
      <c r="F545" s="1" t="s">
        <v>1562</v>
      </c>
      <c r="J545" s="1">
        <v>1836</v>
      </c>
      <c r="K545" s="1">
        <v>7</v>
      </c>
      <c r="L545" s="1">
        <v>14</v>
      </c>
      <c r="M545" s="1">
        <v>1836</v>
      </c>
      <c r="N545" s="1">
        <v>11</v>
      </c>
      <c r="O545" s="1">
        <v>12</v>
      </c>
      <c r="P545" s="1">
        <v>121</v>
      </c>
      <c r="Q545" s="1">
        <v>286</v>
      </c>
      <c r="S545" s="1">
        <v>286</v>
      </c>
      <c r="U545" s="1" t="s">
        <v>1563</v>
      </c>
    </row>
    <row r="546" spans="1:21" x14ac:dyDescent="0.25">
      <c r="A546" s="1">
        <v>825</v>
      </c>
      <c r="B546" s="1">
        <v>1836</v>
      </c>
      <c r="D546" s="1" t="s">
        <v>182</v>
      </c>
      <c r="E546" s="1" t="s">
        <v>1275</v>
      </c>
      <c r="F546" s="1" t="s">
        <v>1564</v>
      </c>
      <c r="J546" s="1">
        <v>1836</v>
      </c>
      <c r="K546" s="1">
        <v>8</v>
      </c>
      <c r="L546" s="1">
        <v>4</v>
      </c>
      <c r="M546" s="1">
        <v>1836</v>
      </c>
      <c r="N546" s="1">
        <v>11</v>
      </c>
      <c r="O546" s="1">
        <v>15</v>
      </c>
      <c r="P546" s="1">
        <v>103</v>
      </c>
      <c r="Q546" s="1">
        <v>260</v>
      </c>
      <c r="S546" s="1">
        <v>258</v>
      </c>
      <c r="U546" s="1" t="s">
        <v>1565</v>
      </c>
    </row>
    <row r="547" spans="1:21" x14ac:dyDescent="0.25">
      <c r="A547" s="1">
        <v>826</v>
      </c>
      <c r="B547" s="1">
        <v>1836</v>
      </c>
      <c r="D547" s="1" t="s">
        <v>449</v>
      </c>
      <c r="E547" s="1" t="s">
        <v>1275</v>
      </c>
      <c r="F547" s="1" t="s">
        <v>1566</v>
      </c>
      <c r="J547" s="1">
        <v>1836</v>
      </c>
      <c r="K547" s="1">
        <v>8</v>
      </c>
      <c r="L547" s="1">
        <v>12</v>
      </c>
      <c r="M547" s="1">
        <v>1836</v>
      </c>
      <c r="N547" s="1">
        <v>12</v>
      </c>
      <c r="O547" s="1">
        <v>3</v>
      </c>
      <c r="P547" s="1">
        <v>113</v>
      </c>
      <c r="R547" s="1">
        <v>185</v>
      </c>
      <c r="T547" s="1">
        <v>184</v>
      </c>
      <c r="U547" s="1" t="s">
        <v>1567</v>
      </c>
    </row>
    <row r="548" spans="1:21" x14ac:dyDescent="0.25">
      <c r="A548" s="1">
        <v>827</v>
      </c>
      <c r="B548" s="1">
        <v>1836</v>
      </c>
      <c r="D548" s="1" t="s">
        <v>182</v>
      </c>
      <c r="E548" s="1" t="s">
        <v>1275</v>
      </c>
      <c r="F548" s="1" t="s">
        <v>1568</v>
      </c>
      <c r="J548" s="1">
        <v>1836</v>
      </c>
      <c r="K548" s="1">
        <v>8</v>
      </c>
      <c r="L548" s="1">
        <v>31</v>
      </c>
      <c r="M548" s="1">
        <v>1836</v>
      </c>
      <c r="N548" s="1">
        <v>12</v>
      </c>
      <c r="O548" s="1">
        <v>22</v>
      </c>
      <c r="P548" s="1">
        <v>113</v>
      </c>
      <c r="Q548" s="1">
        <v>280</v>
      </c>
      <c r="S548" s="1">
        <v>277</v>
      </c>
      <c r="U548" s="1" t="s">
        <v>1569</v>
      </c>
    </row>
    <row r="549" spans="1:21" x14ac:dyDescent="0.25">
      <c r="A549" s="1">
        <v>828</v>
      </c>
      <c r="B549" s="1">
        <v>1836</v>
      </c>
      <c r="D549" s="1" t="s">
        <v>197</v>
      </c>
      <c r="E549" s="1" t="s">
        <v>1275</v>
      </c>
      <c r="F549" s="1" t="s">
        <v>1570</v>
      </c>
      <c r="J549" s="1">
        <v>1836</v>
      </c>
      <c r="K549" s="1">
        <v>12</v>
      </c>
      <c r="L549" s="1">
        <v>22</v>
      </c>
      <c r="M549" s="1">
        <v>1837</v>
      </c>
      <c r="N549" s="1">
        <v>3</v>
      </c>
      <c r="O549" s="1">
        <v>29</v>
      </c>
      <c r="P549" s="1">
        <v>97</v>
      </c>
      <c r="Q549" s="1">
        <v>255</v>
      </c>
      <c r="S549" s="1">
        <v>245</v>
      </c>
      <c r="U549" s="1" t="s">
        <v>1571</v>
      </c>
    </row>
    <row r="550" spans="1:21" x14ac:dyDescent="0.25">
      <c r="A550" s="1">
        <v>471</v>
      </c>
      <c r="B550" s="1">
        <v>1837</v>
      </c>
      <c r="D550" s="1" t="s">
        <v>449</v>
      </c>
      <c r="E550" s="1" t="s">
        <v>183</v>
      </c>
      <c r="F550" s="1" t="s">
        <v>1105</v>
      </c>
      <c r="J550" s="1">
        <v>1837</v>
      </c>
      <c r="K550" s="1">
        <v>1</v>
      </c>
      <c r="L550" s="1">
        <v>1</v>
      </c>
      <c r="M550" s="1">
        <v>1837</v>
      </c>
      <c r="N550" s="1">
        <v>4</v>
      </c>
      <c r="O550" s="1">
        <v>23</v>
      </c>
      <c r="P550" s="1">
        <v>112</v>
      </c>
      <c r="R550" s="1">
        <v>100</v>
      </c>
      <c r="T550" s="1">
        <v>96</v>
      </c>
      <c r="U550" s="1" t="s">
        <v>1106</v>
      </c>
    </row>
    <row r="551" spans="1:21" x14ac:dyDescent="0.25">
      <c r="A551" s="1">
        <v>472</v>
      </c>
      <c r="B551" s="1">
        <v>1837</v>
      </c>
      <c r="D551" s="1" t="s">
        <v>237</v>
      </c>
      <c r="E551" s="1" t="s">
        <v>183</v>
      </c>
      <c r="F551" s="1" t="s">
        <v>1107</v>
      </c>
      <c r="J551" s="1">
        <v>1837</v>
      </c>
      <c r="K551" s="1">
        <v>1</v>
      </c>
      <c r="L551" s="1">
        <v>14</v>
      </c>
      <c r="M551" s="1">
        <v>1837</v>
      </c>
      <c r="N551" s="1">
        <v>5</v>
      </c>
      <c r="O551" s="1">
        <v>8</v>
      </c>
      <c r="P551" s="1">
        <v>114</v>
      </c>
      <c r="Q551" s="1">
        <v>250</v>
      </c>
      <c r="S551" s="1">
        <v>244</v>
      </c>
      <c r="U551" s="1" t="s">
        <v>1108</v>
      </c>
    </row>
    <row r="552" spans="1:21" x14ac:dyDescent="0.25">
      <c r="A552" s="1">
        <v>473</v>
      </c>
      <c r="B552" s="1">
        <v>1837</v>
      </c>
      <c r="D552" s="1" t="s">
        <v>224</v>
      </c>
      <c r="E552" s="1" t="s">
        <v>183</v>
      </c>
      <c r="F552" s="1" t="s">
        <v>1109</v>
      </c>
      <c r="J552" s="1">
        <v>1837</v>
      </c>
      <c r="K552" s="1">
        <v>1</v>
      </c>
      <c r="L552" s="1">
        <v>24</v>
      </c>
      <c r="M552" s="1">
        <v>1837</v>
      </c>
      <c r="N552" s="1">
        <v>5</v>
      </c>
      <c r="O552" s="1">
        <v>30</v>
      </c>
      <c r="P552" s="1">
        <v>126</v>
      </c>
      <c r="R552" s="1">
        <v>162</v>
      </c>
      <c r="T552" s="1">
        <v>151</v>
      </c>
      <c r="U552" s="1" t="s">
        <v>1110</v>
      </c>
    </row>
    <row r="553" spans="1:21" x14ac:dyDescent="0.25">
      <c r="A553" s="1">
        <v>474</v>
      </c>
      <c r="B553" s="1">
        <v>1837</v>
      </c>
      <c r="D553" s="1" t="s">
        <v>182</v>
      </c>
      <c r="E553" s="1" t="s">
        <v>183</v>
      </c>
      <c r="F553" s="1" t="s">
        <v>1111</v>
      </c>
      <c r="J553" s="1">
        <v>1837</v>
      </c>
      <c r="K553" s="1">
        <v>3</v>
      </c>
      <c r="L553" s="1">
        <v>23</v>
      </c>
      <c r="M553" s="1">
        <v>1837</v>
      </c>
      <c r="N553" s="1">
        <v>7</v>
      </c>
      <c r="O553" s="1">
        <v>10</v>
      </c>
      <c r="P553" s="1">
        <v>109</v>
      </c>
      <c r="Q553" s="1">
        <v>310</v>
      </c>
      <c r="S553" s="1">
        <v>308</v>
      </c>
      <c r="U553" s="1" t="s">
        <v>1112</v>
      </c>
    </row>
    <row r="554" spans="1:21" x14ac:dyDescent="0.25">
      <c r="A554" s="1">
        <v>475</v>
      </c>
      <c r="B554" s="1">
        <v>1837</v>
      </c>
      <c r="D554" s="1" t="s">
        <v>711</v>
      </c>
      <c r="E554" s="1" t="s">
        <v>183</v>
      </c>
      <c r="F554" s="1" t="s">
        <v>1113</v>
      </c>
      <c r="J554" s="1">
        <v>1837</v>
      </c>
      <c r="K554" s="1">
        <v>3</v>
      </c>
      <c r="L554" s="1">
        <v>16</v>
      </c>
      <c r="M554" s="1">
        <v>1837</v>
      </c>
      <c r="N554" s="1">
        <v>7</v>
      </c>
      <c r="O554" s="1">
        <v>12</v>
      </c>
      <c r="P554" s="1">
        <v>118</v>
      </c>
      <c r="Q554" s="1">
        <v>243</v>
      </c>
      <c r="S554" s="1">
        <v>217</v>
      </c>
      <c r="U554" s="1" t="s">
        <v>1114</v>
      </c>
    </row>
    <row r="555" spans="1:21" x14ac:dyDescent="0.25">
      <c r="A555" s="1">
        <v>476</v>
      </c>
      <c r="B555" s="1">
        <v>1837</v>
      </c>
      <c r="D555" s="1" t="s">
        <v>384</v>
      </c>
      <c r="E555" s="1" t="s">
        <v>183</v>
      </c>
      <c r="F555" s="1" t="s">
        <v>1115</v>
      </c>
      <c r="J555" s="1">
        <v>1837</v>
      </c>
      <c r="K555" s="1">
        <v>3</v>
      </c>
      <c r="L555" s="1">
        <v>29</v>
      </c>
      <c r="M555" s="1">
        <v>1837</v>
      </c>
      <c r="N555" s="1">
        <v>7</v>
      </c>
      <c r="O555" s="1">
        <v>17</v>
      </c>
      <c r="P555" s="1">
        <v>110</v>
      </c>
      <c r="Q555" s="1">
        <v>200</v>
      </c>
      <c r="S555" s="1">
        <v>200</v>
      </c>
      <c r="U555" s="1" t="s">
        <v>1116</v>
      </c>
    </row>
    <row r="556" spans="1:21" x14ac:dyDescent="0.25">
      <c r="A556" s="1">
        <v>477</v>
      </c>
      <c r="B556" s="1">
        <v>1837</v>
      </c>
      <c r="D556" s="1" t="s">
        <v>711</v>
      </c>
      <c r="E556" s="1" t="s">
        <v>183</v>
      </c>
      <c r="F556" s="1" t="s">
        <v>1117</v>
      </c>
      <c r="J556" s="1">
        <v>1837</v>
      </c>
      <c r="K556" s="1">
        <v>4</v>
      </c>
      <c r="L556" s="1">
        <v>19</v>
      </c>
      <c r="M556" s="1">
        <v>1837</v>
      </c>
      <c r="N556" s="1">
        <v>8</v>
      </c>
      <c r="O556" s="1">
        <v>5</v>
      </c>
      <c r="P556" s="1">
        <v>108</v>
      </c>
      <c r="Q556" s="1">
        <v>360</v>
      </c>
      <c r="S556" s="1">
        <v>330</v>
      </c>
      <c r="U556" s="1" t="s">
        <v>1118</v>
      </c>
    </row>
    <row r="557" spans="1:21" x14ac:dyDescent="0.25">
      <c r="A557" s="1">
        <v>478</v>
      </c>
      <c r="B557" s="1">
        <v>1837</v>
      </c>
      <c r="D557" s="1" t="s">
        <v>197</v>
      </c>
      <c r="E557" s="1" t="s">
        <v>183</v>
      </c>
      <c r="F557" s="1" t="s">
        <v>1119</v>
      </c>
      <c r="J557" s="1">
        <v>1837</v>
      </c>
      <c r="K557" s="1">
        <v>6</v>
      </c>
      <c r="L557" s="1">
        <v>8</v>
      </c>
      <c r="M557" s="1">
        <v>1837</v>
      </c>
      <c r="N557" s="1">
        <v>10</v>
      </c>
      <c r="O557" s="1">
        <v>9</v>
      </c>
      <c r="P557" s="1">
        <v>123</v>
      </c>
      <c r="Q557" s="1">
        <v>250</v>
      </c>
      <c r="S557" s="1">
        <v>246</v>
      </c>
      <c r="U557" s="1" t="s">
        <v>1120</v>
      </c>
    </row>
    <row r="558" spans="1:21" x14ac:dyDescent="0.25">
      <c r="A558" s="1">
        <v>479</v>
      </c>
      <c r="B558" s="1">
        <v>1837</v>
      </c>
      <c r="D558" s="1" t="s">
        <v>465</v>
      </c>
      <c r="E558" s="1" t="s">
        <v>183</v>
      </c>
      <c r="F558" s="1" t="s">
        <v>1121</v>
      </c>
      <c r="J558" s="1">
        <v>1837</v>
      </c>
      <c r="K558" s="1">
        <v>7</v>
      </c>
      <c r="L558" s="1">
        <v>16</v>
      </c>
      <c r="M558" s="1">
        <v>1837</v>
      </c>
      <c r="N558" s="1">
        <v>10</v>
      </c>
      <c r="O558" s="1">
        <v>25</v>
      </c>
      <c r="P558" s="1">
        <v>101</v>
      </c>
      <c r="Q558" s="1">
        <v>270</v>
      </c>
      <c r="S558" s="1">
        <v>270</v>
      </c>
      <c r="U558" s="1" t="s">
        <v>1122</v>
      </c>
    </row>
    <row r="559" spans="1:21" x14ac:dyDescent="0.25">
      <c r="A559" s="1">
        <v>480</v>
      </c>
      <c r="B559" s="1">
        <v>1837</v>
      </c>
      <c r="D559" s="1" t="s">
        <v>237</v>
      </c>
      <c r="E559" s="1" t="s">
        <v>183</v>
      </c>
      <c r="F559" s="1" t="s">
        <v>1123</v>
      </c>
      <c r="J559" s="1">
        <v>1837</v>
      </c>
      <c r="K559" s="1">
        <v>8</v>
      </c>
      <c r="L559" s="1">
        <v>4</v>
      </c>
      <c r="M559" s="1">
        <v>1837</v>
      </c>
      <c r="N559" s="1">
        <v>12</v>
      </c>
      <c r="O559" s="1">
        <v>2</v>
      </c>
      <c r="P559" s="1">
        <v>120</v>
      </c>
      <c r="Q559" s="1">
        <v>280</v>
      </c>
      <c r="S559" s="1">
        <v>277</v>
      </c>
      <c r="U559" s="1" t="s">
        <v>1124</v>
      </c>
    </row>
    <row r="560" spans="1:21" x14ac:dyDescent="0.25">
      <c r="A560" s="1">
        <v>481</v>
      </c>
      <c r="B560" s="1">
        <v>1837</v>
      </c>
      <c r="D560" s="1" t="s">
        <v>449</v>
      </c>
      <c r="E560" s="1" t="s">
        <v>183</v>
      </c>
      <c r="F560" s="1" t="s">
        <v>1125</v>
      </c>
      <c r="J560" s="1">
        <v>1837</v>
      </c>
      <c r="K560" s="1">
        <v>7</v>
      </c>
      <c r="L560" s="1">
        <v>20</v>
      </c>
      <c r="M560" s="1">
        <v>1837</v>
      </c>
      <c r="N560" s="1">
        <v>12</v>
      </c>
      <c r="O560" s="1">
        <v>22</v>
      </c>
      <c r="P560" s="1">
        <v>155</v>
      </c>
      <c r="R560" s="1">
        <v>140</v>
      </c>
      <c r="T560" s="1">
        <v>139</v>
      </c>
      <c r="U560" s="1" t="s">
        <v>1126</v>
      </c>
    </row>
    <row r="561" spans="1:21" x14ac:dyDescent="0.25">
      <c r="A561" s="1">
        <v>482</v>
      </c>
      <c r="B561" s="1">
        <v>1837</v>
      </c>
      <c r="D561" s="1" t="s">
        <v>711</v>
      </c>
      <c r="E561" s="1" t="s">
        <v>183</v>
      </c>
      <c r="F561" s="1" t="s">
        <v>1127</v>
      </c>
      <c r="J561" s="1">
        <v>1837</v>
      </c>
      <c r="K561" s="1">
        <v>8</v>
      </c>
      <c r="L561" s="1">
        <v>11</v>
      </c>
      <c r="M561" s="1">
        <v>1837</v>
      </c>
      <c r="N561" s="1">
        <v>12</v>
      </c>
      <c r="O561" s="1">
        <v>25</v>
      </c>
      <c r="P561" s="1">
        <v>136</v>
      </c>
      <c r="R561" s="1">
        <v>150</v>
      </c>
      <c r="T561" s="1">
        <v>147</v>
      </c>
      <c r="U561" s="1" t="s">
        <v>1128</v>
      </c>
    </row>
    <row r="562" spans="1:21" x14ac:dyDescent="0.25">
      <c r="A562" s="1">
        <v>486</v>
      </c>
      <c r="B562" s="1">
        <v>1837</v>
      </c>
      <c r="D562" s="1" t="s">
        <v>711</v>
      </c>
      <c r="E562" s="1" t="s">
        <v>183</v>
      </c>
      <c r="F562" s="1" t="s">
        <v>1129</v>
      </c>
      <c r="J562" s="1">
        <v>1837</v>
      </c>
      <c r="K562" s="1">
        <v>8</v>
      </c>
      <c r="L562" s="1">
        <v>27</v>
      </c>
      <c r="M562" s="1">
        <v>1838</v>
      </c>
      <c r="N562" s="1">
        <v>1</v>
      </c>
      <c r="O562" s="1">
        <v>2</v>
      </c>
      <c r="P562" s="1">
        <v>128</v>
      </c>
      <c r="Q562" s="1">
        <v>200</v>
      </c>
      <c r="S562" s="1">
        <v>197</v>
      </c>
      <c r="U562" s="1" t="s">
        <v>1130</v>
      </c>
    </row>
    <row r="563" spans="1:21" x14ac:dyDescent="0.25">
      <c r="A563" s="1">
        <v>487</v>
      </c>
      <c r="B563" s="1">
        <v>1837</v>
      </c>
      <c r="D563" s="1" t="s">
        <v>465</v>
      </c>
      <c r="E563" s="1" t="s">
        <v>183</v>
      </c>
      <c r="F563" s="1" t="s">
        <v>1131</v>
      </c>
      <c r="J563" s="1">
        <v>1837</v>
      </c>
      <c r="K563" s="1">
        <v>10</v>
      </c>
      <c r="L563" s="1">
        <v>4</v>
      </c>
      <c r="M563" s="1">
        <v>1838</v>
      </c>
      <c r="N563" s="1">
        <v>2</v>
      </c>
      <c r="O563" s="1">
        <v>8</v>
      </c>
      <c r="P563" s="1">
        <v>127</v>
      </c>
      <c r="Q563" s="1">
        <v>224</v>
      </c>
      <c r="S563" s="1">
        <v>224</v>
      </c>
      <c r="U563" s="1" t="s">
        <v>1132</v>
      </c>
    </row>
    <row r="564" spans="1:21" x14ac:dyDescent="0.25">
      <c r="A564" s="1">
        <v>488</v>
      </c>
      <c r="B564" s="1">
        <v>1837</v>
      </c>
      <c r="D564" s="1" t="s">
        <v>182</v>
      </c>
      <c r="E564" s="1" t="s">
        <v>183</v>
      </c>
      <c r="F564" s="1" t="s">
        <v>1133</v>
      </c>
      <c r="J564" s="1">
        <v>1837</v>
      </c>
      <c r="K564" s="1">
        <v>11</v>
      </c>
      <c r="L564" s="1">
        <v>6</v>
      </c>
      <c r="M564" s="1">
        <v>1838</v>
      </c>
      <c r="N564" s="1">
        <v>2</v>
      </c>
      <c r="O564" s="1">
        <v>9</v>
      </c>
      <c r="P564" s="1">
        <v>95</v>
      </c>
      <c r="Q564" s="1">
        <v>200</v>
      </c>
      <c r="S564" s="1">
        <v>199</v>
      </c>
      <c r="U564" s="1" t="s">
        <v>1134</v>
      </c>
    </row>
    <row r="565" spans="1:21" x14ac:dyDescent="0.25">
      <c r="A565" s="1">
        <v>489</v>
      </c>
      <c r="B565" s="1">
        <v>1837</v>
      </c>
      <c r="D565" s="1" t="s">
        <v>224</v>
      </c>
      <c r="E565" s="1" t="s">
        <v>183</v>
      </c>
      <c r="F565" s="1" t="s">
        <v>1135</v>
      </c>
      <c r="J565" s="1">
        <v>1837</v>
      </c>
      <c r="K565" s="1">
        <v>11</v>
      </c>
      <c r="L565" s="1">
        <v>29</v>
      </c>
      <c r="M565" s="1">
        <v>1838</v>
      </c>
      <c r="N565" s="1">
        <v>3</v>
      </c>
      <c r="O565" s="1">
        <v>28</v>
      </c>
      <c r="P565" s="1">
        <v>114</v>
      </c>
      <c r="R565" s="1">
        <v>162</v>
      </c>
      <c r="T565" s="1">
        <v>161</v>
      </c>
      <c r="U565" s="1" t="s">
        <v>1136</v>
      </c>
    </row>
    <row r="566" spans="1:21" x14ac:dyDescent="0.25">
      <c r="A566" s="1">
        <v>490</v>
      </c>
      <c r="B566" s="1">
        <v>1837</v>
      </c>
      <c r="D566" s="1" t="s">
        <v>711</v>
      </c>
      <c r="E566" s="1" t="s">
        <v>183</v>
      </c>
      <c r="F566" s="1" t="s">
        <v>1137</v>
      </c>
      <c r="J566" s="1">
        <v>1837</v>
      </c>
      <c r="K566" s="1">
        <v>11</v>
      </c>
      <c r="L566" s="1">
        <v>28</v>
      </c>
      <c r="M566" s="1">
        <v>1838</v>
      </c>
      <c r="N566" s="1">
        <v>4</v>
      </c>
      <c r="O566" s="1">
        <v>11</v>
      </c>
      <c r="P566" s="1">
        <v>139</v>
      </c>
      <c r="Q566" s="1">
        <v>224</v>
      </c>
      <c r="S566" s="1">
        <v>210</v>
      </c>
      <c r="U566" s="1" t="s">
        <v>1138</v>
      </c>
    </row>
    <row r="567" spans="1:21" x14ac:dyDescent="0.25">
      <c r="A567" s="1">
        <v>829</v>
      </c>
      <c r="B567" s="1">
        <v>1837</v>
      </c>
      <c r="D567" s="1" t="s">
        <v>182</v>
      </c>
      <c r="E567" s="1" t="s">
        <v>1275</v>
      </c>
      <c r="F567" s="1" t="s">
        <v>1492</v>
      </c>
      <c r="J567" s="1">
        <v>1837</v>
      </c>
      <c r="K567" s="1">
        <v>1</v>
      </c>
      <c r="L567" s="1">
        <v>1</v>
      </c>
      <c r="M567" s="1">
        <v>1837</v>
      </c>
      <c r="N567" s="1">
        <v>5</v>
      </c>
      <c r="O567" s="1">
        <v>15</v>
      </c>
      <c r="P567" s="1">
        <v>134</v>
      </c>
      <c r="Q567" s="1">
        <v>150</v>
      </c>
      <c r="S567" s="1">
        <v>150</v>
      </c>
      <c r="U567" s="1" t="s">
        <v>1572</v>
      </c>
    </row>
    <row r="568" spans="1:21" x14ac:dyDescent="0.25">
      <c r="A568" s="1">
        <v>830</v>
      </c>
      <c r="B568" s="1">
        <v>1837</v>
      </c>
      <c r="D568" s="1" t="s">
        <v>449</v>
      </c>
      <c r="E568" s="1" t="s">
        <v>1275</v>
      </c>
      <c r="F568" s="1" t="s">
        <v>1573</v>
      </c>
      <c r="J568" s="1">
        <v>1837</v>
      </c>
      <c r="K568" s="1">
        <v>3</v>
      </c>
      <c r="L568" s="1">
        <v>15</v>
      </c>
      <c r="M568" s="1">
        <v>1837</v>
      </c>
      <c r="N568" s="1">
        <v>7</v>
      </c>
      <c r="O568" s="1">
        <v>16</v>
      </c>
      <c r="P568" s="1">
        <v>123</v>
      </c>
      <c r="Q568" s="1">
        <v>210</v>
      </c>
      <c r="S568" s="1">
        <v>204</v>
      </c>
      <c r="U568" s="1" t="s">
        <v>1574</v>
      </c>
    </row>
    <row r="569" spans="1:21" x14ac:dyDescent="0.25">
      <c r="A569" s="1">
        <v>831</v>
      </c>
      <c r="B569" s="1">
        <v>1837</v>
      </c>
      <c r="D569" s="1" t="s">
        <v>384</v>
      </c>
      <c r="E569" s="1" t="s">
        <v>1275</v>
      </c>
      <c r="F569" s="1" t="s">
        <v>1575</v>
      </c>
      <c r="J569" s="1">
        <v>1837</v>
      </c>
      <c r="K569" s="1">
        <v>6</v>
      </c>
      <c r="L569" s="1">
        <v>1</v>
      </c>
      <c r="M569" s="1">
        <v>1837</v>
      </c>
      <c r="N569" s="1">
        <v>10</v>
      </c>
      <c r="O569" s="1">
        <v>2</v>
      </c>
      <c r="P569" s="1">
        <v>123</v>
      </c>
      <c r="Q569" s="1">
        <v>240</v>
      </c>
      <c r="S569" s="1">
        <v>239</v>
      </c>
      <c r="U569" s="1" t="s">
        <v>1576</v>
      </c>
    </row>
    <row r="570" spans="1:21" x14ac:dyDescent="0.25">
      <c r="A570" s="1">
        <v>832</v>
      </c>
      <c r="B570" s="1">
        <v>1837</v>
      </c>
      <c r="D570" s="1" t="s">
        <v>384</v>
      </c>
      <c r="E570" s="1" t="s">
        <v>1275</v>
      </c>
      <c r="F570" s="1" t="s">
        <v>1577</v>
      </c>
      <c r="J570" s="1">
        <v>1837</v>
      </c>
      <c r="K570" s="1">
        <v>6</v>
      </c>
      <c r="L570" s="1">
        <v>1</v>
      </c>
      <c r="M570" s="1">
        <v>1837</v>
      </c>
      <c r="N570" s="1">
        <v>10</v>
      </c>
      <c r="O570" s="1">
        <v>8</v>
      </c>
      <c r="P570" s="1">
        <v>129</v>
      </c>
      <c r="Q570" s="1">
        <v>280</v>
      </c>
      <c r="S570" s="1">
        <v>275</v>
      </c>
      <c r="U570" s="1" t="s">
        <v>1578</v>
      </c>
    </row>
    <row r="571" spans="1:21" x14ac:dyDescent="0.25">
      <c r="A571" s="1">
        <v>833</v>
      </c>
      <c r="B571" s="1">
        <v>1837</v>
      </c>
      <c r="D571" s="1" t="s">
        <v>152</v>
      </c>
      <c r="E571" s="1" t="s">
        <v>1275</v>
      </c>
      <c r="F571" s="1" t="s">
        <v>1579</v>
      </c>
      <c r="J571" s="1">
        <v>1837</v>
      </c>
      <c r="K571" s="1">
        <v>5</v>
      </c>
      <c r="L571" s="1">
        <v>3</v>
      </c>
      <c r="M571" s="1">
        <v>1837</v>
      </c>
      <c r="N571" s="1">
        <v>10</v>
      </c>
      <c r="O571" s="1">
        <v>22</v>
      </c>
      <c r="P571" s="1">
        <v>172</v>
      </c>
      <c r="R571" s="1">
        <v>116</v>
      </c>
      <c r="T571" s="1">
        <v>113</v>
      </c>
      <c r="U571" s="1" t="s">
        <v>1619</v>
      </c>
    </row>
    <row r="572" spans="1:21" x14ac:dyDescent="0.25">
      <c r="A572" s="1">
        <v>834</v>
      </c>
      <c r="B572" s="1">
        <v>1837</v>
      </c>
      <c r="D572" s="1" t="s">
        <v>197</v>
      </c>
      <c r="E572" s="1" t="s">
        <v>1275</v>
      </c>
      <c r="F572" s="1" t="s">
        <v>1620</v>
      </c>
      <c r="J572" s="1">
        <v>1837</v>
      </c>
      <c r="K572" s="1">
        <v>8</v>
      </c>
      <c r="L572" s="1">
        <v>5</v>
      </c>
      <c r="M572" s="1">
        <v>1837</v>
      </c>
      <c r="N572" s="1">
        <v>11</v>
      </c>
      <c r="O572" s="1">
        <v>21</v>
      </c>
      <c r="P572" s="1">
        <v>108</v>
      </c>
      <c r="Q572" s="1">
        <v>300</v>
      </c>
      <c r="S572" s="1">
        <v>293</v>
      </c>
      <c r="U572" s="1" t="s">
        <v>1621</v>
      </c>
    </row>
    <row r="573" spans="1:21" x14ac:dyDescent="0.25">
      <c r="A573" s="1">
        <v>838</v>
      </c>
      <c r="B573" s="1">
        <v>1837</v>
      </c>
      <c r="D573" s="1" t="s">
        <v>465</v>
      </c>
      <c r="E573" s="1" t="s">
        <v>1275</v>
      </c>
      <c r="F573" s="1" t="s">
        <v>1622</v>
      </c>
      <c r="J573" s="1">
        <v>1837</v>
      </c>
      <c r="K573" s="1">
        <v>8</v>
      </c>
      <c r="L573" s="1">
        <v>31</v>
      </c>
      <c r="M573" s="1">
        <v>1838</v>
      </c>
      <c r="N573" s="1">
        <v>1</v>
      </c>
      <c r="O573" s="1">
        <v>9</v>
      </c>
      <c r="P573" s="1">
        <v>131</v>
      </c>
      <c r="Q573" s="1">
        <v>150</v>
      </c>
      <c r="S573" s="1">
        <v>150</v>
      </c>
      <c r="U573" s="1" t="s">
        <v>1427</v>
      </c>
    </row>
    <row r="574" spans="1:21" x14ac:dyDescent="0.25">
      <c r="A574" s="1">
        <v>839</v>
      </c>
      <c r="B574" s="1">
        <v>1837</v>
      </c>
      <c r="D574" s="1" t="s">
        <v>465</v>
      </c>
      <c r="E574" s="1" t="s">
        <v>1275</v>
      </c>
      <c r="F574" s="1" t="s">
        <v>1623</v>
      </c>
      <c r="J574" s="1">
        <v>1837</v>
      </c>
      <c r="K574" s="1">
        <v>10</v>
      </c>
      <c r="L574" s="1">
        <v>7</v>
      </c>
      <c r="M574" s="1">
        <v>1838</v>
      </c>
      <c r="N574" s="1">
        <v>1</v>
      </c>
      <c r="O574" s="1">
        <v>18</v>
      </c>
      <c r="P574" s="1">
        <v>103</v>
      </c>
      <c r="Q574" s="1">
        <v>350</v>
      </c>
      <c r="S574" s="1">
        <v>348</v>
      </c>
      <c r="U574" s="1" t="s">
        <v>1624</v>
      </c>
    </row>
    <row r="575" spans="1:21" x14ac:dyDescent="0.25">
      <c r="A575" s="1">
        <v>840</v>
      </c>
      <c r="B575" s="1">
        <v>1837</v>
      </c>
      <c r="D575" s="1" t="s">
        <v>152</v>
      </c>
      <c r="E575" s="1" t="s">
        <v>1275</v>
      </c>
      <c r="F575" s="1" t="s">
        <v>1625</v>
      </c>
      <c r="J575" s="1">
        <v>1837</v>
      </c>
      <c r="K575" s="1">
        <v>9</v>
      </c>
      <c r="L575" s="1">
        <v>30</v>
      </c>
      <c r="M575" s="1">
        <v>1838</v>
      </c>
      <c r="N575" s="1">
        <v>1</v>
      </c>
      <c r="O575" s="1">
        <v>23</v>
      </c>
      <c r="P575" s="1">
        <v>115</v>
      </c>
      <c r="R575" s="1">
        <v>151</v>
      </c>
      <c r="T575" s="1">
        <v>150</v>
      </c>
      <c r="U575" s="1" t="s">
        <v>1626</v>
      </c>
    </row>
    <row r="576" spans="1:21" x14ac:dyDescent="0.25">
      <c r="A576" s="1">
        <v>841</v>
      </c>
      <c r="B576" s="1">
        <v>1837</v>
      </c>
      <c r="D576" s="1" t="s">
        <v>465</v>
      </c>
      <c r="E576" s="1" t="s">
        <v>1275</v>
      </c>
      <c r="F576" s="1" t="s">
        <v>1627</v>
      </c>
      <c r="J576" s="1">
        <v>1837</v>
      </c>
      <c r="K576" s="1">
        <v>11</v>
      </c>
      <c r="L576" s="1">
        <v>9</v>
      </c>
      <c r="M576" s="1">
        <v>1838</v>
      </c>
      <c r="N576" s="1">
        <v>4</v>
      </c>
      <c r="O576" s="1">
        <v>1</v>
      </c>
      <c r="P576" s="1">
        <v>143</v>
      </c>
      <c r="Q576" s="1">
        <v>400</v>
      </c>
      <c r="S576" s="1">
        <v>397</v>
      </c>
      <c r="U576" s="1" t="s">
        <v>1628</v>
      </c>
    </row>
    <row r="577" spans="1:21" x14ac:dyDescent="0.25">
      <c r="A577" s="1">
        <v>491</v>
      </c>
      <c r="B577" s="1">
        <v>1838</v>
      </c>
      <c r="D577" s="1" t="s">
        <v>465</v>
      </c>
      <c r="E577" s="1" t="s">
        <v>183</v>
      </c>
      <c r="F577" s="1" t="s">
        <v>1139</v>
      </c>
      <c r="J577" s="1">
        <v>1838</v>
      </c>
      <c r="K577" s="1">
        <v>3</v>
      </c>
      <c r="L577" s="1">
        <v>28</v>
      </c>
      <c r="M577" s="1">
        <v>1838</v>
      </c>
      <c r="N577" s="1">
        <v>7</v>
      </c>
      <c r="O577" s="1">
        <v>21</v>
      </c>
      <c r="P577" s="1">
        <v>115</v>
      </c>
      <c r="Q577" s="1">
        <v>270</v>
      </c>
      <c r="S577" s="1">
        <v>267</v>
      </c>
      <c r="U577" s="1" t="s">
        <v>1140</v>
      </c>
    </row>
    <row r="578" spans="1:21" x14ac:dyDescent="0.25">
      <c r="A578" s="1">
        <v>492</v>
      </c>
      <c r="B578" s="1">
        <v>1838</v>
      </c>
      <c r="D578" s="1" t="s">
        <v>158</v>
      </c>
      <c r="E578" s="1" t="s">
        <v>183</v>
      </c>
      <c r="F578" s="1" t="s">
        <v>1141</v>
      </c>
      <c r="J578" s="1">
        <v>1838</v>
      </c>
      <c r="K578" s="1">
        <v>4</v>
      </c>
      <c r="L578" s="1">
        <v>4</v>
      </c>
      <c r="M578" s="1">
        <v>1838</v>
      </c>
      <c r="N578" s="1">
        <v>8</v>
      </c>
      <c r="O578" s="1">
        <v>8</v>
      </c>
      <c r="P578" s="1">
        <v>126</v>
      </c>
      <c r="Q578" s="1">
        <v>330</v>
      </c>
      <c r="S578" s="1">
        <v>311</v>
      </c>
      <c r="U578" s="1" t="s">
        <v>1142</v>
      </c>
    </row>
    <row r="579" spans="1:21" x14ac:dyDescent="0.25">
      <c r="A579" s="1">
        <v>493</v>
      </c>
      <c r="B579" s="1">
        <v>1838</v>
      </c>
      <c r="D579" s="1" t="s">
        <v>711</v>
      </c>
      <c r="E579" s="1" t="s">
        <v>183</v>
      </c>
      <c r="F579" s="1" t="s">
        <v>1143</v>
      </c>
      <c r="J579" s="1">
        <v>1838</v>
      </c>
      <c r="K579" s="1">
        <v>4</v>
      </c>
      <c r="L579" s="1">
        <v>27</v>
      </c>
      <c r="M579" s="1">
        <v>1838</v>
      </c>
      <c r="N579" s="1">
        <v>8</v>
      </c>
      <c r="O579" s="1">
        <v>22</v>
      </c>
      <c r="P579" s="1">
        <v>117</v>
      </c>
      <c r="Q579" s="1">
        <v>254</v>
      </c>
      <c r="S579" s="1">
        <v>213</v>
      </c>
      <c r="U579" s="1" t="s">
        <v>1144</v>
      </c>
    </row>
    <row r="580" spans="1:21" x14ac:dyDescent="0.25">
      <c r="A580" s="1">
        <v>494</v>
      </c>
      <c r="B580" s="1">
        <v>1838</v>
      </c>
      <c r="D580" s="1" t="s">
        <v>384</v>
      </c>
      <c r="E580" s="1" t="s">
        <v>183</v>
      </c>
      <c r="F580" s="1" t="s">
        <v>1145</v>
      </c>
      <c r="J580" s="1">
        <v>1838</v>
      </c>
      <c r="K580" s="1">
        <v>5</v>
      </c>
      <c r="L580" s="1">
        <v>3</v>
      </c>
      <c r="M580" s="1">
        <v>1838</v>
      </c>
      <c r="N580" s="1">
        <v>8</v>
      </c>
      <c r="O580" s="1">
        <v>27</v>
      </c>
      <c r="P580" s="1">
        <v>116</v>
      </c>
      <c r="R580" s="1">
        <v>174</v>
      </c>
      <c r="T580" s="1">
        <v>172</v>
      </c>
      <c r="U580" s="1" t="s">
        <v>1146</v>
      </c>
    </row>
    <row r="581" spans="1:21" x14ac:dyDescent="0.25">
      <c r="A581" s="1">
        <v>495</v>
      </c>
      <c r="B581" s="1">
        <v>1838</v>
      </c>
      <c r="D581" s="1" t="s">
        <v>711</v>
      </c>
      <c r="E581" s="1" t="s">
        <v>183</v>
      </c>
      <c r="F581" s="1" t="s">
        <v>1147</v>
      </c>
      <c r="J581" s="1">
        <v>1838</v>
      </c>
      <c r="K581" s="1">
        <v>5</v>
      </c>
      <c r="L581" s="1">
        <v>11</v>
      </c>
      <c r="M581" s="1">
        <v>1838</v>
      </c>
      <c r="N581" s="1">
        <v>9</v>
      </c>
      <c r="O581" s="1">
        <v>10</v>
      </c>
      <c r="P581" s="1">
        <v>122</v>
      </c>
      <c r="Q581" s="1">
        <v>216</v>
      </c>
      <c r="S581" s="1">
        <v>215</v>
      </c>
      <c r="U581" s="1" t="s">
        <v>1148</v>
      </c>
    </row>
    <row r="582" spans="1:21" x14ac:dyDescent="0.25">
      <c r="A582" s="1">
        <v>496</v>
      </c>
      <c r="B582" s="1">
        <v>1838</v>
      </c>
      <c r="D582" s="1" t="s">
        <v>182</v>
      </c>
      <c r="E582" s="1" t="s">
        <v>183</v>
      </c>
      <c r="F582" s="1" t="s">
        <v>1149</v>
      </c>
      <c r="J582" s="1">
        <v>1838</v>
      </c>
      <c r="K582" s="1">
        <v>8</v>
      </c>
      <c r="L582" s="1">
        <v>8</v>
      </c>
      <c r="M582" s="1">
        <v>1838</v>
      </c>
      <c r="N582" s="1">
        <v>11</v>
      </c>
      <c r="O582" s="1">
        <v>21</v>
      </c>
      <c r="P582" s="1">
        <v>105</v>
      </c>
      <c r="Q582" s="1">
        <v>290</v>
      </c>
      <c r="S582" s="1">
        <v>288</v>
      </c>
      <c r="U582" s="1" t="s">
        <v>1150</v>
      </c>
    </row>
    <row r="583" spans="1:21" x14ac:dyDescent="0.25">
      <c r="A583" s="1">
        <v>497</v>
      </c>
      <c r="B583" s="1">
        <v>1838</v>
      </c>
      <c r="D583" s="1" t="s">
        <v>182</v>
      </c>
      <c r="E583" s="1" t="s">
        <v>183</v>
      </c>
      <c r="F583" s="1" t="s">
        <v>1151</v>
      </c>
      <c r="J583" s="1">
        <v>1838</v>
      </c>
      <c r="K583" s="1">
        <v>7</v>
      </c>
      <c r="L583" s="1">
        <v>31</v>
      </c>
      <c r="M583" s="1">
        <v>1838</v>
      </c>
      <c r="N583" s="1">
        <v>12</v>
      </c>
      <c r="O583" s="1">
        <v>18</v>
      </c>
      <c r="P583" s="1">
        <v>140</v>
      </c>
      <c r="Q583" s="1">
        <v>240</v>
      </c>
      <c r="S583" s="1">
        <v>239</v>
      </c>
      <c r="U583" s="1" t="s">
        <v>1156</v>
      </c>
    </row>
    <row r="584" spans="1:21" x14ac:dyDescent="0.25">
      <c r="A584" s="1">
        <v>498</v>
      </c>
      <c r="B584" s="1">
        <v>1838</v>
      </c>
      <c r="D584" s="1" t="s">
        <v>711</v>
      </c>
      <c r="E584" s="1" t="s">
        <v>183</v>
      </c>
      <c r="F584" s="1" t="s">
        <v>1157</v>
      </c>
      <c r="J584" s="1">
        <v>1838</v>
      </c>
      <c r="K584" s="1">
        <v>9</v>
      </c>
      <c r="L584" s="1">
        <v>8</v>
      </c>
      <c r="M584" s="1">
        <v>1838</v>
      </c>
      <c r="N584" s="1">
        <v>12</v>
      </c>
      <c r="O584" s="1">
        <v>29</v>
      </c>
      <c r="P584" s="1">
        <v>112</v>
      </c>
      <c r="Q584" s="1">
        <v>255</v>
      </c>
      <c r="S584" s="1">
        <v>232</v>
      </c>
      <c r="U584" s="1" t="s">
        <v>1158</v>
      </c>
    </row>
    <row r="585" spans="1:21" x14ac:dyDescent="0.25">
      <c r="A585" s="1">
        <v>502</v>
      </c>
      <c r="B585" s="1">
        <v>1838</v>
      </c>
      <c r="D585" s="1" t="s">
        <v>711</v>
      </c>
      <c r="E585" s="1" t="s">
        <v>183</v>
      </c>
      <c r="F585" s="1" t="s">
        <v>1159</v>
      </c>
      <c r="J585" s="1">
        <v>1838</v>
      </c>
      <c r="K585" s="1">
        <v>9</v>
      </c>
      <c r="L585" s="1">
        <v>1</v>
      </c>
      <c r="M585" s="1">
        <v>1839</v>
      </c>
      <c r="N585" s="1">
        <v>1</v>
      </c>
      <c r="O585" s="1">
        <v>5</v>
      </c>
      <c r="P585" s="1">
        <v>126</v>
      </c>
      <c r="R585" s="1">
        <v>189</v>
      </c>
      <c r="T585" s="1">
        <v>166</v>
      </c>
      <c r="U585" s="1" t="s">
        <v>1160</v>
      </c>
    </row>
    <row r="586" spans="1:21" x14ac:dyDescent="0.25">
      <c r="A586" s="1">
        <v>503</v>
      </c>
      <c r="B586" s="1">
        <v>1838</v>
      </c>
      <c r="D586" s="1" t="s">
        <v>465</v>
      </c>
      <c r="E586" s="1" t="s">
        <v>183</v>
      </c>
      <c r="F586" s="1" t="s">
        <v>1161</v>
      </c>
      <c r="J586" s="1">
        <v>1838</v>
      </c>
      <c r="K586" s="1">
        <v>10</v>
      </c>
      <c r="L586" s="1">
        <v>10</v>
      </c>
      <c r="M586" s="1">
        <v>1839</v>
      </c>
      <c r="N586" s="1">
        <v>1</v>
      </c>
      <c r="O586" s="1">
        <v>31</v>
      </c>
      <c r="P586" s="1">
        <v>113</v>
      </c>
      <c r="Q586" s="1">
        <v>266</v>
      </c>
      <c r="S586" s="1">
        <v>264</v>
      </c>
      <c r="U586" s="1" t="s">
        <v>1162</v>
      </c>
    </row>
    <row r="587" spans="1:21" x14ac:dyDescent="0.25">
      <c r="A587" s="1">
        <v>504</v>
      </c>
      <c r="B587" s="1">
        <v>1838</v>
      </c>
      <c r="D587" s="1" t="s">
        <v>272</v>
      </c>
      <c r="E587" s="1" t="s">
        <v>183</v>
      </c>
      <c r="F587" s="1" t="s">
        <v>1163</v>
      </c>
      <c r="J587" s="1">
        <v>1838</v>
      </c>
      <c r="K587" s="1">
        <v>11</v>
      </c>
      <c r="L587" s="1">
        <v>10</v>
      </c>
      <c r="M587" s="1">
        <v>1839</v>
      </c>
      <c r="N587" s="1">
        <v>3</v>
      </c>
      <c r="O587" s="1">
        <v>9</v>
      </c>
      <c r="P587" s="1">
        <v>119</v>
      </c>
      <c r="R587" s="1">
        <v>171</v>
      </c>
      <c r="T587" s="1">
        <v>171</v>
      </c>
      <c r="U587" s="1" t="s">
        <v>1164</v>
      </c>
    </row>
    <row r="588" spans="1:21" x14ac:dyDescent="0.25">
      <c r="A588" s="1">
        <v>505</v>
      </c>
      <c r="B588" s="1">
        <v>1838</v>
      </c>
      <c r="D588" s="1" t="s">
        <v>465</v>
      </c>
      <c r="E588" s="1" t="s">
        <v>183</v>
      </c>
      <c r="F588" s="1" t="s">
        <v>1165</v>
      </c>
      <c r="J588" s="1">
        <v>1838</v>
      </c>
      <c r="K588" s="1">
        <v>11</v>
      </c>
      <c r="M588" s="1">
        <v>1839</v>
      </c>
      <c r="N588" s="1">
        <v>3</v>
      </c>
      <c r="O588" s="1">
        <v>22</v>
      </c>
      <c r="Q588" s="1">
        <v>320</v>
      </c>
      <c r="S588" s="1">
        <v>319</v>
      </c>
      <c r="U588" s="1" t="s">
        <v>1166</v>
      </c>
    </row>
    <row r="589" spans="1:21" x14ac:dyDescent="0.25">
      <c r="A589" s="1">
        <v>842</v>
      </c>
      <c r="B589" s="1">
        <v>1838</v>
      </c>
      <c r="D589" s="1" t="s">
        <v>182</v>
      </c>
      <c r="E589" s="1" t="s">
        <v>1275</v>
      </c>
      <c r="F589" s="1" t="s">
        <v>1488</v>
      </c>
      <c r="J589" s="1">
        <v>1838</v>
      </c>
      <c r="K589" s="1">
        <v>4</v>
      </c>
      <c r="L589" s="1">
        <v>14</v>
      </c>
      <c r="M589" s="1">
        <v>1838</v>
      </c>
      <c r="N589" s="1">
        <v>8</v>
      </c>
      <c r="O589" s="1">
        <v>26</v>
      </c>
      <c r="P589" s="1">
        <v>134</v>
      </c>
      <c r="Q589" s="1">
        <v>320</v>
      </c>
      <c r="S589" s="1">
        <v>317</v>
      </c>
      <c r="U589" s="1" t="s">
        <v>1629</v>
      </c>
    </row>
    <row r="590" spans="1:21" x14ac:dyDescent="0.25">
      <c r="A590" s="1">
        <v>843</v>
      </c>
      <c r="B590" s="1">
        <v>1838</v>
      </c>
      <c r="D590" s="1" t="s">
        <v>449</v>
      </c>
      <c r="E590" s="1" t="s">
        <v>1275</v>
      </c>
      <c r="F590" s="1" t="s">
        <v>1630</v>
      </c>
      <c r="J590" s="1">
        <v>1838</v>
      </c>
      <c r="K590" s="1">
        <v>4</v>
      </c>
      <c r="L590" s="1">
        <v>29</v>
      </c>
      <c r="M590" s="1">
        <v>1838</v>
      </c>
      <c r="N590" s="1">
        <v>8</v>
      </c>
      <c r="O590" s="1">
        <v>29</v>
      </c>
      <c r="P590" s="1">
        <v>122</v>
      </c>
      <c r="R590" s="1">
        <v>137</v>
      </c>
      <c r="T590" s="1">
        <v>132</v>
      </c>
      <c r="U590" s="1" t="s">
        <v>1631</v>
      </c>
    </row>
    <row r="591" spans="1:21" x14ac:dyDescent="0.25">
      <c r="A591" s="1">
        <v>844</v>
      </c>
      <c r="B591" s="1">
        <v>1838</v>
      </c>
      <c r="D591" s="1" t="s">
        <v>465</v>
      </c>
      <c r="E591" s="1" t="s">
        <v>1275</v>
      </c>
      <c r="F591" s="1" t="s">
        <v>1632</v>
      </c>
      <c r="J591" s="1">
        <v>1838</v>
      </c>
      <c r="K591" s="1">
        <v>5</v>
      </c>
      <c r="L591" s="1">
        <v>28</v>
      </c>
      <c r="M591" s="1">
        <v>1838</v>
      </c>
      <c r="N591" s="1">
        <v>9</v>
      </c>
      <c r="O591" s="1">
        <v>28</v>
      </c>
      <c r="P591" s="1">
        <v>123</v>
      </c>
      <c r="Q591" s="1">
        <v>160</v>
      </c>
      <c r="S591" s="1">
        <v>159</v>
      </c>
      <c r="U591" s="1" t="s">
        <v>1633</v>
      </c>
    </row>
    <row r="592" spans="1:21" x14ac:dyDescent="0.25">
      <c r="A592" s="1">
        <v>845</v>
      </c>
      <c r="B592" s="1">
        <v>1838</v>
      </c>
      <c r="D592" s="1" t="s">
        <v>465</v>
      </c>
      <c r="E592" s="1" t="s">
        <v>1275</v>
      </c>
      <c r="F592" s="1" t="s">
        <v>1634</v>
      </c>
      <c r="J592" s="1">
        <v>1838</v>
      </c>
      <c r="K592" s="1">
        <v>6</v>
      </c>
      <c r="L592" s="1">
        <v>27</v>
      </c>
      <c r="M592" s="1">
        <v>1838</v>
      </c>
      <c r="N592" s="1">
        <v>10</v>
      </c>
      <c r="O592" s="1">
        <v>26</v>
      </c>
      <c r="P592" s="1">
        <v>121</v>
      </c>
      <c r="Q592" s="1">
        <v>350</v>
      </c>
      <c r="S592" s="1">
        <v>348</v>
      </c>
      <c r="U592" s="1" t="s">
        <v>1635</v>
      </c>
    </row>
    <row r="593" spans="1:21" x14ac:dyDescent="0.25">
      <c r="A593" s="1">
        <v>846</v>
      </c>
      <c r="B593" s="1">
        <v>1838</v>
      </c>
      <c r="D593" s="1" t="s">
        <v>152</v>
      </c>
      <c r="E593" s="1" t="s">
        <v>1275</v>
      </c>
      <c r="F593" s="1" t="s">
        <v>1636</v>
      </c>
      <c r="J593" s="1">
        <v>1838</v>
      </c>
      <c r="K593" s="1">
        <v>8</v>
      </c>
      <c r="L593" s="1">
        <v>14</v>
      </c>
      <c r="M593" s="1">
        <v>1838</v>
      </c>
      <c r="N593" s="1">
        <v>12</v>
      </c>
      <c r="O593" s="1">
        <v>6</v>
      </c>
      <c r="P593" s="1">
        <v>114</v>
      </c>
      <c r="Q593" s="1">
        <v>210</v>
      </c>
      <c r="S593" s="1">
        <v>209</v>
      </c>
      <c r="U593" s="1" t="s">
        <v>1637</v>
      </c>
    </row>
    <row r="594" spans="1:21" x14ac:dyDescent="0.25">
      <c r="A594" s="1">
        <v>847</v>
      </c>
      <c r="B594" s="1">
        <v>1838</v>
      </c>
      <c r="D594" s="1" t="s">
        <v>152</v>
      </c>
      <c r="E594" s="1" t="s">
        <v>1275</v>
      </c>
      <c r="F594" s="1" t="s">
        <v>1638</v>
      </c>
      <c r="J594" s="1">
        <v>1838</v>
      </c>
      <c r="K594" s="1">
        <v>10</v>
      </c>
      <c r="L594" s="1">
        <v>3</v>
      </c>
      <c r="M594" s="1">
        <v>1839</v>
      </c>
      <c r="N594" s="1">
        <v>1</v>
      </c>
      <c r="O594" s="1">
        <v>22</v>
      </c>
      <c r="P594" s="1">
        <v>111</v>
      </c>
      <c r="R594" s="1">
        <v>126</v>
      </c>
      <c r="T594" s="1">
        <v>123</v>
      </c>
      <c r="U594" s="1" t="s">
        <v>1639</v>
      </c>
    </row>
    <row r="595" spans="1:21" x14ac:dyDescent="0.25">
      <c r="A595" s="1">
        <v>848</v>
      </c>
      <c r="B595" s="1">
        <v>1838</v>
      </c>
      <c r="D595" s="1" t="s">
        <v>197</v>
      </c>
      <c r="E595" s="1" t="s">
        <v>1275</v>
      </c>
      <c r="F595" s="1" t="s">
        <v>1640</v>
      </c>
      <c r="J595" s="1">
        <v>1838</v>
      </c>
      <c r="K595" s="1">
        <v>10</v>
      </c>
      <c r="L595" s="1">
        <v>5</v>
      </c>
      <c r="M595" s="1">
        <v>1839</v>
      </c>
      <c r="N595" s="1">
        <v>1</v>
      </c>
      <c r="O595" s="1">
        <v>24</v>
      </c>
      <c r="P595" s="1">
        <v>111</v>
      </c>
      <c r="Q595" s="1">
        <v>280</v>
      </c>
      <c r="S595" s="1">
        <v>278</v>
      </c>
      <c r="U595" s="1" t="s">
        <v>1641</v>
      </c>
    </row>
    <row r="596" spans="1:21" x14ac:dyDescent="0.25">
      <c r="A596" s="1">
        <v>849</v>
      </c>
      <c r="B596" s="1">
        <v>1838</v>
      </c>
      <c r="D596" s="1" t="s">
        <v>465</v>
      </c>
      <c r="E596" s="1" t="s">
        <v>1275</v>
      </c>
      <c r="F596" s="1" t="s">
        <v>1642</v>
      </c>
      <c r="J596" s="1">
        <v>1838</v>
      </c>
      <c r="K596" s="1">
        <v>11</v>
      </c>
      <c r="L596" s="1">
        <v>22</v>
      </c>
      <c r="M596" s="1">
        <v>1839</v>
      </c>
      <c r="N596" s="1">
        <v>3</v>
      </c>
      <c r="O596" s="1">
        <v>24</v>
      </c>
      <c r="P596" s="1">
        <v>122</v>
      </c>
      <c r="Q596" s="1">
        <v>170</v>
      </c>
      <c r="S596" s="1">
        <v>170</v>
      </c>
      <c r="U596" s="1" t="s">
        <v>1643</v>
      </c>
    </row>
    <row r="597" spans="1:21" x14ac:dyDescent="0.25">
      <c r="A597" s="1">
        <v>506</v>
      </c>
      <c r="B597" s="1">
        <v>1839</v>
      </c>
      <c r="D597" s="1" t="s">
        <v>711</v>
      </c>
      <c r="E597" s="1" t="s">
        <v>183</v>
      </c>
      <c r="F597" s="1" t="s">
        <v>1167</v>
      </c>
      <c r="J597" s="1">
        <v>1839</v>
      </c>
      <c r="K597" s="1">
        <v>2</v>
      </c>
      <c r="L597" s="1">
        <v>22</v>
      </c>
      <c r="M597" s="1">
        <v>1839</v>
      </c>
      <c r="N597" s="1">
        <v>6</v>
      </c>
      <c r="O597" s="1">
        <v>17</v>
      </c>
      <c r="P597" s="1">
        <v>115</v>
      </c>
      <c r="Q597" s="1">
        <v>176</v>
      </c>
      <c r="S597" s="1">
        <v>176</v>
      </c>
      <c r="U597" s="1" t="s">
        <v>1168</v>
      </c>
    </row>
    <row r="598" spans="1:21" x14ac:dyDescent="0.25">
      <c r="A598" s="1">
        <v>507</v>
      </c>
      <c r="B598" s="1">
        <v>1839</v>
      </c>
      <c r="D598" s="1" t="s">
        <v>711</v>
      </c>
      <c r="E598" s="1" t="s">
        <v>183</v>
      </c>
      <c r="F598" s="1" t="s">
        <v>193</v>
      </c>
      <c r="J598" s="1">
        <v>1839</v>
      </c>
      <c r="K598" s="1">
        <v>2</v>
      </c>
      <c r="L598" s="1">
        <v>18</v>
      </c>
      <c r="M598" s="1">
        <v>1839</v>
      </c>
      <c r="N598" s="1">
        <v>6</v>
      </c>
      <c r="O598" s="1">
        <v>23</v>
      </c>
      <c r="P598" s="1">
        <v>125</v>
      </c>
      <c r="R598" s="1">
        <v>133</v>
      </c>
      <c r="T598" s="1">
        <v>132</v>
      </c>
      <c r="U598" s="1" t="s">
        <v>1169</v>
      </c>
    </row>
    <row r="599" spans="1:21" x14ac:dyDescent="0.25">
      <c r="A599" s="1">
        <v>508</v>
      </c>
      <c r="B599" s="1">
        <v>1839</v>
      </c>
      <c r="D599" s="1" t="s">
        <v>465</v>
      </c>
      <c r="E599" s="1" t="s">
        <v>183</v>
      </c>
      <c r="F599" s="1" t="s">
        <v>1170</v>
      </c>
      <c r="J599" s="1">
        <v>1839</v>
      </c>
      <c r="K599" s="1">
        <v>5</v>
      </c>
      <c r="L599" s="1">
        <v>15</v>
      </c>
      <c r="M599" s="1">
        <v>1839</v>
      </c>
      <c r="N599" s="1">
        <v>9</v>
      </c>
      <c r="O599" s="1">
        <v>1</v>
      </c>
      <c r="P599" s="1">
        <v>109</v>
      </c>
      <c r="Q599" s="1">
        <v>240</v>
      </c>
      <c r="S599" s="1">
        <v>240</v>
      </c>
      <c r="U599" s="1" t="s">
        <v>1171</v>
      </c>
    </row>
    <row r="600" spans="1:21" x14ac:dyDescent="0.25">
      <c r="A600" s="1">
        <v>509</v>
      </c>
      <c r="B600" s="1">
        <v>1839</v>
      </c>
      <c r="D600" s="1" t="s">
        <v>711</v>
      </c>
      <c r="E600" s="1" t="s">
        <v>183</v>
      </c>
      <c r="F600" s="1" t="s">
        <v>1172</v>
      </c>
      <c r="J600" s="1">
        <v>1839</v>
      </c>
      <c r="K600" s="1">
        <v>5</v>
      </c>
      <c r="L600" s="1">
        <v>19</v>
      </c>
      <c r="M600" s="1">
        <v>1839</v>
      </c>
      <c r="N600" s="1">
        <v>9</v>
      </c>
      <c r="O600" s="1">
        <v>27</v>
      </c>
      <c r="P600" s="1">
        <v>131</v>
      </c>
      <c r="Q600" s="1">
        <v>207</v>
      </c>
      <c r="S600" s="1">
        <v>196</v>
      </c>
      <c r="U600" s="1" t="s">
        <v>1173</v>
      </c>
    </row>
    <row r="601" spans="1:21" x14ac:dyDescent="0.25">
      <c r="A601" s="1">
        <v>510</v>
      </c>
      <c r="B601" s="1">
        <v>1839</v>
      </c>
      <c r="D601" s="1" t="s">
        <v>449</v>
      </c>
      <c r="E601" s="1" t="s">
        <v>183</v>
      </c>
      <c r="F601" s="1" t="s">
        <v>1174</v>
      </c>
      <c r="J601" s="1">
        <v>1839</v>
      </c>
      <c r="K601" s="1">
        <v>7</v>
      </c>
      <c r="L601" s="1">
        <v>18</v>
      </c>
      <c r="M601" s="1">
        <v>1839</v>
      </c>
      <c r="N601" s="1">
        <v>11</v>
      </c>
      <c r="O601" s="1">
        <v>10</v>
      </c>
      <c r="P601" s="1">
        <v>115</v>
      </c>
      <c r="R601" s="1">
        <v>143</v>
      </c>
      <c r="T601" s="1">
        <v>142</v>
      </c>
      <c r="U601" s="1" t="s">
        <v>1175</v>
      </c>
    </row>
    <row r="602" spans="1:21" x14ac:dyDescent="0.25">
      <c r="A602" s="1">
        <v>511</v>
      </c>
      <c r="B602" s="1">
        <v>1839</v>
      </c>
      <c r="D602" s="1" t="s">
        <v>465</v>
      </c>
      <c r="E602" s="1" t="s">
        <v>183</v>
      </c>
      <c r="F602" s="1" t="s">
        <v>1176</v>
      </c>
      <c r="J602" s="1">
        <v>1839</v>
      </c>
      <c r="K602" s="1">
        <v>8</v>
      </c>
      <c r="L602" s="1">
        <v>3</v>
      </c>
      <c r="M602" s="1">
        <v>1839</v>
      </c>
      <c r="N602" s="1">
        <v>12</v>
      </c>
      <c r="O602" s="1">
        <v>8</v>
      </c>
      <c r="P602" s="1">
        <v>127</v>
      </c>
      <c r="Q602" s="1">
        <v>336</v>
      </c>
      <c r="S602" s="1">
        <v>334</v>
      </c>
      <c r="U602" s="1" t="s">
        <v>1177</v>
      </c>
    </row>
    <row r="603" spans="1:21" x14ac:dyDescent="0.25">
      <c r="A603" s="1">
        <v>512</v>
      </c>
      <c r="B603" s="1">
        <v>1839</v>
      </c>
      <c r="D603" s="1" t="s">
        <v>711</v>
      </c>
      <c r="E603" s="1" t="s">
        <v>183</v>
      </c>
      <c r="F603" s="1" t="s">
        <v>1178</v>
      </c>
      <c r="J603" s="1">
        <v>1839</v>
      </c>
      <c r="K603" s="1">
        <v>8</v>
      </c>
      <c r="L603" s="1">
        <v>18</v>
      </c>
      <c r="M603" s="1">
        <v>1839</v>
      </c>
      <c r="N603" s="1">
        <v>12</v>
      </c>
      <c r="O603" s="1">
        <v>26</v>
      </c>
      <c r="P603" s="1">
        <v>130</v>
      </c>
      <c r="R603" s="1">
        <v>119</v>
      </c>
      <c r="T603" s="1">
        <v>116</v>
      </c>
      <c r="U603" s="1" t="s">
        <v>1179</v>
      </c>
    </row>
    <row r="604" spans="1:21" x14ac:dyDescent="0.25">
      <c r="A604" s="1">
        <v>516</v>
      </c>
      <c r="B604" s="1">
        <v>1839</v>
      </c>
      <c r="D604" s="1" t="s">
        <v>711</v>
      </c>
      <c r="E604" s="1" t="s">
        <v>183</v>
      </c>
      <c r="F604" s="1" t="s">
        <v>153</v>
      </c>
      <c r="J604" s="1">
        <v>1839</v>
      </c>
      <c r="K604" s="1">
        <v>7</v>
      </c>
      <c r="L604" s="1">
        <v>6</v>
      </c>
      <c r="M604" s="1">
        <v>1840</v>
      </c>
      <c r="N604" s="1">
        <v>1</v>
      </c>
      <c r="O604" s="1">
        <v>25</v>
      </c>
      <c r="P604" s="1">
        <v>203</v>
      </c>
      <c r="Q604" s="1">
        <v>200</v>
      </c>
      <c r="S604" s="1">
        <v>192</v>
      </c>
      <c r="U604" s="1" t="s">
        <v>1180</v>
      </c>
    </row>
    <row r="605" spans="1:21" x14ac:dyDescent="0.25">
      <c r="A605" s="1">
        <v>517</v>
      </c>
      <c r="B605" s="1">
        <v>1839</v>
      </c>
      <c r="D605" s="1" t="s">
        <v>711</v>
      </c>
      <c r="E605" s="1" t="s">
        <v>103</v>
      </c>
      <c r="F605" s="1" t="s">
        <v>1181</v>
      </c>
      <c r="J605" s="1">
        <v>1839</v>
      </c>
      <c r="K605" s="1">
        <v>9</v>
      </c>
      <c r="L605" s="1">
        <v>17</v>
      </c>
      <c r="M605" s="1">
        <v>1840</v>
      </c>
      <c r="N605" s="1">
        <v>2</v>
      </c>
      <c r="O605" s="1">
        <v>9</v>
      </c>
      <c r="P605" s="1">
        <v>145</v>
      </c>
      <c r="Q605" s="1">
        <v>200</v>
      </c>
      <c r="S605" s="1">
        <v>199</v>
      </c>
      <c r="U605" s="1" t="s">
        <v>1182</v>
      </c>
    </row>
    <row r="606" spans="1:21" x14ac:dyDescent="0.25">
      <c r="A606" s="1">
        <v>518</v>
      </c>
      <c r="B606" s="1">
        <v>1839</v>
      </c>
      <c r="D606" s="1" t="s">
        <v>152</v>
      </c>
      <c r="E606" s="1" t="s">
        <v>183</v>
      </c>
      <c r="F606" s="1" t="s">
        <v>1183</v>
      </c>
      <c r="J606" s="1">
        <v>1839</v>
      </c>
      <c r="K606" s="1">
        <v>10</v>
      </c>
      <c r="L606" s="1">
        <v>16</v>
      </c>
      <c r="M606" s="1">
        <v>1840</v>
      </c>
      <c r="N606" s="1">
        <v>2</v>
      </c>
      <c r="O606" s="1">
        <v>26</v>
      </c>
      <c r="P606" s="1">
        <v>133</v>
      </c>
      <c r="Q606" s="1">
        <v>230</v>
      </c>
      <c r="S606" s="1">
        <v>229</v>
      </c>
      <c r="U606" s="1" t="s">
        <v>1184</v>
      </c>
    </row>
    <row r="607" spans="1:21" x14ac:dyDescent="0.25">
      <c r="A607" s="1">
        <v>519</v>
      </c>
      <c r="B607" s="1">
        <v>1839</v>
      </c>
      <c r="D607" s="1" t="s">
        <v>182</v>
      </c>
      <c r="E607" s="1" t="s">
        <v>103</v>
      </c>
      <c r="F607" s="1" t="s">
        <v>1185</v>
      </c>
      <c r="J607" s="1">
        <v>1839</v>
      </c>
      <c r="K607" s="1">
        <v>11</v>
      </c>
      <c r="L607" s="1">
        <v>29</v>
      </c>
      <c r="M607" s="1">
        <v>1840</v>
      </c>
      <c r="N607" s="1">
        <v>4</v>
      </c>
      <c r="O607" s="1">
        <v>27</v>
      </c>
      <c r="P607" s="1">
        <v>150</v>
      </c>
      <c r="Q607" s="1">
        <v>290</v>
      </c>
      <c r="S607" s="1">
        <v>289</v>
      </c>
      <c r="U607" s="1" t="s">
        <v>1186</v>
      </c>
    </row>
    <row r="608" spans="1:21" x14ac:dyDescent="0.25">
      <c r="A608" s="1">
        <v>635</v>
      </c>
      <c r="B608" s="1">
        <v>1839</v>
      </c>
      <c r="D608" s="1" t="s">
        <v>711</v>
      </c>
      <c r="E608" s="1" t="s">
        <v>103</v>
      </c>
      <c r="F608" s="1" t="s">
        <v>104</v>
      </c>
      <c r="J608" s="1">
        <v>1839</v>
      </c>
      <c r="K608" s="1">
        <v>11</v>
      </c>
      <c r="L608" s="1">
        <v>11</v>
      </c>
      <c r="M608" s="1">
        <v>1840</v>
      </c>
      <c r="N608" s="1">
        <v>3</v>
      </c>
      <c r="O608" s="1">
        <v>27</v>
      </c>
      <c r="P608" s="1">
        <v>161</v>
      </c>
      <c r="Q608" s="1">
        <v>161</v>
      </c>
      <c r="S608" s="1">
        <v>154</v>
      </c>
      <c r="U608" s="1" t="s">
        <v>105</v>
      </c>
    </row>
    <row r="609" spans="1:21" x14ac:dyDescent="0.25">
      <c r="A609" s="1">
        <v>850</v>
      </c>
      <c r="B609" s="1">
        <v>1839</v>
      </c>
      <c r="D609" s="1" t="s">
        <v>182</v>
      </c>
      <c r="E609" s="1" t="s">
        <v>1275</v>
      </c>
      <c r="F609" s="1" t="s">
        <v>1644</v>
      </c>
      <c r="J609" s="1">
        <v>1839</v>
      </c>
      <c r="K609" s="1">
        <v>3</v>
      </c>
      <c r="L609" s="1">
        <v>17</v>
      </c>
      <c r="M609" s="1">
        <v>1839</v>
      </c>
      <c r="N609" s="1">
        <v>7</v>
      </c>
      <c r="O609" s="1">
        <v>23</v>
      </c>
      <c r="P609" s="1">
        <v>128</v>
      </c>
      <c r="Q609" s="1">
        <v>240</v>
      </c>
      <c r="S609" s="1">
        <v>233</v>
      </c>
      <c r="U609" s="1" t="s">
        <v>1645</v>
      </c>
    </row>
    <row r="610" spans="1:21" x14ac:dyDescent="0.25">
      <c r="A610" s="1">
        <v>851</v>
      </c>
      <c r="B610" s="1">
        <v>1839</v>
      </c>
      <c r="D610" s="1" t="s">
        <v>465</v>
      </c>
      <c r="E610" s="1" t="s">
        <v>1275</v>
      </c>
      <c r="F610" s="1" t="s">
        <v>1646</v>
      </c>
      <c r="J610" s="1">
        <v>1839</v>
      </c>
      <c r="K610" s="1">
        <v>4</v>
      </c>
      <c r="L610" s="1">
        <v>9</v>
      </c>
      <c r="M610" s="1">
        <v>1839</v>
      </c>
      <c r="N610" s="1">
        <v>8</v>
      </c>
      <c r="O610" s="1">
        <v>23</v>
      </c>
      <c r="P610" s="1">
        <v>136</v>
      </c>
      <c r="Q610" s="1">
        <v>190</v>
      </c>
      <c r="S610" s="1">
        <v>189</v>
      </c>
      <c r="U610" s="1" t="s">
        <v>1647</v>
      </c>
    </row>
    <row r="611" spans="1:21" x14ac:dyDescent="0.25">
      <c r="A611" s="1">
        <v>852</v>
      </c>
      <c r="B611" s="1">
        <v>1839</v>
      </c>
      <c r="D611" s="1" t="s">
        <v>152</v>
      </c>
      <c r="E611" s="1" t="s">
        <v>1275</v>
      </c>
      <c r="F611" s="1" t="s">
        <v>1648</v>
      </c>
      <c r="J611" s="1">
        <v>1839</v>
      </c>
      <c r="K611" s="1">
        <v>5</v>
      </c>
      <c r="L611" s="1">
        <v>9</v>
      </c>
      <c r="M611" s="1">
        <v>1839</v>
      </c>
      <c r="N611" s="1">
        <v>9</v>
      </c>
      <c r="O611" s="1">
        <v>12</v>
      </c>
      <c r="P611" s="1">
        <v>126</v>
      </c>
      <c r="R611" s="1">
        <v>179</v>
      </c>
      <c r="T611" s="1">
        <v>178</v>
      </c>
      <c r="U611" s="1" t="s">
        <v>1649</v>
      </c>
    </row>
    <row r="612" spans="1:21" x14ac:dyDescent="0.25">
      <c r="A612" s="1">
        <v>853</v>
      </c>
      <c r="B612" s="1">
        <v>1839</v>
      </c>
      <c r="D612" s="1" t="s">
        <v>182</v>
      </c>
      <c r="E612" s="1" t="s">
        <v>1275</v>
      </c>
      <c r="F612" s="1" t="s">
        <v>1650</v>
      </c>
      <c r="J612" s="1">
        <v>1839</v>
      </c>
      <c r="K612" s="1">
        <v>7</v>
      </c>
      <c r="L612" s="1">
        <v>13</v>
      </c>
      <c r="M612" s="1">
        <v>1839</v>
      </c>
      <c r="N612" s="1">
        <v>12</v>
      </c>
      <c r="O612" s="1">
        <v>7</v>
      </c>
      <c r="P612" s="1">
        <v>147</v>
      </c>
      <c r="Q612" s="1">
        <v>263</v>
      </c>
      <c r="S612" s="1">
        <v>256</v>
      </c>
      <c r="U612" s="1" t="s">
        <v>1651</v>
      </c>
    </row>
    <row r="613" spans="1:21" x14ac:dyDescent="0.25">
      <c r="A613" s="1">
        <v>857</v>
      </c>
      <c r="B613" s="1">
        <v>1839</v>
      </c>
      <c r="D613" s="1" t="s">
        <v>197</v>
      </c>
      <c r="E613" s="1" t="s">
        <v>1275</v>
      </c>
      <c r="F613" s="1" t="s">
        <v>1652</v>
      </c>
      <c r="J613" s="1">
        <v>1839</v>
      </c>
      <c r="K613" s="1">
        <v>9</v>
      </c>
      <c r="L613" s="1">
        <v>22</v>
      </c>
      <c r="M613" s="1">
        <v>1840</v>
      </c>
      <c r="N613" s="1">
        <v>1</v>
      </c>
      <c r="O613" s="1">
        <v>12</v>
      </c>
      <c r="P613" s="1">
        <v>112</v>
      </c>
      <c r="Q613" s="1">
        <v>240</v>
      </c>
      <c r="S613" s="1">
        <v>230</v>
      </c>
      <c r="U613" s="1" t="s">
        <v>1653</v>
      </c>
    </row>
    <row r="614" spans="1:21" x14ac:dyDescent="0.25">
      <c r="A614" s="1">
        <v>858</v>
      </c>
      <c r="B614" s="1">
        <v>1839</v>
      </c>
      <c r="D614" s="1" t="s">
        <v>152</v>
      </c>
      <c r="E614" s="1" t="s">
        <v>1275</v>
      </c>
      <c r="F614" s="1" t="s">
        <v>1654</v>
      </c>
      <c r="J614" s="1">
        <v>1839</v>
      </c>
      <c r="K614" s="1">
        <v>12</v>
      </c>
      <c r="L614" s="1">
        <v>20</v>
      </c>
      <c r="M614" s="1">
        <v>1840</v>
      </c>
      <c r="N614" s="1">
        <v>3</v>
      </c>
      <c r="O614" s="1">
        <v>28</v>
      </c>
      <c r="P614" s="1">
        <v>99</v>
      </c>
      <c r="Q614" s="1">
        <v>200</v>
      </c>
      <c r="S614" s="1">
        <v>200</v>
      </c>
      <c r="U614" s="1" t="s">
        <v>1655</v>
      </c>
    </row>
    <row r="615" spans="1:21" x14ac:dyDescent="0.25">
      <c r="A615" s="1">
        <v>859</v>
      </c>
      <c r="B615" s="1">
        <v>1839</v>
      </c>
      <c r="D615" s="1" t="s">
        <v>152</v>
      </c>
      <c r="E615" s="1" t="s">
        <v>1275</v>
      </c>
      <c r="F615" s="1" t="s">
        <v>1656</v>
      </c>
      <c r="J615" s="1">
        <v>1839</v>
      </c>
      <c r="K615" s="1">
        <v>12</v>
      </c>
      <c r="L615" s="1">
        <v>14</v>
      </c>
      <c r="M615" s="1">
        <v>1840</v>
      </c>
      <c r="N615" s="1">
        <v>4</v>
      </c>
      <c r="O615" s="1">
        <v>24</v>
      </c>
      <c r="P615" s="1">
        <v>132</v>
      </c>
      <c r="R615" s="1">
        <v>185</v>
      </c>
      <c r="T615" s="1">
        <v>183</v>
      </c>
      <c r="U615" s="1" t="s">
        <v>1657</v>
      </c>
    </row>
    <row r="616" spans="1:21" x14ac:dyDescent="0.25">
      <c r="A616" s="1">
        <v>520</v>
      </c>
      <c r="B616" s="1">
        <v>1840</v>
      </c>
      <c r="D616" s="1" t="s">
        <v>384</v>
      </c>
      <c r="E616" s="1" t="s">
        <v>183</v>
      </c>
      <c r="F616" s="1" t="s">
        <v>1187</v>
      </c>
      <c r="J616" s="1">
        <v>1840</v>
      </c>
      <c r="K616" s="1">
        <v>4</v>
      </c>
      <c r="L616" s="1">
        <v>2</v>
      </c>
      <c r="M616" s="1">
        <v>1840</v>
      </c>
      <c r="N616" s="1">
        <v>7</v>
      </c>
      <c r="O616" s="1">
        <v>13</v>
      </c>
      <c r="P616" s="1">
        <v>102</v>
      </c>
      <c r="R616" s="1">
        <v>213</v>
      </c>
      <c r="T616" s="1">
        <v>212</v>
      </c>
      <c r="U616" s="1" t="s">
        <v>1188</v>
      </c>
    </row>
    <row r="617" spans="1:21" x14ac:dyDescent="0.25">
      <c r="A617" s="1">
        <v>521</v>
      </c>
      <c r="B617" s="1">
        <v>1840</v>
      </c>
      <c r="D617" s="1" t="s">
        <v>465</v>
      </c>
      <c r="E617" s="1" t="s">
        <v>183</v>
      </c>
      <c r="F617" s="1" t="s">
        <v>1189</v>
      </c>
      <c r="J617" s="1">
        <v>1840</v>
      </c>
      <c r="K617" s="1">
        <v>3</v>
      </c>
      <c r="L617" s="1">
        <v>22</v>
      </c>
      <c r="M617" s="1">
        <v>1840</v>
      </c>
      <c r="N617" s="1">
        <v>7</v>
      </c>
      <c r="O617" s="1">
        <v>14</v>
      </c>
      <c r="P617" s="1">
        <v>114</v>
      </c>
      <c r="Q617" s="1">
        <v>310</v>
      </c>
      <c r="S617" s="1">
        <v>302</v>
      </c>
      <c r="U617" s="1" t="s">
        <v>1190</v>
      </c>
    </row>
    <row r="618" spans="1:21" x14ac:dyDescent="0.25">
      <c r="A618" s="1">
        <v>522</v>
      </c>
      <c r="B618" s="1">
        <v>1840</v>
      </c>
      <c r="D618" s="1" t="s">
        <v>711</v>
      </c>
      <c r="E618" s="1" t="s">
        <v>183</v>
      </c>
      <c r="F618" s="1" t="s">
        <v>1191</v>
      </c>
      <c r="J618" s="1">
        <v>1840</v>
      </c>
      <c r="K618" s="1">
        <v>3</v>
      </c>
      <c r="L618" s="1">
        <v>5</v>
      </c>
      <c r="M618" s="1">
        <v>1840</v>
      </c>
      <c r="N618" s="1">
        <v>7</v>
      </c>
      <c r="O618" s="1">
        <v>24</v>
      </c>
      <c r="P618" s="1">
        <v>141</v>
      </c>
      <c r="R618" s="1">
        <v>119</v>
      </c>
      <c r="T618" s="1">
        <v>119</v>
      </c>
      <c r="U618" s="1" t="s">
        <v>1192</v>
      </c>
    </row>
    <row r="619" spans="1:21" x14ac:dyDescent="0.25">
      <c r="A619" s="1">
        <v>523</v>
      </c>
      <c r="B619" s="1">
        <v>1840</v>
      </c>
      <c r="D619" s="1" t="s">
        <v>711</v>
      </c>
      <c r="E619" s="1" t="s">
        <v>183</v>
      </c>
      <c r="F619" s="1" t="s">
        <v>1193</v>
      </c>
      <c r="J619" s="1">
        <v>1840</v>
      </c>
      <c r="K619" s="1">
        <v>4</v>
      </c>
      <c r="L619" s="1">
        <v>28</v>
      </c>
      <c r="M619" s="1">
        <v>1840</v>
      </c>
      <c r="N619" s="1">
        <v>8</v>
      </c>
      <c r="O619" s="1">
        <v>17</v>
      </c>
      <c r="P619" s="1">
        <v>111</v>
      </c>
      <c r="Q619" s="1">
        <v>180</v>
      </c>
      <c r="S619" s="1">
        <v>180</v>
      </c>
      <c r="U619" s="1" t="s">
        <v>1194</v>
      </c>
    </row>
    <row r="620" spans="1:21" x14ac:dyDescent="0.25">
      <c r="A620" s="1">
        <v>524</v>
      </c>
      <c r="B620" s="1">
        <v>1840</v>
      </c>
      <c r="D620" s="1" t="s">
        <v>711</v>
      </c>
      <c r="E620" s="1" t="s">
        <v>183</v>
      </c>
      <c r="F620" s="1" t="s">
        <v>1195</v>
      </c>
      <c r="J620" s="1">
        <v>1840</v>
      </c>
      <c r="K620" s="1">
        <v>4</v>
      </c>
      <c r="L620" s="1">
        <v>30</v>
      </c>
      <c r="M620" s="1">
        <v>1840</v>
      </c>
      <c r="N620" s="1">
        <v>8</v>
      </c>
      <c r="O620" s="1">
        <v>17</v>
      </c>
      <c r="P620" s="1">
        <v>109</v>
      </c>
      <c r="R620" s="1">
        <v>133</v>
      </c>
      <c r="T620" s="1">
        <v>130</v>
      </c>
      <c r="U620" s="1" t="s">
        <v>1160</v>
      </c>
    </row>
    <row r="621" spans="1:21" x14ac:dyDescent="0.25">
      <c r="A621" s="1">
        <v>525</v>
      </c>
      <c r="B621" s="1">
        <v>1840</v>
      </c>
      <c r="D621" s="1" t="s">
        <v>711</v>
      </c>
      <c r="E621" s="1" t="s">
        <v>183</v>
      </c>
      <c r="F621" s="1" t="s">
        <v>1196</v>
      </c>
      <c r="J621" s="1">
        <v>1840</v>
      </c>
      <c r="K621" s="1">
        <v>7</v>
      </c>
      <c r="L621" s="1">
        <v>10</v>
      </c>
      <c r="M621" s="1">
        <v>1840</v>
      </c>
      <c r="N621" s="1">
        <v>11</v>
      </c>
      <c r="O621" s="1">
        <v>6</v>
      </c>
      <c r="P621" s="1">
        <v>119</v>
      </c>
      <c r="Q621" s="1">
        <v>184</v>
      </c>
      <c r="S621" s="1">
        <v>177</v>
      </c>
      <c r="U621" s="1" t="s">
        <v>1197</v>
      </c>
    </row>
    <row r="622" spans="1:21" x14ac:dyDescent="0.25">
      <c r="A622" s="1">
        <v>526</v>
      </c>
      <c r="B622" s="1">
        <v>1840</v>
      </c>
      <c r="D622" s="1" t="s">
        <v>465</v>
      </c>
      <c r="E622" s="1" t="s">
        <v>183</v>
      </c>
      <c r="F622" s="1" t="s">
        <v>1198</v>
      </c>
      <c r="J622" s="1">
        <v>1840</v>
      </c>
      <c r="K622" s="1">
        <v>7</v>
      </c>
      <c r="L622" s="1">
        <v>10</v>
      </c>
      <c r="M622" s="1">
        <v>1840</v>
      </c>
      <c r="N622" s="1">
        <v>11</v>
      </c>
      <c r="O622" s="1">
        <v>18</v>
      </c>
      <c r="P622" s="1">
        <v>131</v>
      </c>
      <c r="Q622" s="1">
        <v>270</v>
      </c>
      <c r="S622" s="1">
        <v>269</v>
      </c>
      <c r="U622" s="1" t="s">
        <v>1199</v>
      </c>
    </row>
    <row r="623" spans="1:21" x14ac:dyDescent="0.25">
      <c r="A623" s="1">
        <v>860</v>
      </c>
      <c r="B623" s="1">
        <v>1840</v>
      </c>
      <c r="D623" s="1" t="s">
        <v>197</v>
      </c>
      <c r="E623" s="1" t="s">
        <v>1275</v>
      </c>
      <c r="F623" s="1" t="s">
        <v>1658</v>
      </c>
      <c r="J623" s="1">
        <v>1840</v>
      </c>
      <c r="K623" s="1">
        <v>2</v>
      </c>
      <c r="L623" s="1">
        <v>25</v>
      </c>
      <c r="M623" s="1">
        <v>1840</v>
      </c>
      <c r="N623" s="1">
        <v>6</v>
      </c>
      <c r="O623" s="1">
        <v>30</v>
      </c>
      <c r="P623" s="1">
        <v>126</v>
      </c>
      <c r="Q623" s="1">
        <v>212</v>
      </c>
      <c r="S623" s="1">
        <v>210</v>
      </c>
      <c r="U623" s="1" t="s">
        <v>1659</v>
      </c>
    </row>
    <row r="624" spans="1:21" x14ac:dyDescent="0.25">
      <c r="A624" s="1">
        <v>861</v>
      </c>
      <c r="B624" s="1">
        <v>1840</v>
      </c>
      <c r="D624" s="1" t="s">
        <v>465</v>
      </c>
      <c r="E624" s="1" t="s">
        <v>1275</v>
      </c>
      <c r="F624" s="1" t="s">
        <v>1660</v>
      </c>
      <c r="J624" s="1">
        <v>1840</v>
      </c>
      <c r="K624" s="1">
        <v>4</v>
      </c>
      <c r="L624" s="1">
        <v>27</v>
      </c>
      <c r="M624" s="1">
        <v>1840</v>
      </c>
      <c r="N624" s="1">
        <v>8</v>
      </c>
      <c r="O624" s="1">
        <v>6</v>
      </c>
      <c r="P624" s="1">
        <v>101</v>
      </c>
      <c r="Q624" s="1">
        <v>276</v>
      </c>
      <c r="S624" s="1">
        <v>274</v>
      </c>
      <c r="U624" s="1" t="s">
        <v>1661</v>
      </c>
    </row>
    <row r="625" spans="1:21" x14ac:dyDescent="0.25">
      <c r="A625" s="1">
        <v>862</v>
      </c>
      <c r="B625" s="1">
        <v>1840</v>
      </c>
      <c r="D625" s="1" t="s">
        <v>711</v>
      </c>
      <c r="E625" s="1" t="s">
        <v>1275</v>
      </c>
      <c r="F625" s="1" t="s">
        <v>1662</v>
      </c>
      <c r="J625" s="1">
        <v>1840</v>
      </c>
      <c r="K625" s="1">
        <v>8</v>
      </c>
      <c r="L625" s="1">
        <v>19</v>
      </c>
      <c r="M625" s="1">
        <v>1840</v>
      </c>
      <c r="N625" s="1">
        <v>12</v>
      </c>
      <c r="O625" s="1">
        <v>12</v>
      </c>
      <c r="P625" s="1">
        <v>115</v>
      </c>
      <c r="Q625" s="1">
        <v>170</v>
      </c>
      <c r="S625" s="1">
        <v>170</v>
      </c>
      <c r="U625" s="1" t="s">
        <v>1663</v>
      </c>
    </row>
    <row r="626" spans="1:21" x14ac:dyDescent="0.25">
      <c r="A626" s="1">
        <v>866</v>
      </c>
      <c r="B626" s="1">
        <v>1840</v>
      </c>
      <c r="D626" s="1" t="s">
        <v>384</v>
      </c>
      <c r="E626" s="1" t="s">
        <v>1275</v>
      </c>
      <c r="F626" s="1" t="s">
        <v>1664</v>
      </c>
      <c r="J626" s="1">
        <v>1840</v>
      </c>
      <c r="K626" s="1">
        <v>10</v>
      </c>
      <c r="L626" s="1">
        <v>12</v>
      </c>
      <c r="M626" s="1">
        <v>1841</v>
      </c>
      <c r="N626" s="1">
        <v>1</v>
      </c>
      <c r="O626" s="1">
        <v>17</v>
      </c>
      <c r="P626" s="1">
        <v>107</v>
      </c>
      <c r="R626" s="1">
        <v>183</v>
      </c>
      <c r="T626" s="1">
        <v>178</v>
      </c>
      <c r="U626" s="1" t="s">
        <v>1665</v>
      </c>
    </row>
    <row r="627" spans="1:21" x14ac:dyDescent="0.25">
      <c r="A627" s="1">
        <v>867</v>
      </c>
      <c r="B627" s="1">
        <v>1840</v>
      </c>
      <c r="D627" s="1" t="s">
        <v>465</v>
      </c>
      <c r="E627" s="1" t="s">
        <v>1275</v>
      </c>
      <c r="F627" s="1" t="s">
        <v>1666</v>
      </c>
      <c r="J627" s="1">
        <v>1840</v>
      </c>
      <c r="K627" s="1">
        <v>10</v>
      </c>
      <c r="L627" s="1">
        <v>7</v>
      </c>
      <c r="M627" s="1">
        <v>1841</v>
      </c>
      <c r="N627" s="1">
        <v>1</v>
      </c>
      <c r="O627" s="1">
        <v>19</v>
      </c>
      <c r="P627" s="1">
        <v>104</v>
      </c>
      <c r="Q627" s="1">
        <v>210</v>
      </c>
      <c r="S627" s="1">
        <v>209</v>
      </c>
      <c r="U627" s="1" t="s">
        <v>1667</v>
      </c>
    </row>
    <row r="628" spans="1:21" x14ac:dyDescent="0.25">
      <c r="A628" s="1">
        <v>868</v>
      </c>
      <c r="B628" s="1">
        <v>1840</v>
      </c>
      <c r="D628" s="1" t="s">
        <v>194</v>
      </c>
      <c r="E628" s="1" t="s">
        <v>1275</v>
      </c>
      <c r="F628" s="1" t="s">
        <v>1668</v>
      </c>
      <c r="J628" s="1">
        <v>1840</v>
      </c>
      <c r="K628" s="1">
        <v>9</v>
      </c>
      <c r="L628" s="1">
        <v>11</v>
      </c>
      <c r="M628" s="1">
        <v>1841</v>
      </c>
      <c r="N628" s="1">
        <v>2</v>
      </c>
      <c r="O628" s="1">
        <v>5</v>
      </c>
      <c r="P628" s="1">
        <v>147</v>
      </c>
      <c r="Q628" s="1">
        <v>321</v>
      </c>
      <c r="S628" s="1">
        <v>314</v>
      </c>
      <c r="U628" s="1" t="s">
        <v>1669</v>
      </c>
    </row>
    <row r="629" spans="1:21" x14ac:dyDescent="0.25">
      <c r="A629" s="1">
        <v>869</v>
      </c>
      <c r="B629" s="1">
        <v>1840</v>
      </c>
      <c r="D629" s="1" t="s">
        <v>182</v>
      </c>
      <c r="E629" s="1" t="s">
        <v>1275</v>
      </c>
      <c r="F629" s="1" t="s">
        <v>1670</v>
      </c>
      <c r="J629" s="1">
        <v>1840</v>
      </c>
      <c r="K629" s="1">
        <v>12</v>
      </c>
      <c r="L629" s="1">
        <v>2</v>
      </c>
      <c r="M629" s="1">
        <v>1841</v>
      </c>
      <c r="N629" s="1">
        <v>3</v>
      </c>
      <c r="O629" s="1">
        <v>17</v>
      </c>
      <c r="P629" s="1">
        <v>105</v>
      </c>
      <c r="Q629" s="1">
        <v>330</v>
      </c>
      <c r="S629" s="1">
        <v>327</v>
      </c>
      <c r="U629" s="1" t="s">
        <v>1671</v>
      </c>
    </row>
    <row r="630" spans="1:21" x14ac:dyDescent="0.25">
      <c r="A630" s="1">
        <v>870</v>
      </c>
      <c r="B630" s="1">
        <v>1840</v>
      </c>
      <c r="D630" s="1" t="s">
        <v>711</v>
      </c>
      <c r="E630" s="1" t="s">
        <v>1275</v>
      </c>
      <c r="F630" s="1" t="s">
        <v>1672</v>
      </c>
      <c r="J630" s="1">
        <v>1840</v>
      </c>
      <c r="K630" s="1">
        <v>12</v>
      </c>
      <c r="L630" s="1">
        <v>16</v>
      </c>
      <c r="M630" s="1">
        <v>1841</v>
      </c>
      <c r="N630" s="1">
        <v>3</v>
      </c>
      <c r="O630" s="1">
        <v>18</v>
      </c>
      <c r="P630" s="1">
        <v>92</v>
      </c>
      <c r="Q630" s="1">
        <v>180</v>
      </c>
      <c r="S630" s="1">
        <v>180</v>
      </c>
      <c r="U630" s="1" t="s">
        <v>1673</v>
      </c>
    </row>
    <row r="631" spans="1:21" x14ac:dyDescent="0.25">
      <c r="A631" s="1">
        <v>871</v>
      </c>
      <c r="B631" s="1">
        <v>1840</v>
      </c>
      <c r="D631" s="1" t="s">
        <v>711</v>
      </c>
      <c r="E631" s="1" t="s">
        <v>1275</v>
      </c>
      <c r="F631" s="1" t="s">
        <v>1674</v>
      </c>
      <c r="J631" s="1">
        <v>1840</v>
      </c>
      <c r="K631" s="1">
        <v>11</v>
      </c>
      <c r="L631" s="1">
        <v>27</v>
      </c>
      <c r="M631" s="1">
        <v>1841</v>
      </c>
      <c r="N631" s="1">
        <v>3</v>
      </c>
      <c r="O631" s="1">
        <v>19</v>
      </c>
      <c r="P631" s="1">
        <v>112</v>
      </c>
      <c r="R631" s="1">
        <v>125</v>
      </c>
      <c r="T631" s="1">
        <v>124</v>
      </c>
      <c r="U631" s="1" t="s">
        <v>1675</v>
      </c>
    </row>
    <row r="632" spans="1:21" x14ac:dyDescent="0.25">
      <c r="A632" s="1">
        <v>872</v>
      </c>
      <c r="B632" s="1">
        <v>1840</v>
      </c>
      <c r="D632" s="1" t="s">
        <v>465</v>
      </c>
      <c r="E632" s="1" t="s">
        <v>1275</v>
      </c>
      <c r="F632" s="1" t="s">
        <v>1676</v>
      </c>
      <c r="J632" s="1">
        <v>1840</v>
      </c>
      <c r="K632" s="1">
        <v>12</v>
      </c>
      <c r="L632" s="1">
        <v>16</v>
      </c>
      <c r="M632" s="1">
        <v>1841</v>
      </c>
      <c r="N632" s="1">
        <v>4</v>
      </c>
      <c r="O632" s="1">
        <v>18</v>
      </c>
      <c r="P632" s="1">
        <v>123</v>
      </c>
      <c r="Q632" s="1">
        <v>259</v>
      </c>
      <c r="S632" s="1">
        <v>259</v>
      </c>
      <c r="U632" s="1" t="s">
        <v>1677</v>
      </c>
    </row>
    <row r="633" spans="1:21" x14ac:dyDescent="0.25">
      <c r="A633" s="1">
        <v>873</v>
      </c>
      <c r="B633" s="1">
        <v>1841</v>
      </c>
      <c r="D633" s="1" t="s">
        <v>449</v>
      </c>
      <c r="E633" s="1" t="s">
        <v>1275</v>
      </c>
      <c r="F633" s="1" t="s">
        <v>1678</v>
      </c>
      <c r="J633" s="1">
        <v>1841</v>
      </c>
      <c r="K633" s="1">
        <v>4</v>
      </c>
      <c r="L633" s="1">
        <v>5</v>
      </c>
      <c r="M633" s="1">
        <v>1841</v>
      </c>
      <c r="N633" s="1">
        <v>7</v>
      </c>
      <c r="O633" s="1">
        <v>19</v>
      </c>
      <c r="P633" s="1">
        <v>105</v>
      </c>
      <c r="R633" s="1">
        <v>190</v>
      </c>
      <c r="T633" s="1">
        <v>179</v>
      </c>
      <c r="U633" s="1" t="s">
        <v>1679</v>
      </c>
    </row>
    <row r="634" spans="1:21" x14ac:dyDescent="0.25">
      <c r="A634" s="1">
        <v>874</v>
      </c>
      <c r="B634" s="1">
        <v>1841</v>
      </c>
      <c r="D634" s="1" t="s">
        <v>182</v>
      </c>
      <c r="E634" s="1" t="s">
        <v>1275</v>
      </c>
      <c r="F634" s="1" t="s">
        <v>1680</v>
      </c>
      <c r="J634" s="1">
        <v>1841</v>
      </c>
      <c r="K634" s="1">
        <v>4</v>
      </c>
      <c r="L634" s="1">
        <v>17</v>
      </c>
      <c r="M634" s="1">
        <v>1841</v>
      </c>
      <c r="N634" s="1">
        <v>8</v>
      </c>
      <c r="O634" s="1">
        <v>21</v>
      </c>
      <c r="P634" s="1">
        <v>126</v>
      </c>
      <c r="Q634" s="1">
        <v>260</v>
      </c>
      <c r="S634" s="1">
        <v>258</v>
      </c>
      <c r="U634" s="1" t="s">
        <v>1681</v>
      </c>
    </row>
    <row r="635" spans="1:21" x14ac:dyDescent="0.25">
      <c r="A635" s="1">
        <v>875</v>
      </c>
      <c r="B635" s="1">
        <v>1841</v>
      </c>
      <c r="D635" s="1" t="s">
        <v>465</v>
      </c>
      <c r="E635" s="1" t="s">
        <v>1275</v>
      </c>
      <c r="F635" s="1" t="s">
        <v>1682</v>
      </c>
      <c r="J635" s="1">
        <v>1841</v>
      </c>
      <c r="K635" s="1">
        <v>4</v>
      </c>
      <c r="L635" s="1">
        <v>9</v>
      </c>
      <c r="M635" s="1">
        <v>1841</v>
      </c>
      <c r="N635" s="1">
        <v>9</v>
      </c>
      <c r="O635" s="1">
        <v>1</v>
      </c>
      <c r="P635" s="1">
        <v>145</v>
      </c>
      <c r="Q635" s="1">
        <v>250</v>
      </c>
      <c r="S635" s="1">
        <v>245</v>
      </c>
      <c r="U635" s="1" t="s">
        <v>1683</v>
      </c>
    </row>
    <row r="636" spans="1:21" x14ac:dyDescent="0.25">
      <c r="A636" s="1">
        <v>876</v>
      </c>
      <c r="B636" s="1">
        <v>1841</v>
      </c>
      <c r="D636" s="1" t="s">
        <v>465</v>
      </c>
      <c r="E636" s="1" t="s">
        <v>1275</v>
      </c>
      <c r="F636" s="1" t="s">
        <v>1684</v>
      </c>
      <c r="J636" s="1">
        <v>1841</v>
      </c>
      <c r="K636" s="1">
        <v>5</v>
      </c>
      <c r="L636" s="1">
        <v>19</v>
      </c>
      <c r="M636" s="1">
        <v>1841</v>
      </c>
      <c r="N636" s="1">
        <v>9</v>
      </c>
      <c r="O636" s="1">
        <v>12</v>
      </c>
      <c r="P636" s="1">
        <v>116</v>
      </c>
      <c r="Q636" s="1">
        <v>202</v>
      </c>
      <c r="S636" s="1">
        <v>200</v>
      </c>
      <c r="U636" s="1" t="s">
        <v>1685</v>
      </c>
    </row>
    <row r="637" spans="1:21" x14ac:dyDescent="0.25">
      <c r="A637" s="1">
        <v>877</v>
      </c>
      <c r="B637" s="1">
        <v>1841</v>
      </c>
      <c r="D637" s="1" t="s">
        <v>711</v>
      </c>
      <c r="E637" s="1" t="s">
        <v>1275</v>
      </c>
      <c r="F637" s="1" t="s">
        <v>1686</v>
      </c>
      <c r="J637" s="1">
        <v>1841</v>
      </c>
      <c r="K637" s="1">
        <v>4</v>
      </c>
      <c r="L637" s="1">
        <v>25</v>
      </c>
      <c r="M637" s="1">
        <v>1841</v>
      </c>
      <c r="N637" s="1">
        <v>9</v>
      </c>
      <c r="O637" s="1">
        <v>12</v>
      </c>
      <c r="P637" s="1">
        <v>140</v>
      </c>
      <c r="Q637" s="1">
        <v>176</v>
      </c>
      <c r="S637" s="1">
        <v>174</v>
      </c>
      <c r="U637" s="1" t="s">
        <v>1687</v>
      </c>
    </row>
    <row r="638" spans="1:21" x14ac:dyDescent="0.25">
      <c r="A638" s="1">
        <v>878</v>
      </c>
      <c r="B638" s="1">
        <v>1841</v>
      </c>
      <c r="D638" s="1" t="s">
        <v>194</v>
      </c>
      <c r="E638" s="1" t="s">
        <v>1275</v>
      </c>
      <c r="F638" s="1" t="s">
        <v>1688</v>
      </c>
      <c r="J638" s="1">
        <v>1841</v>
      </c>
      <c r="K638" s="1">
        <v>6</v>
      </c>
      <c r="L638" s="1">
        <v>7</v>
      </c>
      <c r="M638" s="1">
        <v>1841</v>
      </c>
      <c r="N638" s="1">
        <v>10</v>
      </c>
      <c r="O638" s="1">
        <v>4</v>
      </c>
      <c r="P638" s="1">
        <v>119</v>
      </c>
      <c r="Q638" s="1">
        <v>308</v>
      </c>
      <c r="S638" s="1">
        <v>307</v>
      </c>
      <c r="U638" s="1" t="s">
        <v>1689</v>
      </c>
    </row>
    <row r="639" spans="1:21" x14ac:dyDescent="0.25">
      <c r="A639" s="1">
        <v>879</v>
      </c>
      <c r="B639" s="1">
        <v>1841</v>
      </c>
      <c r="D639" s="1" t="s">
        <v>152</v>
      </c>
      <c r="E639" s="1" t="s">
        <v>1275</v>
      </c>
      <c r="F639" s="1" t="s">
        <v>1690</v>
      </c>
      <c r="J639" s="1">
        <v>1841</v>
      </c>
      <c r="K639" s="1">
        <v>6</v>
      </c>
      <c r="L639" s="1">
        <v>23</v>
      </c>
      <c r="M639" s="1">
        <v>1841</v>
      </c>
      <c r="N639" s="1">
        <v>10</v>
      </c>
      <c r="O639" s="1">
        <v>10</v>
      </c>
      <c r="P639" s="1">
        <v>109</v>
      </c>
      <c r="R639" s="1">
        <v>180</v>
      </c>
      <c r="T639" s="1">
        <v>179</v>
      </c>
      <c r="U639" s="1" t="s">
        <v>1691</v>
      </c>
    </row>
    <row r="640" spans="1:21" x14ac:dyDescent="0.25">
      <c r="A640" s="1">
        <v>880</v>
      </c>
      <c r="B640" s="1">
        <v>1841</v>
      </c>
      <c r="D640" s="1" t="s">
        <v>465</v>
      </c>
      <c r="E640" s="1" t="s">
        <v>1275</v>
      </c>
      <c r="F640" s="1" t="s">
        <v>1692</v>
      </c>
      <c r="J640" s="1">
        <v>1841</v>
      </c>
      <c r="K640" s="1">
        <v>6</v>
      </c>
      <c r="L640" s="1">
        <v>29</v>
      </c>
      <c r="M640" s="1">
        <v>1841</v>
      </c>
      <c r="N640" s="1">
        <v>11</v>
      </c>
      <c r="O640" s="1">
        <v>18</v>
      </c>
      <c r="P640" s="1">
        <v>142</v>
      </c>
      <c r="Q640" s="1">
        <v>186</v>
      </c>
      <c r="S640" s="1">
        <v>186</v>
      </c>
      <c r="U640" s="1" t="s">
        <v>1693</v>
      </c>
    </row>
    <row r="641" spans="1:21" x14ac:dyDescent="0.25">
      <c r="A641" s="1">
        <v>881</v>
      </c>
      <c r="B641" s="1">
        <v>1841</v>
      </c>
      <c r="D641" s="1" t="s">
        <v>711</v>
      </c>
      <c r="E641" s="1" t="s">
        <v>1275</v>
      </c>
      <c r="F641" s="1" t="s">
        <v>1694</v>
      </c>
      <c r="J641" s="1">
        <v>1841</v>
      </c>
      <c r="K641" s="1">
        <v>8</v>
      </c>
      <c r="L641" s="1">
        <v>12</v>
      </c>
      <c r="M641" s="1">
        <v>1841</v>
      </c>
      <c r="N641" s="1">
        <v>12</v>
      </c>
      <c r="O641" s="1">
        <v>26</v>
      </c>
      <c r="P641" s="1">
        <v>136</v>
      </c>
      <c r="R641" s="1">
        <v>145</v>
      </c>
      <c r="T641" s="1">
        <v>143</v>
      </c>
      <c r="U641" s="1" t="s">
        <v>1695</v>
      </c>
    </row>
    <row r="642" spans="1:21" x14ac:dyDescent="0.25">
      <c r="A642" s="1">
        <v>885</v>
      </c>
      <c r="B642" s="1">
        <v>1841</v>
      </c>
      <c r="D642" s="1" t="s">
        <v>711</v>
      </c>
      <c r="E642" s="1" t="s">
        <v>1275</v>
      </c>
      <c r="F642" s="1" t="s">
        <v>1696</v>
      </c>
      <c r="J642" s="1">
        <v>1841</v>
      </c>
      <c r="K642" s="1">
        <v>8</v>
      </c>
      <c r="L642" s="1">
        <v>7</v>
      </c>
      <c r="M642" s="1">
        <v>1842</v>
      </c>
      <c r="N642" s="1">
        <v>1</v>
      </c>
      <c r="O642" s="1">
        <v>3</v>
      </c>
      <c r="P642" s="1">
        <v>149</v>
      </c>
      <c r="Q642" s="1">
        <v>181</v>
      </c>
      <c r="S642" s="1">
        <v>178</v>
      </c>
      <c r="U642" s="1" t="s">
        <v>1697</v>
      </c>
    </row>
    <row r="643" spans="1:21" x14ac:dyDescent="0.25">
      <c r="A643" s="1">
        <v>886</v>
      </c>
      <c r="B643" s="1">
        <v>1841</v>
      </c>
      <c r="D643" s="1" t="s">
        <v>465</v>
      </c>
      <c r="E643" s="1" t="s">
        <v>1275</v>
      </c>
      <c r="F643" s="1" t="s">
        <v>1698</v>
      </c>
      <c r="J643" s="1">
        <v>1841</v>
      </c>
      <c r="K643" s="1">
        <v>8</v>
      </c>
      <c r="L643" s="1">
        <v>30</v>
      </c>
      <c r="M643" s="1">
        <v>1842</v>
      </c>
      <c r="N643" s="1">
        <v>1</v>
      </c>
      <c r="O643" s="1">
        <v>13</v>
      </c>
      <c r="P643" s="1">
        <v>136</v>
      </c>
      <c r="Q643" s="1">
        <v>350</v>
      </c>
      <c r="S643" s="1">
        <v>348</v>
      </c>
      <c r="U643" s="1" t="s">
        <v>1699</v>
      </c>
    </row>
    <row r="644" spans="1:21" x14ac:dyDescent="0.25">
      <c r="A644" s="1">
        <v>887</v>
      </c>
      <c r="B644" s="1">
        <v>1841</v>
      </c>
      <c r="D644" s="1" t="s">
        <v>194</v>
      </c>
      <c r="E644" s="1" t="s">
        <v>1275</v>
      </c>
      <c r="F644" s="1" t="s">
        <v>1700</v>
      </c>
      <c r="J644" s="1">
        <v>1841</v>
      </c>
      <c r="K644" s="1">
        <v>10</v>
      </c>
      <c r="L644" s="1">
        <v>26</v>
      </c>
      <c r="M644" s="1">
        <v>1842</v>
      </c>
      <c r="N644" s="1">
        <v>2</v>
      </c>
      <c r="O644" s="1">
        <v>19</v>
      </c>
      <c r="P644" s="1">
        <v>116</v>
      </c>
      <c r="Q644" s="1">
        <v>400</v>
      </c>
      <c r="S644" s="1">
        <v>394</v>
      </c>
      <c r="U644" s="1" t="s">
        <v>1701</v>
      </c>
    </row>
    <row r="645" spans="1:21" x14ac:dyDescent="0.25">
      <c r="A645" s="1">
        <v>888</v>
      </c>
      <c r="B645" s="1">
        <v>1841</v>
      </c>
      <c r="D645" s="1" t="s">
        <v>711</v>
      </c>
      <c r="E645" s="1" t="s">
        <v>1275</v>
      </c>
      <c r="F645" s="1" t="s">
        <v>1702</v>
      </c>
      <c r="J645" s="1">
        <v>1841</v>
      </c>
      <c r="K645" s="1">
        <v>11</v>
      </c>
      <c r="L645" s="1">
        <v>15</v>
      </c>
      <c r="M645" s="1">
        <v>1842</v>
      </c>
      <c r="N645" s="1">
        <v>3</v>
      </c>
      <c r="O645" s="1">
        <v>4</v>
      </c>
      <c r="P645" s="1">
        <v>109</v>
      </c>
      <c r="Q645" s="1">
        <v>193</v>
      </c>
      <c r="S645" s="1">
        <v>189</v>
      </c>
      <c r="U645" s="1" t="s">
        <v>1703</v>
      </c>
    </row>
    <row r="646" spans="1:21" x14ac:dyDescent="0.25">
      <c r="A646" s="1">
        <v>889</v>
      </c>
      <c r="B646" s="1">
        <v>1841</v>
      </c>
      <c r="D646" s="1" t="s">
        <v>465</v>
      </c>
      <c r="E646" s="1" t="s">
        <v>1275</v>
      </c>
      <c r="F646" s="1" t="s">
        <v>1704</v>
      </c>
      <c r="J646" s="1">
        <v>1841</v>
      </c>
      <c r="K646" s="1">
        <v>12</v>
      </c>
      <c r="L646" s="1">
        <v>5</v>
      </c>
      <c r="M646" s="1">
        <v>1842</v>
      </c>
      <c r="N646" s="1">
        <v>4</v>
      </c>
      <c r="O646" s="1">
        <v>6</v>
      </c>
      <c r="P646" s="1">
        <v>122</v>
      </c>
      <c r="Q646" s="1">
        <v>200</v>
      </c>
      <c r="S646" s="1">
        <v>198</v>
      </c>
      <c r="U646" s="1" t="s">
        <v>1705</v>
      </c>
    </row>
    <row r="647" spans="1:21" x14ac:dyDescent="0.25">
      <c r="A647" s="1">
        <v>890</v>
      </c>
      <c r="B647" s="1">
        <v>1841</v>
      </c>
      <c r="D647" s="1" t="s">
        <v>449</v>
      </c>
      <c r="E647" s="1" t="s">
        <v>1275</v>
      </c>
      <c r="F647" s="1" t="s">
        <v>1706</v>
      </c>
      <c r="J647" s="1">
        <v>1841</v>
      </c>
      <c r="K647" s="1">
        <v>11</v>
      </c>
      <c r="L647" s="1">
        <v>24</v>
      </c>
      <c r="M647" s="1">
        <v>1842</v>
      </c>
      <c r="N647" s="1">
        <v>4</v>
      </c>
      <c r="O647" s="1">
        <v>9</v>
      </c>
      <c r="P647" s="1">
        <v>136</v>
      </c>
      <c r="R647" s="1">
        <v>191</v>
      </c>
      <c r="T647" s="1">
        <v>190</v>
      </c>
      <c r="U647" s="1" t="s">
        <v>1707</v>
      </c>
    </row>
    <row r="648" spans="1:21" x14ac:dyDescent="0.25">
      <c r="A648" s="1">
        <v>892</v>
      </c>
      <c r="B648" s="1">
        <v>1841</v>
      </c>
      <c r="D648" s="1" t="s">
        <v>194</v>
      </c>
      <c r="E648" s="1" t="s">
        <v>1275</v>
      </c>
      <c r="F648" s="1" t="s">
        <v>1710</v>
      </c>
      <c r="J648" s="1">
        <v>1841</v>
      </c>
      <c r="K648" s="1">
        <v>12</v>
      </c>
      <c r="L648" s="1">
        <v>20</v>
      </c>
      <c r="M648" s="1">
        <v>1842</v>
      </c>
      <c r="N648" s="1">
        <v>5</v>
      </c>
      <c r="O648" s="1">
        <v>30</v>
      </c>
      <c r="P648" s="1">
        <v>161</v>
      </c>
      <c r="Q648" s="1">
        <v>219</v>
      </c>
      <c r="S648" s="1">
        <v>218</v>
      </c>
      <c r="U648" s="1" t="s">
        <v>1711</v>
      </c>
    </row>
    <row r="649" spans="1:21" x14ac:dyDescent="0.25">
      <c r="A649" s="1">
        <v>891</v>
      </c>
      <c r="B649" s="1">
        <v>1842</v>
      </c>
      <c r="D649" s="1" t="s">
        <v>182</v>
      </c>
      <c r="E649" s="1" t="s">
        <v>1275</v>
      </c>
      <c r="F649" s="1" t="s">
        <v>1708</v>
      </c>
      <c r="J649" s="1">
        <v>1842</v>
      </c>
      <c r="K649" s="1">
        <v>1</v>
      </c>
      <c r="L649" s="1">
        <v>19</v>
      </c>
      <c r="M649" s="1">
        <v>1842</v>
      </c>
      <c r="N649" s="1">
        <v>5</v>
      </c>
      <c r="O649" s="1">
        <v>19</v>
      </c>
      <c r="P649" s="1">
        <v>120</v>
      </c>
      <c r="Q649" s="1">
        <v>267</v>
      </c>
      <c r="S649" s="1">
        <v>266</v>
      </c>
      <c r="U649" s="1" t="s">
        <v>1709</v>
      </c>
    </row>
    <row r="650" spans="1:21" x14ac:dyDescent="0.25">
      <c r="A650" s="1">
        <v>893</v>
      </c>
      <c r="B650" s="1">
        <v>1842</v>
      </c>
      <c r="D650" s="1" t="s">
        <v>449</v>
      </c>
      <c r="E650" s="1" t="s">
        <v>1275</v>
      </c>
      <c r="F650" s="1" t="s">
        <v>1712</v>
      </c>
      <c r="J650" s="1">
        <v>1842</v>
      </c>
      <c r="K650" s="1">
        <v>3</v>
      </c>
      <c r="L650" s="1">
        <v>22</v>
      </c>
      <c r="M650" s="1">
        <v>1842</v>
      </c>
      <c r="N650" s="1">
        <v>7</v>
      </c>
      <c r="O650" s="1">
        <v>5</v>
      </c>
      <c r="P650" s="1">
        <v>105</v>
      </c>
      <c r="Q650" s="1">
        <v>280</v>
      </c>
      <c r="S650" s="1">
        <v>275</v>
      </c>
      <c r="U650" s="1" t="s">
        <v>1713</v>
      </c>
    </row>
    <row r="651" spans="1:21" x14ac:dyDescent="0.25">
      <c r="A651" s="1">
        <v>894</v>
      </c>
      <c r="B651" s="1">
        <v>1842</v>
      </c>
      <c r="D651" s="1" t="s">
        <v>197</v>
      </c>
      <c r="E651" s="1" t="s">
        <v>1275</v>
      </c>
      <c r="F651" s="1" t="s">
        <v>1714</v>
      </c>
      <c r="J651" s="1">
        <v>1842</v>
      </c>
      <c r="K651" s="1">
        <v>4</v>
      </c>
      <c r="L651" s="1">
        <v>2</v>
      </c>
      <c r="M651" s="1">
        <v>1842</v>
      </c>
      <c r="N651" s="1">
        <v>7</v>
      </c>
      <c r="O651" s="1">
        <v>20</v>
      </c>
      <c r="P651" s="1">
        <v>109</v>
      </c>
      <c r="Q651" s="1">
        <v>250</v>
      </c>
      <c r="S651" s="1">
        <v>249</v>
      </c>
      <c r="U651" s="1" t="s">
        <v>1715</v>
      </c>
    </row>
    <row r="652" spans="1:21" x14ac:dyDescent="0.25">
      <c r="A652" s="1">
        <v>895</v>
      </c>
      <c r="B652" s="1">
        <v>1842</v>
      </c>
      <c r="D652" s="1" t="s">
        <v>194</v>
      </c>
      <c r="E652" s="1" t="s">
        <v>1275</v>
      </c>
      <c r="F652" s="1" t="s">
        <v>1716</v>
      </c>
      <c r="J652" s="1">
        <v>1842</v>
      </c>
      <c r="K652" s="1">
        <v>4</v>
      </c>
      <c r="L652" s="1">
        <v>24</v>
      </c>
      <c r="M652" s="1">
        <v>1842</v>
      </c>
      <c r="N652" s="1">
        <v>7</v>
      </c>
      <c r="O652" s="1">
        <v>25</v>
      </c>
      <c r="P652" s="1">
        <v>92</v>
      </c>
      <c r="Q652" s="1">
        <v>299</v>
      </c>
      <c r="S652" s="1">
        <v>297</v>
      </c>
      <c r="U652" s="1" t="s">
        <v>1717</v>
      </c>
    </row>
    <row r="653" spans="1:21" x14ac:dyDescent="0.25">
      <c r="A653" s="1">
        <v>896</v>
      </c>
      <c r="B653" s="1">
        <v>1842</v>
      </c>
      <c r="D653" s="1" t="s">
        <v>384</v>
      </c>
      <c r="E653" s="1" t="s">
        <v>1275</v>
      </c>
      <c r="F653" s="1" t="s">
        <v>1718</v>
      </c>
      <c r="J653" s="1">
        <v>1842</v>
      </c>
      <c r="K653" s="1">
        <v>4</v>
      </c>
      <c r="L653" s="1">
        <v>10</v>
      </c>
      <c r="M653" s="1">
        <v>1842</v>
      </c>
      <c r="N653" s="1">
        <v>7</v>
      </c>
      <c r="O653" s="1">
        <v>28</v>
      </c>
      <c r="P653" s="1">
        <v>109</v>
      </c>
      <c r="Q653" s="1">
        <v>230</v>
      </c>
      <c r="S653" s="1">
        <v>229</v>
      </c>
      <c r="U653" s="1" t="s">
        <v>1719</v>
      </c>
    </row>
    <row r="654" spans="1:21" x14ac:dyDescent="0.25">
      <c r="A654" s="1">
        <v>900</v>
      </c>
      <c r="B654" s="1">
        <v>1842</v>
      </c>
      <c r="D654" s="1" t="s">
        <v>711</v>
      </c>
      <c r="E654" s="1" t="s">
        <v>1275</v>
      </c>
      <c r="F654" s="1" t="s">
        <v>1720</v>
      </c>
      <c r="J654" s="1">
        <v>1842</v>
      </c>
      <c r="K654" s="1">
        <v>5</v>
      </c>
      <c r="L654" s="1">
        <v>1</v>
      </c>
      <c r="M654" s="1">
        <v>1842</v>
      </c>
      <c r="N654" s="1">
        <v>8</v>
      </c>
      <c r="O654" s="1">
        <v>3</v>
      </c>
      <c r="P654" s="1">
        <v>94</v>
      </c>
      <c r="Q654" s="1">
        <v>201</v>
      </c>
      <c r="S654" s="1">
        <v>195</v>
      </c>
      <c r="U654" s="1" t="s">
        <v>1721</v>
      </c>
    </row>
    <row r="655" spans="1:21" x14ac:dyDescent="0.25">
      <c r="A655" s="1">
        <v>901</v>
      </c>
      <c r="B655" s="1">
        <v>1842</v>
      </c>
      <c r="D655" s="1" t="s">
        <v>384</v>
      </c>
      <c r="E655" s="1" t="s">
        <v>1275</v>
      </c>
      <c r="F655" s="1" t="s">
        <v>1722</v>
      </c>
      <c r="J655" s="1">
        <v>1842</v>
      </c>
      <c r="K655" s="1">
        <v>4</v>
      </c>
      <c r="L655" s="1">
        <v>5</v>
      </c>
      <c r="M655" s="1">
        <v>1842</v>
      </c>
      <c r="N655" s="1">
        <v>8</v>
      </c>
      <c r="O655" s="1">
        <v>11</v>
      </c>
      <c r="P655" s="1">
        <v>128</v>
      </c>
      <c r="Q655" s="1">
        <v>250</v>
      </c>
      <c r="S655" s="1">
        <v>247</v>
      </c>
      <c r="U655" s="1" t="s">
        <v>1723</v>
      </c>
    </row>
    <row r="656" spans="1:21" x14ac:dyDescent="0.25">
      <c r="A656" s="1">
        <v>902</v>
      </c>
      <c r="B656" s="1">
        <v>1842</v>
      </c>
      <c r="D656" s="1" t="s">
        <v>711</v>
      </c>
      <c r="E656" s="1" t="s">
        <v>1275</v>
      </c>
      <c r="F656" s="1" t="s">
        <v>1724</v>
      </c>
      <c r="J656" s="1">
        <v>1842</v>
      </c>
      <c r="K656" s="1">
        <v>4</v>
      </c>
      <c r="L656" s="1">
        <v>10</v>
      </c>
      <c r="M656" s="1">
        <v>1842</v>
      </c>
      <c r="N656" s="1">
        <v>8</v>
      </c>
      <c r="O656" s="1">
        <v>17</v>
      </c>
      <c r="P656" s="1">
        <v>129</v>
      </c>
      <c r="R656" s="1">
        <v>139</v>
      </c>
      <c r="T656" s="1">
        <v>137</v>
      </c>
      <c r="U656" s="1" t="s">
        <v>1725</v>
      </c>
    </row>
    <row r="657" spans="1:21" x14ac:dyDescent="0.25">
      <c r="A657" s="1">
        <v>903</v>
      </c>
      <c r="B657" s="1">
        <v>1842</v>
      </c>
      <c r="D657" s="1" t="s">
        <v>449</v>
      </c>
      <c r="E657" s="1" t="s">
        <v>1275</v>
      </c>
      <c r="F657" s="1" t="s">
        <v>1726</v>
      </c>
      <c r="J657" s="1">
        <v>1842</v>
      </c>
      <c r="K657" s="1">
        <v>5</v>
      </c>
      <c r="L657" s="1">
        <v>5</v>
      </c>
      <c r="M657" s="1">
        <v>1842</v>
      </c>
      <c r="N657" s="1">
        <v>9</v>
      </c>
      <c r="O657" s="1">
        <v>24</v>
      </c>
      <c r="P657" s="1">
        <v>142</v>
      </c>
      <c r="R657" s="1">
        <v>204</v>
      </c>
      <c r="T657" s="1">
        <v>202</v>
      </c>
      <c r="U657" s="1" t="s">
        <v>1727</v>
      </c>
    </row>
    <row r="658" spans="1:21" x14ac:dyDescent="0.25">
      <c r="A658" s="1">
        <v>904</v>
      </c>
      <c r="B658" s="1">
        <v>1842</v>
      </c>
      <c r="D658" s="1" t="s">
        <v>711</v>
      </c>
      <c r="E658" s="1" t="s">
        <v>1275</v>
      </c>
      <c r="F658" s="1" t="s">
        <v>1728</v>
      </c>
      <c r="J658" s="1">
        <v>1842</v>
      </c>
      <c r="K658" s="1">
        <v>7</v>
      </c>
      <c r="L658" s="1">
        <v>10</v>
      </c>
      <c r="M658" s="1">
        <v>1842</v>
      </c>
      <c r="N658" s="1">
        <v>10</v>
      </c>
      <c r="O658" s="1">
        <v>23</v>
      </c>
      <c r="P658" s="1">
        <v>105</v>
      </c>
      <c r="Q658" s="1">
        <v>174</v>
      </c>
      <c r="S658" s="1">
        <v>172</v>
      </c>
      <c r="U658" s="1" t="s">
        <v>1729</v>
      </c>
    </row>
    <row r="659" spans="1:21" x14ac:dyDescent="0.25">
      <c r="A659" s="1">
        <v>905</v>
      </c>
      <c r="B659" s="1">
        <v>1842</v>
      </c>
      <c r="D659" s="1" t="s">
        <v>197</v>
      </c>
      <c r="E659" s="1" t="s">
        <v>1275</v>
      </c>
      <c r="F659" s="1" t="s">
        <v>1644</v>
      </c>
      <c r="J659" s="1">
        <v>1842</v>
      </c>
      <c r="K659" s="1">
        <v>7</v>
      </c>
      <c r="L659" s="1">
        <v>18</v>
      </c>
      <c r="M659" s="1">
        <v>1842</v>
      </c>
      <c r="N659" s="1">
        <v>11</v>
      </c>
      <c r="O659" s="1">
        <v>7</v>
      </c>
      <c r="P659" s="1">
        <v>112</v>
      </c>
      <c r="Q659" s="1">
        <v>240</v>
      </c>
      <c r="S659" s="1">
        <v>238</v>
      </c>
      <c r="U659" s="1" t="s">
        <v>1730</v>
      </c>
    </row>
    <row r="660" spans="1:21" x14ac:dyDescent="0.25">
      <c r="A660" s="1">
        <v>906</v>
      </c>
      <c r="B660" s="1">
        <v>1842</v>
      </c>
      <c r="C660" s="1">
        <v>2</v>
      </c>
      <c r="D660" s="1" t="s">
        <v>1731</v>
      </c>
      <c r="E660" s="1" t="s">
        <v>1275</v>
      </c>
      <c r="F660" s="1" t="s">
        <v>1732</v>
      </c>
      <c r="J660" s="1">
        <v>1842</v>
      </c>
      <c r="K660" s="1">
        <v>10</v>
      </c>
      <c r="L660" s="1">
        <v>14</v>
      </c>
      <c r="M660" s="1">
        <v>1842</v>
      </c>
      <c r="N660" s="1">
        <v>11</v>
      </c>
      <c r="O660" s="1">
        <v>23</v>
      </c>
      <c r="P660" s="1">
        <v>40</v>
      </c>
      <c r="Q660" s="1">
        <v>72</v>
      </c>
      <c r="S660" s="1">
        <v>72</v>
      </c>
      <c r="U660" s="1" t="s">
        <v>1733</v>
      </c>
    </row>
    <row r="661" spans="1:21" x14ac:dyDescent="0.25">
      <c r="A661" s="1">
        <v>907</v>
      </c>
      <c r="B661" s="1">
        <v>1842</v>
      </c>
      <c r="D661" s="1" t="s">
        <v>465</v>
      </c>
      <c r="E661" s="1" t="s">
        <v>1275</v>
      </c>
      <c r="F661" s="1" t="s">
        <v>1734</v>
      </c>
      <c r="J661" s="1">
        <v>1842</v>
      </c>
      <c r="K661" s="1">
        <v>6</v>
      </c>
      <c r="L661" s="1">
        <v>28</v>
      </c>
      <c r="M661" s="1">
        <v>1842</v>
      </c>
      <c r="N661" s="1">
        <v>11</v>
      </c>
      <c r="O661" s="1">
        <v>24</v>
      </c>
      <c r="P661" s="1">
        <v>149</v>
      </c>
      <c r="Q661" s="1">
        <v>240</v>
      </c>
      <c r="S661" s="1">
        <v>238</v>
      </c>
      <c r="U661" s="1" t="s">
        <v>1735</v>
      </c>
    </row>
    <row r="662" spans="1:21" x14ac:dyDescent="0.25">
      <c r="A662" s="1">
        <v>908</v>
      </c>
      <c r="B662" s="1">
        <v>1842</v>
      </c>
      <c r="D662" s="1" t="s">
        <v>465</v>
      </c>
      <c r="E662" s="1" t="s">
        <v>1275</v>
      </c>
      <c r="F662" s="1" t="s">
        <v>66</v>
      </c>
      <c r="J662" s="1">
        <v>1842</v>
      </c>
      <c r="K662" s="1">
        <v>6</v>
      </c>
      <c r="L662" s="1">
        <v>1</v>
      </c>
      <c r="M662" s="1">
        <v>1842</v>
      </c>
      <c r="Q662" s="1">
        <v>220</v>
      </c>
      <c r="S662" s="1">
        <v>72</v>
      </c>
      <c r="U662" s="1" t="s">
        <v>67</v>
      </c>
    </row>
    <row r="663" spans="1:21" x14ac:dyDescent="0.25">
      <c r="A663" s="1">
        <v>909</v>
      </c>
      <c r="B663" s="1">
        <v>1842</v>
      </c>
      <c r="D663" s="1" t="s">
        <v>194</v>
      </c>
      <c r="E663" s="1" t="s">
        <v>1275</v>
      </c>
      <c r="F663" s="1" t="s">
        <v>1736</v>
      </c>
      <c r="J663" s="1">
        <v>1842</v>
      </c>
      <c r="K663" s="1">
        <v>8</v>
      </c>
      <c r="L663" s="1">
        <v>14</v>
      </c>
      <c r="M663" s="1">
        <v>1842</v>
      </c>
      <c r="N663" s="1">
        <v>11</v>
      </c>
      <c r="O663" s="1">
        <v>28</v>
      </c>
      <c r="P663" s="1">
        <v>106</v>
      </c>
      <c r="Q663" s="1">
        <v>390</v>
      </c>
      <c r="S663" s="1">
        <v>387</v>
      </c>
      <c r="U663" s="1" t="s">
        <v>1737</v>
      </c>
    </row>
    <row r="664" spans="1:21" x14ac:dyDescent="0.25">
      <c r="A664" s="1">
        <v>910</v>
      </c>
      <c r="B664" s="1">
        <v>1842</v>
      </c>
      <c r="D664" s="1" t="s">
        <v>711</v>
      </c>
      <c r="E664" s="1" t="s">
        <v>1275</v>
      </c>
      <c r="F664" s="1" t="s">
        <v>1738</v>
      </c>
      <c r="J664" s="1">
        <v>1842</v>
      </c>
      <c r="K664" s="1">
        <v>9</v>
      </c>
      <c r="L664" s="1">
        <v>4</v>
      </c>
      <c r="M664" s="1">
        <v>1842</v>
      </c>
      <c r="N664" s="1">
        <v>12</v>
      </c>
      <c r="O664" s="1">
        <v>15</v>
      </c>
      <c r="P664" s="1">
        <v>102</v>
      </c>
      <c r="R664" s="1">
        <v>149</v>
      </c>
      <c r="T664" s="1">
        <v>149</v>
      </c>
      <c r="U664" s="1" t="s">
        <v>1739</v>
      </c>
    </row>
    <row r="665" spans="1:21" x14ac:dyDescent="0.25">
      <c r="A665" s="1">
        <v>911</v>
      </c>
      <c r="B665" s="1">
        <v>1842</v>
      </c>
      <c r="D665" s="1" t="s">
        <v>152</v>
      </c>
      <c r="E665" s="1" t="s">
        <v>1275</v>
      </c>
      <c r="F665" s="1" t="s">
        <v>1740</v>
      </c>
      <c r="J665" s="1">
        <v>1842</v>
      </c>
      <c r="K665" s="1">
        <v>8</v>
      </c>
      <c r="L665" s="1">
        <v>17</v>
      </c>
      <c r="M665" s="1">
        <v>1842</v>
      </c>
      <c r="N665" s="1">
        <v>12</v>
      </c>
      <c r="O665" s="1">
        <v>19</v>
      </c>
      <c r="P665" s="1">
        <v>124</v>
      </c>
      <c r="Q665" s="1">
        <v>256</v>
      </c>
      <c r="S665" s="1">
        <v>253</v>
      </c>
      <c r="U665" s="1" t="s">
        <v>1741</v>
      </c>
    </row>
    <row r="666" spans="1:21" x14ac:dyDescent="0.25">
      <c r="A666" s="1">
        <v>915</v>
      </c>
      <c r="B666" s="1">
        <v>1842</v>
      </c>
      <c r="D666" s="1" t="s">
        <v>711</v>
      </c>
      <c r="E666" s="1" t="s">
        <v>1275</v>
      </c>
      <c r="F666" s="1" t="s">
        <v>1742</v>
      </c>
      <c r="J666" s="1">
        <v>1842</v>
      </c>
      <c r="K666" s="1">
        <v>9</v>
      </c>
      <c r="L666" s="1">
        <v>22</v>
      </c>
      <c r="M666" s="1">
        <v>1843</v>
      </c>
      <c r="N666" s="1">
        <v>1</v>
      </c>
      <c r="O666" s="1">
        <v>10</v>
      </c>
      <c r="P666" s="1">
        <v>110</v>
      </c>
      <c r="Q666" s="1">
        <v>180</v>
      </c>
      <c r="S666" s="1">
        <v>178</v>
      </c>
      <c r="U666" s="1" t="s">
        <v>1743</v>
      </c>
    </row>
    <row r="667" spans="1:21" x14ac:dyDescent="0.25">
      <c r="A667" s="1">
        <v>916</v>
      </c>
      <c r="B667" s="1">
        <v>1842</v>
      </c>
      <c r="D667" s="1" t="s">
        <v>194</v>
      </c>
      <c r="E667" s="1" t="s">
        <v>1275</v>
      </c>
      <c r="F667" s="1" t="s">
        <v>1744</v>
      </c>
      <c r="J667" s="1">
        <v>1842</v>
      </c>
      <c r="K667" s="1">
        <v>10</v>
      </c>
      <c r="L667" s="1">
        <v>5</v>
      </c>
      <c r="M667" s="1">
        <v>1843</v>
      </c>
      <c r="N667" s="1">
        <v>1</v>
      </c>
      <c r="O667" s="1">
        <v>14</v>
      </c>
      <c r="P667" s="1">
        <v>101</v>
      </c>
      <c r="Q667" s="1">
        <v>264</v>
      </c>
      <c r="S667" s="1">
        <v>261</v>
      </c>
      <c r="U667" s="1" t="s">
        <v>1745</v>
      </c>
    </row>
    <row r="668" spans="1:21" x14ac:dyDescent="0.25">
      <c r="A668" s="1">
        <v>917</v>
      </c>
      <c r="B668" s="1">
        <v>1842</v>
      </c>
      <c r="D668" s="1" t="s">
        <v>465</v>
      </c>
      <c r="E668" s="1" t="s">
        <v>1275</v>
      </c>
      <c r="F668" s="1" t="s">
        <v>1746</v>
      </c>
      <c r="J668" s="1">
        <v>1842</v>
      </c>
      <c r="K668" s="1">
        <v>10</v>
      </c>
      <c r="L668" s="1">
        <v>2</v>
      </c>
      <c r="M668" s="1">
        <v>1843</v>
      </c>
      <c r="N668" s="1">
        <v>1</v>
      </c>
      <c r="O668" s="1">
        <v>18</v>
      </c>
      <c r="P668" s="1">
        <v>108</v>
      </c>
      <c r="Q668" s="1">
        <v>270</v>
      </c>
      <c r="S668" s="1">
        <v>267</v>
      </c>
      <c r="U668" s="1" t="s">
        <v>1747</v>
      </c>
    </row>
    <row r="669" spans="1:21" x14ac:dyDescent="0.25">
      <c r="A669" s="1">
        <v>918</v>
      </c>
      <c r="B669" s="1">
        <v>1842</v>
      </c>
      <c r="D669" s="1" t="s">
        <v>449</v>
      </c>
      <c r="E669" s="1" t="s">
        <v>1275</v>
      </c>
      <c r="F669" s="1" t="s">
        <v>1748</v>
      </c>
      <c r="J669" s="1">
        <v>1842</v>
      </c>
      <c r="K669" s="1">
        <v>10</v>
      </c>
      <c r="L669" s="1">
        <v>2</v>
      </c>
      <c r="M669" s="1">
        <v>1843</v>
      </c>
      <c r="N669" s="1">
        <v>1</v>
      </c>
      <c r="O669" s="1">
        <v>20</v>
      </c>
      <c r="P669" s="1">
        <v>110</v>
      </c>
      <c r="R669" s="1">
        <v>191</v>
      </c>
      <c r="T669" s="1">
        <v>182</v>
      </c>
      <c r="U669" s="1" t="s">
        <v>1749</v>
      </c>
    </row>
    <row r="670" spans="1:21" x14ac:dyDescent="0.25">
      <c r="A670" s="1">
        <v>919</v>
      </c>
      <c r="B670" s="1">
        <v>1842</v>
      </c>
      <c r="D670" s="1" t="s">
        <v>711</v>
      </c>
      <c r="E670" s="1" t="s">
        <v>1275</v>
      </c>
      <c r="F670" s="1" t="s">
        <v>1750</v>
      </c>
      <c r="J670" s="1">
        <v>1842</v>
      </c>
      <c r="K670" s="1">
        <v>12</v>
      </c>
      <c r="L670" s="1">
        <v>20</v>
      </c>
      <c r="M670" s="1">
        <v>1843</v>
      </c>
      <c r="N670" s="1">
        <v>4</v>
      </c>
      <c r="O670" s="1">
        <v>4</v>
      </c>
      <c r="P670" s="1">
        <v>105</v>
      </c>
      <c r="Q670" s="1">
        <v>179</v>
      </c>
      <c r="S670" s="1">
        <v>178</v>
      </c>
      <c r="U670" s="1" t="s">
        <v>1751</v>
      </c>
    </row>
    <row r="671" spans="1:21" x14ac:dyDescent="0.25">
      <c r="A671" s="1">
        <v>920</v>
      </c>
      <c r="B671" s="1">
        <v>1842</v>
      </c>
      <c r="D671" s="1" t="s">
        <v>197</v>
      </c>
      <c r="E671" s="1" t="s">
        <v>1275</v>
      </c>
      <c r="F671" s="1" t="s">
        <v>1752</v>
      </c>
      <c r="J671" s="1">
        <v>1842</v>
      </c>
      <c r="K671" s="1">
        <v>12</v>
      </c>
      <c r="L671" s="1">
        <v>7</v>
      </c>
      <c r="M671" s="1">
        <v>1843</v>
      </c>
      <c r="N671" s="1">
        <v>4</v>
      </c>
      <c r="O671" s="1">
        <v>10</v>
      </c>
      <c r="P671" s="1">
        <v>124</v>
      </c>
      <c r="Q671" s="1">
        <v>161</v>
      </c>
      <c r="S671" s="1">
        <v>160</v>
      </c>
      <c r="U671" s="1" t="s">
        <v>1753</v>
      </c>
    </row>
    <row r="672" spans="1:21" x14ac:dyDescent="0.25">
      <c r="A672" s="1">
        <v>637</v>
      </c>
      <c r="B672" s="1">
        <v>1843</v>
      </c>
      <c r="D672" s="1" t="s">
        <v>194</v>
      </c>
      <c r="E672" s="1" t="s">
        <v>103</v>
      </c>
      <c r="F672" s="1" t="s">
        <v>106</v>
      </c>
      <c r="J672" s="1">
        <v>1843</v>
      </c>
      <c r="K672" s="1">
        <v>9</v>
      </c>
      <c r="L672" s="1">
        <v>1</v>
      </c>
      <c r="M672" s="1">
        <v>1844</v>
      </c>
      <c r="N672" s="1">
        <v>2</v>
      </c>
      <c r="O672" s="1">
        <v>7</v>
      </c>
      <c r="P672" s="1">
        <v>159</v>
      </c>
      <c r="Q672" s="1">
        <v>200</v>
      </c>
      <c r="S672" s="1">
        <v>195</v>
      </c>
      <c r="U672" s="1" t="s">
        <v>107</v>
      </c>
    </row>
    <row r="673" spans="1:21" x14ac:dyDescent="0.25">
      <c r="A673" s="1">
        <v>921</v>
      </c>
      <c r="B673" s="1">
        <v>1843</v>
      </c>
      <c r="D673" s="1" t="s">
        <v>152</v>
      </c>
      <c r="E673" s="1" t="s">
        <v>1275</v>
      </c>
      <c r="F673" s="1" t="s">
        <v>1754</v>
      </c>
      <c r="J673" s="1">
        <v>1843</v>
      </c>
      <c r="K673" s="1">
        <v>2</v>
      </c>
      <c r="L673" s="1">
        <v>5</v>
      </c>
      <c r="M673" s="1">
        <v>1843</v>
      </c>
      <c r="N673" s="1">
        <v>7</v>
      </c>
      <c r="O673" s="1">
        <v>19</v>
      </c>
      <c r="P673" s="1">
        <v>164</v>
      </c>
      <c r="R673" s="1">
        <v>156</v>
      </c>
      <c r="T673" s="1">
        <v>152</v>
      </c>
      <c r="U673" s="1" t="s">
        <v>1755</v>
      </c>
    </row>
    <row r="674" spans="1:21" x14ac:dyDescent="0.25">
      <c r="A674" s="1">
        <v>922</v>
      </c>
      <c r="B674" s="1">
        <v>1843</v>
      </c>
      <c r="D674" s="1" t="s">
        <v>465</v>
      </c>
      <c r="E674" s="1" t="s">
        <v>1275</v>
      </c>
      <c r="F674" s="1" t="s">
        <v>1756</v>
      </c>
      <c r="J674" s="1">
        <v>1843</v>
      </c>
      <c r="K674" s="1">
        <v>4</v>
      </c>
      <c r="L674" s="1">
        <v>14</v>
      </c>
      <c r="M674" s="1">
        <v>1843</v>
      </c>
      <c r="N674" s="1">
        <v>8</v>
      </c>
      <c r="O674" s="1">
        <v>19</v>
      </c>
      <c r="P674" s="1">
        <v>127</v>
      </c>
      <c r="Q674" s="1">
        <v>254</v>
      </c>
      <c r="S674" s="1">
        <v>249</v>
      </c>
      <c r="U674" s="1" t="s">
        <v>1757</v>
      </c>
    </row>
    <row r="675" spans="1:21" x14ac:dyDescent="0.25">
      <c r="A675" s="1">
        <v>923</v>
      </c>
      <c r="B675" s="1">
        <v>1843</v>
      </c>
      <c r="D675" s="1" t="s">
        <v>194</v>
      </c>
      <c r="E675" s="1" t="s">
        <v>1275</v>
      </c>
      <c r="F675" s="1" t="s">
        <v>1758</v>
      </c>
      <c r="J675" s="1">
        <v>1843</v>
      </c>
      <c r="K675" s="1">
        <v>4</v>
      </c>
      <c r="L675" s="1">
        <v>30</v>
      </c>
      <c r="M675" s="1">
        <v>1843</v>
      </c>
      <c r="N675" s="1">
        <v>8</v>
      </c>
      <c r="O675" s="1">
        <v>20</v>
      </c>
      <c r="P675" s="1">
        <v>112</v>
      </c>
      <c r="Q675" s="1">
        <v>296</v>
      </c>
      <c r="S675" s="1">
        <v>295</v>
      </c>
      <c r="U675" s="1" t="s">
        <v>1759</v>
      </c>
    </row>
    <row r="676" spans="1:21" x14ac:dyDescent="0.25">
      <c r="A676" s="1">
        <v>927</v>
      </c>
      <c r="B676" s="1">
        <v>1843</v>
      </c>
      <c r="D676" s="1" t="s">
        <v>711</v>
      </c>
      <c r="E676" s="1" t="s">
        <v>1275</v>
      </c>
      <c r="F676" s="1" t="s">
        <v>1760</v>
      </c>
      <c r="J676" s="1">
        <v>1843</v>
      </c>
      <c r="K676" s="1">
        <v>5</v>
      </c>
      <c r="L676" s="1">
        <v>9</v>
      </c>
      <c r="M676" s="1">
        <v>1843</v>
      </c>
      <c r="N676" s="1">
        <v>8</v>
      </c>
      <c r="O676" s="1">
        <v>29</v>
      </c>
      <c r="P676" s="1">
        <v>112</v>
      </c>
      <c r="Q676" s="1">
        <v>204</v>
      </c>
      <c r="S676" s="1">
        <v>201</v>
      </c>
      <c r="U676" s="1" t="s">
        <v>1761</v>
      </c>
    </row>
    <row r="677" spans="1:21" x14ac:dyDescent="0.25">
      <c r="A677" s="1">
        <v>928</v>
      </c>
      <c r="B677" s="1">
        <v>1843</v>
      </c>
      <c r="D677" s="1" t="s">
        <v>711</v>
      </c>
      <c r="E677" s="1" t="s">
        <v>1275</v>
      </c>
      <c r="F677" s="1" t="s">
        <v>1762</v>
      </c>
      <c r="J677" s="1">
        <v>1843</v>
      </c>
      <c r="K677" s="1">
        <v>5</v>
      </c>
      <c r="L677" s="1">
        <v>10</v>
      </c>
      <c r="M677" s="1">
        <v>1843</v>
      </c>
      <c r="N677" s="1">
        <v>9</v>
      </c>
      <c r="O677" s="1">
        <v>21</v>
      </c>
      <c r="P677" s="1">
        <v>133</v>
      </c>
      <c r="R677" s="1">
        <v>133</v>
      </c>
      <c r="T677" s="1">
        <v>116</v>
      </c>
      <c r="U677" s="1" t="s">
        <v>1763</v>
      </c>
    </row>
    <row r="678" spans="1:21" x14ac:dyDescent="0.25">
      <c r="A678" s="1">
        <v>929</v>
      </c>
      <c r="B678" s="1">
        <v>1843</v>
      </c>
      <c r="D678" s="1" t="s">
        <v>465</v>
      </c>
      <c r="E678" s="1" t="s">
        <v>1275</v>
      </c>
      <c r="F678" s="1" t="s">
        <v>1764</v>
      </c>
      <c r="J678" s="1">
        <v>1843</v>
      </c>
      <c r="K678" s="1">
        <v>5</v>
      </c>
      <c r="L678" s="1">
        <v>28</v>
      </c>
      <c r="M678" s="1">
        <v>1843</v>
      </c>
      <c r="N678" s="1">
        <v>9</v>
      </c>
      <c r="O678" s="1">
        <v>23</v>
      </c>
      <c r="P678" s="1">
        <v>118</v>
      </c>
      <c r="Q678" s="1">
        <v>188</v>
      </c>
      <c r="S678" s="1">
        <v>186</v>
      </c>
      <c r="U678" s="1" t="s">
        <v>1765</v>
      </c>
    </row>
    <row r="679" spans="1:21" x14ac:dyDescent="0.25">
      <c r="A679" s="1">
        <v>930</v>
      </c>
      <c r="B679" s="1">
        <v>1843</v>
      </c>
      <c r="D679" s="1" t="s">
        <v>465</v>
      </c>
      <c r="E679" s="1" t="s">
        <v>1275</v>
      </c>
      <c r="F679" s="1" t="s">
        <v>1766</v>
      </c>
      <c r="J679" s="1">
        <v>1843</v>
      </c>
      <c r="K679" s="1">
        <v>6</v>
      </c>
      <c r="L679" s="1">
        <v>30</v>
      </c>
      <c r="M679" s="1">
        <v>1843</v>
      </c>
      <c r="N679" s="1">
        <v>10</v>
      </c>
      <c r="O679" s="1">
        <v>12</v>
      </c>
      <c r="P679" s="1">
        <v>104</v>
      </c>
      <c r="Q679" s="1">
        <v>214</v>
      </c>
      <c r="S679" s="1">
        <v>213</v>
      </c>
      <c r="U679" s="1" t="s">
        <v>1767</v>
      </c>
    </row>
    <row r="680" spans="1:21" x14ac:dyDescent="0.25">
      <c r="A680" s="1">
        <v>931</v>
      </c>
      <c r="B680" s="1">
        <v>1843</v>
      </c>
      <c r="D680" s="1" t="s">
        <v>197</v>
      </c>
      <c r="E680" s="1" t="s">
        <v>1275</v>
      </c>
      <c r="F680" s="1" t="s">
        <v>1768</v>
      </c>
      <c r="J680" s="1">
        <v>1843</v>
      </c>
      <c r="K680" s="1">
        <v>6</v>
      </c>
      <c r="L680" s="1">
        <v>27</v>
      </c>
      <c r="M680" s="1">
        <v>1843</v>
      </c>
      <c r="N680" s="1">
        <v>10</v>
      </c>
      <c r="O680" s="1">
        <v>12</v>
      </c>
      <c r="P680" s="1">
        <v>107</v>
      </c>
      <c r="Q680" s="1">
        <v>240</v>
      </c>
      <c r="S680" s="1">
        <v>239</v>
      </c>
      <c r="U680" s="1" t="s">
        <v>1769</v>
      </c>
    </row>
    <row r="681" spans="1:21" x14ac:dyDescent="0.25">
      <c r="A681" s="1">
        <v>932</v>
      </c>
      <c r="B681" s="1">
        <v>1843</v>
      </c>
      <c r="D681" s="1" t="s">
        <v>152</v>
      </c>
      <c r="E681" s="1" t="s">
        <v>1275</v>
      </c>
      <c r="F681" s="1" t="s">
        <v>1770</v>
      </c>
      <c r="J681" s="1">
        <v>1843</v>
      </c>
      <c r="K681" s="1">
        <v>7</v>
      </c>
      <c r="L681" s="1">
        <v>7</v>
      </c>
      <c r="M681" s="1">
        <v>1843</v>
      </c>
      <c r="N681" s="1">
        <v>10</v>
      </c>
      <c r="O681" s="1">
        <v>15</v>
      </c>
      <c r="P681" s="1">
        <v>100</v>
      </c>
      <c r="Q681" s="1">
        <v>238</v>
      </c>
      <c r="S681" s="1">
        <v>237</v>
      </c>
      <c r="U681" s="1" t="s">
        <v>1771</v>
      </c>
    </row>
    <row r="682" spans="1:21" x14ac:dyDescent="0.25">
      <c r="A682" s="1">
        <v>933</v>
      </c>
      <c r="B682" s="1">
        <v>1843</v>
      </c>
      <c r="D682" s="1" t="s">
        <v>152</v>
      </c>
      <c r="E682" s="1" t="s">
        <v>1275</v>
      </c>
      <c r="F682" s="1" t="s">
        <v>1772</v>
      </c>
      <c r="J682" s="1">
        <v>1843</v>
      </c>
      <c r="K682" s="1">
        <v>7</v>
      </c>
      <c r="L682" s="1">
        <v>13</v>
      </c>
      <c r="M682" s="1">
        <v>1843</v>
      </c>
      <c r="N682" s="1">
        <v>11</v>
      </c>
      <c r="O682" s="1">
        <v>19</v>
      </c>
      <c r="P682" s="1">
        <v>129</v>
      </c>
      <c r="Q682" s="1">
        <v>190</v>
      </c>
      <c r="S682" s="1">
        <v>190</v>
      </c>
      <c r="U682" s="1" t="s">
        <v>1773</v>
      </c>
    </row>
    <row r="683" spans="1:21" x14ac:dyDescent="0.25">
      <c r="A683" s="1">
        <v>934</v>
      </c>
      <c r="B683" s="1">
        <v>1843</v>
      </c>
      <c r="D683" s="1" t="s">
        <v>711</v>
      </c>
      <c r="E683" s="1" t="s">
        <v>1275</v>
      </c>
      <c r="F683" s="1" t="s">
        <v>1774</v>
      </c>
      <c r="J683" s="1">
        <v>1843</v>
      </c>
      <c r="K683" s="1">
        <v>8</v>
      </c>
      <c r="L683" s="1">
        <v>12</v>
      </c>
      <c r="M683" s="1">
        <v>1843</v>
      </c>
      <c r="N683" s="1">
        <v>11</v>
      </c>
      <c r="O683" s="1">
        <v>21</v>
      </c>
      <c r="P683" s="1">
        <v>101</v>
      </c>
      <c r="Q683" s="1">
        <v>170</v>
      </c>
      <c r="S683" s="1">
        <v>169</v>
      </c>
      <c r="U683" s="1" t="s">
        <v>1775</v>
      </c>
    </row>
    <row r="684" spans="1:21" x14ac:dyDescent="0.25">
      <c r="A684" s="1">
        <v>935</v>
      </c>
      <c r="B684" s="1">
        <v>1843</v>
      </c>
      <c r="D684" s="1" t="s">
        <v>152</v>
      </c>
      <c r="E684" s="1" t="s">
        <v>1275</v>
      </c>
      <c r="F684" s="1" t="s">
        <v>1776</v>
      </c>
      <c r="J684" s="1">
        <v>1843</v>
      </c>
      <c r="K684" s="1">
        <v>9</v>
      </c>
      <c r="L684" s="1">
        <v>3</v>
      </c>
      <c r="M684" s="1">
        <v>1843</v>
      </c>
      <c r="N684" s="1">
        <v>12</v>
      </c>
      <c r="O684" s="1">
        <v>25</v>
      </c>
      <c r="P684" s="1">
        <v>113</v>
      </c>
      <c r="R684" s="1">
        <v>204</v>
      </c>
      <c r="T684" s="1">
        <v>204</v>
      </c>
      <c r="U684" s="1" t="s">
        <v>1777</v>
      </c>
    </row>
    <row r="685" spans="1:21" x14ac:dyDescent="0.25">
      <c r="A685" s="1">
        <v>939</v>
      </c>
      <c r="B685" s="1">
        <v>1843</v>
      </c>
      <c r="D685" s="1" t="s">
        <v>711</v>
      </c>
      <c r="E685" s="1" t="s">
        <v>1275</v>
      </c>
      <c r="F685" s="1" t="s">
        <v>1778</v>
      </c>
      <c r="J685" s="1">
        <v>1843</v>
      </c>
      <c r="K685" s="1">
        <v>9</v>
      </c>
      <c r="L685" s="1">
        <v>21</v>
      </c>
      <c r="M685" s="1">
        <v>1844</v>
      </c>
      <c r="N685" s="1">
        <v>1</v>
      </c>
      <c r="O685" s="1">
        <v>2</v>
      </c>
      <c r="P685" s="1">
        <v>103</v>
      </c>
      <c r="Q685" s="1">
        <v>111</v>
      </c>
      <c r="S685" s="1">
        <v>111</v>
      </c>
      <c r="U685" s="1" t="s">
        <v>1779</v>
      </c>
    </row>
    <row r="686" spans="1:21" x14ac:dyDescent="0.25">
      <c r="A686" s="1">
        <v>940</v>
      </c>
      <c r="B686" s="1">
        <v>1843</v>
      </c>
      <c r="D686" s="1" t="s">
        <v>194</v>
      </c>
      <c r="E686" s="1" t="s">
        <v>1275</v>
      </c>
      <c r="F686" s="1" t="s">
        <v>1780</v>
      </c>
      <c r="J686" s="1">
        <v>1843</v>
      </c>
      <c r="K686" s="1">
        <v>10</v>
      </c>
      <c r="L686" s="1">
        <v>1</v>
      </c>
      <c r="M686" s="1">
        <v>1844</v>
      </c>
      <c r="N686" s="1">
        <v>2</v>
      </c>
      <c r="O686" s="1">
        <v>4</v>
      </c>
      <c r="P686" s="1">
        <v>126</v>
      </c>
      <c r="Q686" s="1">
        <v>506</v>
      </c>
      <c r="S686" s="1">
        <v>499</v>
      </c>
      <c r="U686" s="1" t="s">
        <v>1781</v>
      </c>
    </row>
    <row r="687" spans="1:21" x14ac:dyDescent="0.25">
      <c r="A687" s="1">
        <v>941</v>
      </c>
      <c r="B687" s="1">
        <v>1843</v>
      </c>
      <c r="D687" s="1" t="s">
        <v>152</v>
      </c>
      <c r="E687" s="1" t="s">
        <v>1275</v>
      </c>
      <c r="F687" s="1" t="s">
        <v>1782</v>
      </c>
      <c r="J687" s="1">
        <v>1843</v>
      </c>
      <c r="K687" s="1">
        <v>11</v>
      </c>
      <c r="L687" s="1">
        <v>30</v>
      </c>
      <c r="M687" s="1">
        <v>1844</v>
      </c>
      <c r="N687" s="1">
        <v>4</v>
      </c>
      <c r="O687" s="1">
        <v>2</v>
      </c>
      <c r="P687" s="1">
        <v>124</v>
      </c>
      <c r="R687" s="1">
        <v>170</v>
      </c>
      <c r="T687" s="1">
        <v>170</v>
      </c>
      <c r="U687" s="1" t="s">
        <v>1783</v>
      </c>
    </row>
    <row r="688" spans="1:21" x14ac:dyDescent="0.25">
      <c r="A688" s="1">
        <v>942</v>
      </c>
      <c r="B688" s="1">
        <v>1843</v>
      </c>
      <c r="D688" s="1" t="s">
        <v>1784</v>
      </c>
      <c r="E688" s="1" t="s">
        <v>1275</v>
      </c>
      <c r="F688" s="1" t="s">
        <v>1785</v>
      </c>
      <c r="J688" s="1">
        <v>1843</v>
      </c>
      <c r="K688" s="1">
        <v>11</v>
      </c>
      <c r="L688" s="1">
        <v>29</v>
      </c>
      <c r="M688" s="1">
        <v>1844</v>
      </c>
      <c r="N688" s="1">
        <v>4</v>
      </c>
      <c r="O688" s="1">
        <v>3</v>
      </c>
      <c r="P688" s="1">
        <v>126</v>
      </c>
      <c r="Q688" s="1">
        <v>301</v>
      </c>
      <c r="S688" s="1">
        <v>295</v>
      </c>
      <c r="U688" s="1" t="s">
        <v>1786</v>
      </c>
    </row>
    <row r="689" spans="1:21" x14ac:dyDescent="0.25">
      <c r="A689" s="1">
        <v>638</v>
      </c>
      <c r="B689" s="1">
        <v>1844</v>
      </c>
      <c r="E689" s="1" t="s">
        <v>103</v>
      </c>
      <c r="F689" s="1" t="s">
        <v>108</v>
      </c>
      <c r="M689" s="1">
        <v>1844</v>
      </c>
      <c r="N689" s="1">
        <v>7</v>
      </c>
      <c r="O689" s="1">
        <v>12</v>
      </c>
      <c r="Q689" s="1">
        <v>210</v>
      </c>
      <c r="S689" s="1">
        <v>210</v>
      </c>
      <c r="U689" s="1" t="s">
        <v>109</v>
      </c>
    </row>
    <row r="690" spans="1:21" x14ac:dyDescent="0.25">
      <c r="A690" s="1">
        <v>639</v>
      </c>
      <c r="B690" s="1">
        <v>1844</v>
      </c>
      <c r="D690" s="1" t="s">
        <v>449</v>
      </c>
      <c r="E690" s="1" t="s">
        <v>103</v>
      </c>
      <c r="F690" s="1" t="s">
        <v>110</v>
      </c>
      <c r="J690" s="1">
        <v>1844</v>
      </c>
      <c r="K690" s="1">
        <v>7</v>
      </c>
      <c r="L690" s="1">
        <v>9</v>
      </c>
      <c r="M690" s="1">
        <v>1844</v>
      </c>
      <c r="N690" s="1">
        <v>11</v>
      </c>
      <c r="O690" s="1">
        <v>9</v>
      </c>
      <c r="P690" s="1">
        <v>123</v>
      </c>
      <c r="Q690" s="1">
        <v>224</v>
      </c>
      <c r="S690" s="1">
        <v>220</v>
      </c>
      <c r="U690" s="1" t="s">
        <v>111</v>
      </c>
    </row>
    <row r="691" spans="1:21" x14ac:dyDescent="0.25">
      <c r="A691" s="1">
        <v>640</v>
      </c>
      <c r="B691" s="1">
        <v>1844</v>
      </c>
      <c r="D691" s="1" t="s">
        <v>384</v>
      </c>
      <c r="E691" s="1" t="s">
        <v>103</v>
      </c>
      <c r="F691" s="1" t="s">
        <v>112</v>
      </c>
      <c r="J691" s="1">
        <v>1844</v>
      </c>
      <c r="K691" s="1">
        <v>10</v>
      </c>
      <c r="L691" s="1">
        <v>21</v>
      </c>
      <c r="M691" s="1">
        <v>1845</v>
      </c>
      <c r="N691" s="1">
        <v>2</v>
      </c>
      <c r="O691" s="1">
        <v>19</v>
      </c>
      <c r="P691" s="1">
        <v>121</v>
      </c>
      <c r="Q691" s="1">
        <v>260</v>
      </c>
      <c r="S691" s="1">
        <v>259</v>
      </c>
      <c r="U691" s="1" t="s">
        <v>113</v>
      </c>
    </row>
    <row r="692" spans="1:21" x14ac:dyDescent="0.25">
      <c r="A692" s="1">
        <v>943</v>
      </c>
      <c r="B692" s="1">
        <v>1844</v>
      </c>
      <c r="D692" s="1" t="s">
        <v>449</v>
      </c>
      <c r="E692" s="1" t="s">
        <v>1275</v>
      </c>
      <c r="F692" s="1" t="s">
        <v>1787</v>
      </c>
      <c r="J692" s="1">
        <v>1844</v>
      </c>
      <c r="K692" s="1">
        <v>1</v>
      </c>
      <c r="L692" s="1">
        <v>20</v>
      </c>
      <c r="M692" s="1">
        <v>1844</v>
      </c>
      <c r="N692" s="1">
        <v>5</v>
      </c>
      <c r="O692" s="1">
        <v>2</v>
      </c>
      <c r="P692" s="1">
        <v>95</v>
      </c>
      <c r="Q692" s="1">
        <v>290</v>
      </c>
      <c r="S692" s="1">
        <v>288</v>
      </c>
      <c r="U692" s="1" t="s">
        <v>1788</v>
      </c>
    </row>
    <row r="693" spans="1:21" x14ac:dyDescent="0.25">
      <c r="A693" s="1">
        <v>944</v>
      </c>
      <c r="B693" s="1">
        <v>1844</v>
      </c>
      <c r="D693" s="1" t="s">
        <v>711</v>
      </c>
      <c r="E693" s="1" t="s">
        <v>1275</v>
      </c>
      <c r="F693" s="1" t="s">
        <v>1789</v>
      </c>
      <c r="J693" s="1">
        <v>1844</v>
      </c>
      <c r="K693" s="1">
        <v>3</v>
      </c>
      <c r="L693" s="1">
        <v>5</v>
      </c>
      <c r="M693" s="1">
        <v>1844</v>
      </c>
      <c r="N693" s="1">
        <v>7</v>
      </c>
      <c r="O693" s="1">
        <v>2</v>
      </c>
      <c r="P693" s="1">
        <v>119</v>
      </c>
      <c r="R693" s="1">
        <v>120</v>
      </c>
      <c r="T693" s="1">
        <v>115</v>
      </c>
      <c r="U693" s="1" t="s">
        <v>1790</v>
      </c>
    </row>
    <row r="694" spans="1:21" x14ac:dyDescent="0.25">
      <c r="A694" s="1">
        <v>945</v>
      </c>
      <c r="B694" s="1">
        <v>1844</v>
      </c>
      <c r="D694" s="1" t="s">
        <v>182</v>
      </c>
      <c r="E694" s="1" t="s">
        <v>1275</v>
      </c>
      <c r="F694" s="1" t="s">
        <v>1791</v>
      </c>
      <c r="J694" s="1">
        <v>1844</v>
      </c>
      <c r="K694" s="1">
        <v>3</v>
      </c>
      <c r="L694" s="1">
        <v>23</v>
      </c>
      <c r="M694" s="1">
        <v>1844</v>
      </c>
      <c r="N694" s="1">
        <v>7</v>
      </c>
      <c r="O694" s="1">
        <v>9</v>
      </c>
      <c r="P694" s="1">
        <v>108</v>
      </c>
      <c r="Q694" s="1">
        <v>250</v>
      </c>
      <c r="S694" s="1">
        <v>250</v>
      </c>
      <c r="U694" s="1" t="s">
        <v>1792</v>
      </c>
    </row>
    <row r="695" spans="1:21" x14ac:dyDescent="0.25">
      <c r="A695" s="1">
        <v>946</v>
      </c>
      <c r="B695" s="1">
        <v>1844</v>
      </c>
      <c r="D695" s="1" t="s">
        <v>152</v>
      </c>
      <c r="E695" s="1" t="s">
        <v>1275</v>
      </c>
      <c r="F695" s="1" t="s">
        <v>1793</v>
      </c>
      <c r="J695" s="1">
        <v>1844</v>
      </c>
      <c r="K695" s="1">
        <v>4</v>
      </c>
      <c r="L695" s="1">
        <v>25</v>
      </c>
      <c r="M695" s="1">
        <v>1844</v>
      </c>
      <c r="N695" s="1">
        <v>7</v>
      </c>
      <c r="O695" s="1">
        <v>30</v>
      </c>
      <c r="P695" s="1">
        <v>96</v>
      </c>
      <c r="Q695" s="1">
        <v>264</v>
      </c>
      <c r="S695" s="1">
        <v>262</v>
      </c>
      <c r="U695" s="1" t="s">
        <v>1794</v>
      </c>
    </row>
    <row r="696" spans="1:21" x14ac:dyDescent="0.25">
      <c r="A696" s="1">
        <v>947</v>
      </c>
      <c r="B696" s="1">
        <v>1844</v>
      </c>
      <c r="D696" s="1" t="s">
        <v>711</v>
      </c>
      <c r="E696" s="1" t="s">
        <v>1275</v>
      </c>
      <c r="F696" s="1" t="s">
        <v>1795</v>
      </c>
      <c r="J696" s="1">
        <v>1844</v>
      </c>
      <c r="K696" s="1">
        <v>4</v>
      </c>
      <c r="L696" s="1">
        <v>9</v>
      </c>
      <c r="M696" s="1">
        <v>1844</v>
      </c>
      <c r="N696" s="1">
        <v>8</v>
      </c>
      <c r="O696" s="1">
        <v>24</v>
      </c>
      <c r="P696" s="1">
        <v>137</v>
      </c>
      <c r="Q696" s="1">
        <v>164</v>
      </c>
      <c r="S696" s="1">
        <v>164</v>
      </c>
      <c r="U696" s="1" t="s">
        <v>1796</v>
      </c>
    </row>
    <row r="697" spans="1:21" x14ac:dyDescent="0.25">
      <c r="A697" s="1">
        <v>948</v>
      </c>
      <c r="B697" s="1">
        <v>1844</v>
      </c>
      <c r="D697" s="1" t="s">
        <v>449</v>
      </c>
      <c r="E697" s="1" t="s">
        <v>1275</v>
      </c>
      <c r="F697" s="1" t="s">
        <v>1797</v>
      </c>
      <c r="J697" s="1">
        <v>1844</v>
      </c>
      <c r="K697" s="1">
        <v>4</v>
      </c>
      <c r="L697" s="1">
        <v>28</v>
      </c>
      <c r="M697" s="1">
        <v>1844</v>
      </c>
      <c r="N697" s="1">
        <v>8</v>
      </c>
      <c r="O697" s="1">
        <v>24</v>
      </c>
      <c r="P697" s="1">
        <v>118</v>
      </c>
      <c r="R697" s="1">
        <v>170</v>
      </c>
      <c r="T697" s="1">
        <v>167</v>
      </c>
      <c r="U697" s="1" t="s">
        <v>1798</v>
      </c>
    </row>
    <row r="698" spans="1:21" x14ac:dyDescent="0.25">
      <c r="A698" s="1">
        <v>949</v>
      </c>
      <c r="B698" s="1">
        <v>1844</v>
      </c>
      <c r="D698" s="1" t="s">
        <v>384</v>
      </c>
      <c r="E698" s="1" t="s">
        <v>1275</v>
      </c>
      <c r="F698" s="1" t="s">
        <v>1799</v>
      </c>
      <c r="J698" s="1">
        <v>1844</v>
      </c>
      <c r="K698" s="1">
        <v>5</v>
      </c>
      <c r="L698" s="1">
        <v>17</v>
      </c>
      <c r="M698" s="1">
        <v>1844</v>
      </c>
      <c r="N698" s="1">
        <v>9</v>
      </c>
      <c r="O698" s="1">
        <v>5</v>
      </c>
      <c r="P698" s="1">
        <v>111</v>
      </c>
      <c r="Q698" s="1">
        <v>324</v>
      </c>
      <c r="S698" s="1">
        <v>319</v>
      </c>
      <c r="U698" s="1" t="s">
        <v>1800</v>
      </c>
    </row>
    <row r="699" spans="1:21" x14ac:dyDescent="0.25">
      <c r="A699" s="1">
        <v>950</v>
      </c>
      <c r="B699" s="1">
        <v>1844</v>
      </c>
      <c r="D699" s="1" t="s">
        <v>711</v>
      </c>
      <c r="E699" s="1" t="s">
        <v>1275</v>
      </c>
      <c r="F699" s="1" t="s">
        <v>1801</v>
      </c>
      <c r="J699" s="1">
        <v>1844</v>
      </c>
      <c r="K699" s="1">
        <v>7</v>
      </c>
      <c r="L699" s="1">
        <v>14</v>
      </c>
      <c r="M699" s="1">
        <v>1844</v>
      </c>
      <c r="N699" s="1">
        <v>10</v>
      </c>
      <c r="O699" s="1">
        <v>30</v>
      </c>
      <c r="P699" s="1">
        <v>108</v>
      </c>
      <c r="Q699" s="1">
        <v>205</v>
      </c>
      <c r="S699" s="1">
        <v>205</v>
      </c>
      <c r="U699" s="1" t="s">
        <v>1802</v>
      </c>
    </row>
    <row r="700" spans="1:21" x14ac:dyDescent="0.25">
      <c r="A700" s="1">
        <v>951</v>
      </c>
      <c r="B700" s="1">
        <v>1844</v>
      </c>
      <c r="D700" s="1" t="s">
        <v>152</v>
      </c>
      <c r="E700" s="1" t="s">
        <v>1275</v>
      </c>
      <c r="F700" s="1" t="s">
        <v>1803</v>
      </c>
      <c r="J700" s="1">
        <v>1844</v>
      </c>
      <c r="K700" s="1">
        <v>7</v>
      </c>
      <c r="L700" s="1">
        <v>16</v>
      </c>
      <c r="M700" s="1">
        <v>1844</v>
      </c>
      <c r="N700" s="1">
        <v>11</v>
      </c>
      <c r="O700" s="1">
        <v>15</v>
      </c>
      <c r="P700" s="1">
        <v>122</v>
      </c>
      <c r="Q700" s="1">
        <v>238</v>
      </c>
      <c r="S700" s="1">
        <v>236</v>
      </c>
      <c r="U700" s="1" t="s">
        <v>1804</v>
      </c>
    </row>
    <row r="701" spans="1:21" x14ac:dyDescent="0.25">
      <c r="A701" s="1">
        <v>952</v>
      </c>
      <c r="B701" s="1">
        <v>1844</v>
      </c>
      <c r="D701" s="1" t="s">
        <v>152</v>
      </c>
      <c r="E701" s="1" t="s">
        <v>1275</v>
      </c>
      <c r="F701" s="1" t="s">
        <v>1805</v>
      </c>
      <c r="J701" s="1">
        <v>1844</v>
      </c>
      <c r="K701" s="1">
        <v>8</v>
      </c>
      <c r="L701" s="1">
        <v>11</v>
      </c>
      <c r="M701" s="1">
        <v>1844</v>
      </c>
      <c r="N701" s="1">
        <v>11</v>
      </c>
      <c r="O701" s="1">
        <v>20</v>
      </c>
      <c r="P701" s="1">
        <v>101</v>
      </c>
      <c r="Q701" s="1">
        <v>270</v>
      </c>
      <c r="S701" s="1">
        <v>267</v>
      </c>
      <c r="U701" s="1" t="s">
        <v>1806</v>
      </c>
    </row>
    <row r="702" spans="1:21" x14ac:dyDescent="0.25">
      <c r="A702" s="1">
        <v>953</v>
      </c>
      <c r="B702" s="1">
        <v>1844</v>
      </c>
      <c r="D702" s="1" t="s">
        <v>152</v>
      </c>
      <c r="E702" s="1" t="s">
        <v>1275</v>
      </c>
      <c r="F702" s="1" t="s">
        <v>1807</v>
      </c>
      <c r="J702" s="1">
        <v>1844</v>
      </c>
      <c r="K702" s="1">
        <v>9</v>
      </c>
      <c r="L702" s="1">
        <v>8</v>
      </c>
      <c r="M702" s="1">
        <v>1844</v>
      </c>
      <c r="N702" s="1">
        <v>12</v>
      </c>
      <c r="O702" s="1">
        <v>20</v>
      </c>
      <c r="P702" s="1">
        <v>103</v>
      </c>
      <c r="R702" s="1">
        <v>191</v>
      </c>
      <c r="T702" s="1">
        <v>189</v>
      </c>
      <c r="U702" s="1" t="s">
        <v>1808</v>
      </c>
    </row>
    <row r="703" spans="1:21" x14ac:dyDescent="0.25">
      <c r="A703" s="1">
        <v>954</v>
      </c>
      <c r="B703" s="1">
        <v>1844</v>
      </c>
      <c r="D703" s="1" t="s">
        <v>152</v>
      </c>
      <c r="E703" s="1" t="s">
        <v>1275</v>
      </c>
      <c r="F703" s="1" t="s">
        <v>1809</v>
      </c>
      <c r="J703" s="1">
        <v>1844</v>
      </c>
      <c r="K703" s="1">
        <v>9</v>
      </c>
      <c r="L703" s="1">
        <v>9</v>
      </c>
      <c r="M703" s="1">
        <v>1844</v>
      </c>
      <c r="N703" s="1">
        <v>12</v>
      </c>
      <c r="O703" s="1">
        <v>26</v>
      </c>
      <c r="P703" s="1">
        <v>108</v>
      </c>
      <c r="Q703" s="1">
        <v>254</v>
      </c>
      <c r="S703" s="1">
        <v>253</v>
      </c>
      <c r="U703" s="1" t="s">
        <v>1810</v>
      </c>
    </row>
    <row r="704" spans="1:21" x14ac:dyDescent="0.25">
      <c r="A704" s="1">
        <v>958</v>
      </c>
      <c r="B704" s="1">
        <v>1844</v>
      </c>
      <c r="D704" s="1" t="s">
        <v>711</v>
      </c>
      <c r="E704" s="1" t="s">
        <v>1275</v>
      </c>
      <c r="F704" s="1" t="s">
        <v>1811</v>
      </c>
      <c r="J704" s="1">
        <v>1844</v>
      </c>
      <c r="K704" s="1">
        <v>9</v>
      </c>
      <c r="L704" s="1">
        <v>25</v>
      </c>
      <c r="M704" s="1">
        <v>1845</v>
      </c>
      <c r="N704" s="1">
        <v>1</v>
      </c>
      <c r="O704" s="1">
        <v>2</v>
      </c>
      <c r="P704" s="1">
        <v>99</v>
      </c>
      <c r="R704" s="1">
        <v>129</v>
      </c>
      <c r="T704" s="1">
        <v>128</v>
      </c>
      <c r="U704" s="1" t="s">
        <v>1812</v>
      </c>
    </row>
    <row r="705" spans="1:21" x14ac:dyDescent="0.25">
      <c r="A705" s="1">
        <v>959</v>
      </c>
      <c r="B705" s="1">
        <v>1844</v>
      </c>
      <c r="C705" s="1">
        <v>2</v>
      </c>
      <c r="D705" s="1" t="s">
        <v>449</v>
      </c>
      <c r="E705" s="1" t="s">
        <v>1275</v>
      </c>
      <c r="F705" s="1" t="s">
        <v>1813</v>
      </c>
      <c r="J705" s="1">
        <v>1844</v>
      </c>
      <c r="K705" s="1">
        <v>11</v>
      </c>
      <c r="L705" s="1">
        <v>9</v>
      </c>
      <c r="M705" s="1">
        <v>1845</v>
      </c>
      <c r="N705" s="1">
        <v>2</v>
      </c>
      <c r="O705" s="1">
        <v>27</v>
      </c>
      <c r="P705" s="1">
        <v>110</v>
      </c>
      <c r="Q705" s="1">
        <v>345</v>
      </c>
      <c r="S705" s="1">
        <v>169</v>
      </c>
      <c r="U705" s="1" t="s">
        <v>1814</v>
      </c>
    </row>
    <row r="706" spans="1:21" x14ac:dyDescent="0.25">
      <c r="A706" s="1">
        <v>1063</v>
      </c>
      <c r="B706" s="1">
        <v>1844</v>
      </c>
      <c r="E706" s="1" t="s">
        <v>1216</v>
      </c>
      <c r="F706" s="1" t="s">
        <v>1219</v>
      </c>
      <c r="M706" s="1">
        <v>1844</v>
      </c>
      <c r="N706" s="1">
        <v>11</v>
      </c>
      <c r="O706" s="1">
        <v>11</v>
      </c>
      <c r="Q706" s="1">
        <v>21</v>
      </c>
      <c r="S706" s="1">
        <v>21</v>
      </c>
    </row>
    <row r="707" spans="1:21" x14ac:dyDescent="0.25">
      <c r="A707" s="1">
        <v>1064</v>
      </c>
      <c r="B707" s="1">
        <v>1844</v>
      </c>
      <c r="D707" s="1" t="s">
        <v>449</v>
      </c>
      <c r="E707" s="1" t="s">
        <v>1216</v>
      </c>
      <c r="F707" s="1" t="s">
        <v>1220</v>
      </c>
      <c r="J707" s="1">
        <v>1844</v>
      </c>
      <c r="K707" s="1">
        <v>11</v>
      </c>
      <c r="L707" s="1">
        <v>9</v>
      </c>
      <c r="M707" s="1">
        <v>1845</v>
      </c>
      <c r="N707" s="1">
        <v>3</v>
      </c>
      <c r="O707" s="1">
        <v>20</v>
      </c>
      <c r="P707" s="1">
        <v>132</v>
      </c>
      <c r="Q707" s="1">
        <v>345</v>
      </c>
      <c r="S707" s="1">
        <v>344</v>
      </c>
      <c r="U707" s="1" t="s">
        <v>1221</v>
      </c>
    </row>
    <row r="708" spans="1:21" x14ac:dyDescent="0.25">
      <c r="A708" s="1">
        <v>641</v>
      </c>
      <c r="B708" s="1">
        <v>1845</v>
      </c>
      <c r="D708" s="1" t="s">
        <v>384</v>
      </c>
      <c r="E708" s="1" t="s">
        <v>103</v>
      </c>
      <c r="F708" s="1" t="s">
        <v>114</v>
      </c>
      <c r="J708" s="1">
        <v>1845</v>
      </c>
      <c r="K708" s="1">
        <v>5</v>
      </c>
      <c r="L708" s="1">
        <v>13</v>
      </c>
      <c r="M708" s="1">
        <v>1845</v>
      </c>
      <c r="N708" s="1">
        <v>8</v>
      </c>
      <c r="O708" s="1">
        <v>25</v>
      </c>
      <c r="P708" s="1">
        <v>104</v>
      </c>
      <c r="Q708" s="1">
        <v>220</v>
      </c>
      <c r="S708" s="1">
        <v>220</v>
      </c>
      <c r="U708" s="1" t="s">
        <v>115</v>
      </c>
    </row>
    <row r="709" spans="1:21" x14ac:dyDescent="0.25">
      <c r="A709" s="1">
        <v>642</v>
      </c>
      <c r="B709" s="1">
        <v>1845</v>
      </c>
      <c r="E709" s="1" t="s">
        <v>103</v>
      </c>
      <c r="F709" s="1" t="s">
        <v>116</v>
      </c>
      <c r="M709" s="1">
        <v>1845</v>
      </c>
      <c r="N709" s="1">
        <v>9</v>
      </c>
      <c r="O709" s="1">
        <v>2</v>
      </c>
      <c r="Q709" s="1">
        <v>250</v>
      </c>
      <c r="S709" s="1">
        <v>250</v>
      </c>
      <c r="U709" s="1" t="s">
        <v>117</v>
      </c>
    </row>
    <row r="710" spans="1:21" x14ac:dyDescent="0.25">
      <c r="A710" s="1">
        <v>643</v>
      </c>
      <c r="B710" s="1">
        <v>1845</v>
      </c>
      <c r="D710" s="1" t="s">
        <v>449</v>
      </c>
      <c r="E710" s="1" t="s">
        <v>103</v>
      </c>
      <c r="F710" s="1" t="s">
        <v>118</v>
      </c>
      <c r="J710" s="1">
        <v>1845</v>
      </c>
      <c r="K710" s="1">
        <v>8</v>
      </c>
      <c r="L710" s="1">
        <v>29</v>
      </c>
      <c r="M710" s="1">
        <v>1846</v>
      </c>
      <c r="N710" s="1">
        <v>1</v>
      </c>
      <c r="O710" s="1">
        <v>8</v>
      </c>
      <c r="P710" s="1">
        <v>132</v>
      </c>
      <c r="Q710" s="1">
        <v>199</v>
      </c>
      <c r="S710" s="1">
        <v>195</v>
      </c>
      <c r="U710" s="1" t="s">
        <v>119</v>
      </c>
    </row>
    <row r="711" spans="1:21" x14ac:dyDescent="0.25">
      <c r="A711" s="1">
        <v>960</v>
      </c>
      <c r="B711" s="1">
        <v>1845</v>
      </c>
      <c r="D711" s="1" t="s">
        <v>711</v>
      </c>
      <c r="E711" s="1" t="s">
        <v>1275</v>
      </c>
      <c r="F711" s="1" t="s">
        <v>1815</v>
      </c>
      <c r="J711" s="1">
        <v>1845</v>
      </c>
      <c r="K711" s="1">
        <v>2</v>
      </c>
      <c r="L711" s="1">
        <v>15</v>
      </c>
      <c r="M711" s="1">
        <v>1845</v>
      </c>
      <c r="N711" s="1">
        <v>6</v>
      </c>
      <c r="O711" s="1">
        <v>9</v>
      </c>
      <c r="P711" s="1">
        <v>114</v>
      </c>
      <c r="Q711" s="1">
        <v>200</v>
      </c>
      <c r="S711" s="1">
        <v>199</v>
      </c>
      <c r="U711" s="1" t="s">
        <v>1816</v>
      </c>
    </row>
    <row r="712" spans="1:21" x14ac:dyDescent="0.25">
      <c r="A712" s="1">
        <v>961</v>
      </c>
      <c r="B712" s="1">
        <v>1845</v>
      </c>
      <c r="D712" s="1" t="s">
        <v>152</v>
      </c>
      <c r="E712" s="1" t="s">
        <v>1275</v>
      </c>
      <c r="F712" s="1" t="s">
        <v>1235</v>
      </c>
      <c r="J712" s="1">
        <v>1845</v>
      </c>
      <c r="K712" s="1">
        <v>3</v>
      </c>
      <c r="L712" s="1">
        <v>7</v>
      </c>
      <c r="M712" s="1">
        <v>1845</v>
      </c>
      <c r="N712" s="1">
        <v>6</v>
      </c>
      <c r="O712" s="1">
        <v>19</v>
      </c>
      <c r="P712" s="1">
        <v>104</v>
      </c>
      <c r="Q712" s="1">
        <v>266</v>
      </c>
      <c r="S712" s="1">
        <v>259</v>
      </c>
      <c r="U712" s="1" t="s">
        <v>1817</v>
      </c>
    </row>
    <row r="713" spans="1:21" x14ac:dyDescent="0.25">
      <c r="A713" s="1">
        <v>962</v>
      </c>
      <c r="B713" s="1">
        <v>1845</v>
      </c>
      <c r="D713" s="1" t="s">
        <v>152</v>
      </c>
      <c r="E713" s="1" t="s">
        <v>1275</v>
      </c>
      <c r="F713" s="1" t="s">
        <v>1818</v>
      </c>
      <c r="J713" s="1">
        <v>1845</v>
      </c>
      <c r="K713" s="1">
        <v>4</v>
      </c>
      <c r="L713" s="1">
        <v>1</v>
      </c>
      <c r="M713" s="1">
        <v>1845</v>
      </c>
      <c r="N713" s="1">
        <v>7</v>
      </c>
      <c r="O713" s="1">
        <v>3</v>
      </c>
      <c r="P713" s="1">
        <v>93</v>
      </c>
      <c r="Q713" s="1">
        <v>220</v>
      </c>
      <c r="S713" s="1">
        <v>220</v>
      </c>
      <c r="U713" s="1" t="s">
        <v>1819</v>
      </c>
    </row>
    <row r="714" spans="1:21" x14ac:dyDescent="0.25">
      <c r="A714" s="1">
        <v>963</v>
      </c>
      <c r="B714" s="1">
        <v>1845</v>
      </c>
      <c r="D714" s="1" t="s">
        <v>449</v>
      </c>
      <c r="E714" s="1" t="s">
        <v>1275</v>
      </c>
      <c r="F714" s="1" t="s">
        <v>1820</v>
      </c>
      <c r="J714" s="1">
        <v>1845</v>
      </c>
      <c r="K714" s="1">
        <v>3</v>
      </c>
      <c r="L714" s="1">
        <v>22</v>
      </c>
      <c r="M714" s="1">
        <v>1845</v>
      </c>
      <c r="N714" s="1">
        <v>7</v>
      </c>
      <c r="O714" s="1">
        <v>4</v>
      </c>
      <c r="P714" s="1">
        <v>104</v>
      </c>
      <c r="R714" s="1">
        <v>170</v>
      </c>
      <c r="T714" s="1">
        <v>170</v>
      </c>
      <c r="U714" s="1" t="s">
        <v>1821</v>
      </c>
    </row>
    <row r="715" spans="1:21" x14ac:dyDescent="0.25">
      <c r="A715" s="1">
        <v>964</v>
      </c>
      <c r="B715" s="1">
        <v>1845</v>
      </c>
      <c r="D715" s="1" t="s">
        <v>711</v>
      </c>
      <c r="E715" s="1" t="s">
        <v>1275</v>
      </c>
      <c r="F715" s="1" t="s">
        <v>1822</v>
      </c>
      <c r="J715" s="1">
        <v>1845</v>
      </c>
      <c r="K715" s="1">
        <v>5</v>
      </c>
      <c r="L715" s="1">
        <v>19</v>
      </c>
      <c r="M715" s="1">
        <v>1845</v>
      </c>
      <c r="N715" s="1">
        <v>8</v>
      </c>
      <c r="O715" s="1">
        <v>30</v>
      </c>
      <c r="P715" s="1">
        <v>103</v>
      </c>
      <c r="Q715" s="1">
        <v>215</v>
      </c>
      <c r="S715" s="1">
        <v>215</v>
      </c>
      <c r="U715" s="1" t="s">
        <v>1823</v>
      </c>
    </row>
    <row r="716" spans="1:21" x14ac:dyDescent="0.25">
      <c r="A716" s="1">
        <v>965</v>
      </c>
      <c r="B716" s="1">
        <v>1845</v>
      </c>
      <c r="D716" s="1" t="s">
        <v>449</v>
      </c>
      <c r="E716" s="1" t="s">
        <v>1275</v>
      </c>
      <c r="F716" s="1" t="s">
        <v>1824</v>
      </c>
      <c r="J716" s="1">
        <v>1845</v>
      </c>
      <c r="K716" s="1">
        <v>6</v>
      </c>
      <c r="L716" s="1">
        <v>14</v>
      </c>
      <c r="M716" s="1">
        <v>1845</v>
      </c>
      <c r="N716" s="1">
        <v>9</v>
      </c>
      <c r="O716" s="1">
        <v>16</v>
      </c>
      <c r="P716" s="1">
        <v>94</v>
      </c>
      <c r="Q716" s="1">
        <v>301</v>
      </c>
      <c r="S716" s="1">
        <v>300</v>
      </c>
      <c r="U716" s="1" t="s">
        <v>1825</v>
      </c>
    </row>
    <row r="717" spans="1:21" x14ac:dyDescent="0.25">
      <c r="A717" s="1">
        <v>966</v>
      </c>
      <c r="B717" s="1">
        <v>1845</v>
      </c>
      <c r="D717" s="1" t="s">
        <v>152</v>
      </c>
      <c r="E717" s="1" t="s">
        <v>1275</v>
      </c>
      <c r="F717" s="1" t="s">
        <v>1826</v>
      </c>
      <c r="J717" s="1">
        <v>1845</v>
      </c>
      <c r="K717" s="1">
        <v>7</v>
      </c>
      <c r="L717" s="1">
        <v>5</v>
      </c>
      <c r="M717" s="1">
        <v>1845</v>
      </c>
      <c r="N717" s="1">
        <v>10</v>
      </c>
      <c r="O717" s="1">
        <v>15</v>
      </c>
      <c r="P717" s="1">
        <v>102</v>
      </c>
      <c r="Q717" s="1">
        <v>300</v>
      </c>
      <c r="S717" s="1">
        <v>298</v>
      </c>
      <c r="U717" s="1" t="s">
        <v>1827</v>
      </c>
    </row>
    <row r="718" spans="1:21" x14ac:dyDescent="0.25">
      <c r="A718" s="1">
        <v>967</v>
      </c>
      <c r="B718" s="1">
        <v>1845</v>
      </c>
      <c r="D718" s="1" t="s">
        <v>449</v>
      </c>
      <c r="E718" s="1" t="s">
        <v>1275</v>
      </c>
      <c r="F718" s="1" t="s">
        <v>1828</v>
      </c>
      <c r="J718" s="1">
        <v>1845</v>
      </c>
      <c r="K718" s="1">
        <v>7</v>
      </c>
      <c r="L718" s="1">
        <v>26</v>
      </c>
      <c r="M718" s="1">
        <v>1845</v>
      </c>
      <c r="N718" s="1">
        <v>11</v>
      </c>
      <c r="O718" s="1">
        <v>7</v>
      </c>
      <c r="P718" s="1">
        <v>104</v>
      </c>
      <c r="R718" s="1">
        <v>170</v>
      </c>
      <c r="T718" s="1">
        <v>170</v>
      </c>
      <c r="U718" s="1" t="s">
        <v>1829</v>
      </c>
    </row>
    <row r="719" spans="1:21" x14ac:dyDescent="0.25">
      <c r="A719" s="1">
        <v>968</v>
      </c>
      <c r="B719" s="1">
        <v>1845</v>
      </c>
      <c r="D719" s="1" t="s">
        <v>711</v>
      </c>
      <c r="E719" s="1" t="s">
        <v>1275</v>
      </c>
      <c r="F719" s="1" t="s">
        <v>1830</v>
      </c>
      <c r="J719" s="1">
        <v>1845</v>
      </c>
      <c r="K719" s="1">
        <v>9</v>
      </c>
      <c r="L719" s="1">
        <v>2</v>
      </c>
      <c r="M719" s="1">
        <v>1845</v>
      </c>
      <c r="N719" s="1">
        <v>12</v>
      </c>
      <c r="O719" s="1">
        <v>4</v>
      </c>
      <c r="P719" s="1">
        <v>93</v>
      </c>
      <c r="R719" s="1">
        <v>140</v>
      </c>
      <c r="T719" s="1">
        <v>139</v>
      </c>
      <c r="U719" s="1" t="s">
        <v>1831</v>
      </c>
    </row>
    <row r="720" spans="1:21" x14ac:dyDescent="0.25">
      <c r="A720" s="1">
        <v>969</v>
      </c>
      <c r="B720" s="1">
        <v>1845</v>
      </c>
      <c r="C720" s="1">
        <v>2</v>
      </c>
      <c r="D720" s="1" t="s">
        <v>152</v>
      </c>
      <c r="E720" s="1" t="s">
        <v>1275</v>
      </c>
      <c r="F720" s="1" t="s">
        <v>1222</v>
      </c>
      <c r="J720" s="1">
        <v>1845</v>
      </c>
      <c r="K720" s="1">
        <v>8</v>
      </c>
      <c r="L720" s="1">
        <v>3</v>
      </c>
      <c r="M720" s="1">
        <v>1845</v>
      </c>
      <c r="N720" s="1">
        <v>12</v>
      </c>
      <c r="O720" s="1">
        <v>25</v>
      </c>
      <c r="P720" s="1">
        <v>144</v>
      </c>
      <c r="Q720" s="1">
        <v>155</v>
      </c>
      <c r="S720" s="1">
        <v>103</v>
      </c>
      <c r="U720" s="1" t="s">
        <v>1832</v>
      </c>
    </row>
    <row r="721" spans="1:21" x14ac:dyDescent="0.25">
      <c r="A721" s="1">
        <v>970</v>
      </c>
      <c r="B721" s="1">
        <v>1845</v>
      </c>
      <c r="D721" s="1" t="s">
        <v>449</v>
      </c>
      <c r="E721" s="1" t="s">
        <v>1275</v>
      </c>
      <c r="F721" s="1" t="s">
        <v>1833</v>
      </c>
      <c r="J721" s="1">
        <v>1845</v>
      </c>
      <c r="K721" s="1">
        <v>9</v>
      </c>
      <c r="L721" s="1">
        <v>10</v>
      </c>
      <c r="M721" s="1">
        <v>1845</v>
      </c>
      <c r="N721" s="1">
        <v>12</v>
      </c>
      <c r="O721" s="1">
        <v>30</v>
      </c>
      <c r="P721" s="1">
        <v>111</v>
      </c>
      <c r="Q721" s="1">
        <v>300</v>
      </c>
      <c r="S721" s="1">
        <v>298</v>
      </c>
      <c r="U721" s="1" t="s">
        <v>1834</v>
      </c>
    </row>
    <row r="722" spans="1:21" x14ac:dyDescent="0.25">
      <c r="A722" s="1">
        <v>974</v>
      </c>
      <c r="B722" s="1">
        <v>1845</v>
      </c>
      <c r="D722" s="1" t="s">
        <v>711</v>
      </c>
      <c r="E722" s="1" t="s">
        <v>1275</v>
      </c>
      <c r="F722" s="1" t="s">
        <v>1835</v>
      </c>
      <c r="J722" s="1">
        <v>1845</v>
      </c>
      <c r="K722" s="1">
        <v>9</v>
      </c>
      <c r="L722" s="1">
        <v>23</v>
      </c>
      <c r="M722" s="1">
        <v>1846</v>
      </c>
      <c r="N722" s="1">
        <v>1</v>
      </c>
      <c r="O722" s="1">
        <v>18</v>
      </c>
      <c r="P722" s="1">
        <v>117</v>
      </c>
      <c r="Q722" s="1">
        <v>143</v>
      </c>
      <c r="S722" s="1">
        <v>143</v>
      </c>
      <c r="U722" s="1" t="s">
        <v>1836</v>
      </c>
    </row>
    <row r="723" spans="1:21" x14ac:dyDescent="0.25">
      <c r="A723" s="1">
        <v>975</v>
      </c>
      <c r="B723" s="1">
        <v>1845</v>
      </c>
      <c r="D723" s="1" t="s">
        <v>449</v>
      </c>
      <c r="E723" s="1" t="s">
        <v>1275</v>
      </c>
      <c r="F723" s="1" t="s">
        <v>1837</v>
      </c>
      <c r="J723" s="1">
        <v>1845</v>
      </c>
      <c r="K723" s="1">
        <v>12</v>
      </c>
      <c r="L723" s="1">
        <v>22</v>
      </c>
      <c r="M723" s="1">
        <v>1846</v>
      </c>
      <c r="N723" s="1">
        <v>5</v>
      </c>
      <c r="O723" s="1">
        <v>19</v>
      </c>
      <c r="P723" s="1">
        <v>148</v>
      </c>
      <c r="Q723" s="1">
        <v>250</v>
      </c>
      <c r="S723" s="1">
        <v>243</v>
      </c>
      <c r="U723" s="1" t="s">
        <v>1838</v>
      </c>
    </row>
    <row r="724" spans="1:21" x14ac:dyDescent="0.25">
      <c r="A724" s="1">
        <v>1065</v>
      </c>
      <c r="B724" s="1">
        <v>1845</v>
      </c>
      <c r="D724" s="1" t="s">
        <v>152</v>
      </c>
      <c r="E724" s="1" t="s">
        <v>1275</v>
      </c>
      <c r="F724" s="1" t="s">
        <v>1222</v>
      </c>
      <c r="J724" s="1">
        <v>1845</v>
      </c>
      <c r="K724" s="1">
        <v>8</v>
      </c>
      <c r="L724" s="1">
        <v>3</v>
      </c>
      <c r="M724" s="1">
        <v>1846</v>
      </c>
      <c r="N724" s="1">
        <v>1</v>
      </c>
      <c r="O724" s="1">
        <v>27</v>
      </c>
      <c r="P724" s="1">
        <v>177</v>
      </c>
      <c r="Q724" s="1">
        <v>155</v>
      </c>
      <c r="S724" s="1">
        <v>154</v>
      </c>
      <c r="U724" s="1" t="s">
        <v>1223</v>
      </c>
    </row>
    <row r="725" spans="1:21" x14ac:dyDescent="0.25">
      <c r="A725" s="1">
        <v>644</v>
      </c>
      <c r="B725" s="1">
        <v>1846</v>
      </c>
      <c r="D725" s="1" t="s">
        <v>449</v>
      </c>
      <c r="E725" s="1" t="s">
        <v>103</v>
      </c>
      <c r="F725" s="1" t="s">
        <v>120</v>
      </c>
      <c r="J725" s="1">
        <v>1846</v>
      </c>
      <c r="K725" s="1">
        <v>1</v>
      </c>
      <c r="L725" s="1">
        <v>7</v>
      </c>
      <c r="M725" s="1">
        <v>1846</v>
      </c>
      <c r="N725" s="1">
        <v>5</v>
      </c>
      <c r="O725" s="1">
        <v>16</v>
      </c>
      <c r="P725" s="1">
        <v>129</v>
      </c>
      <c r="Q725" s="1">
        <v>200</v>
      </c>
      <c r="S725" s="1">
        <v>199</v>
      </c>
      <c r="U725" s="1" t="s">
        <v>121</v>
      </c>
    </row>
    <row r="726" spans="1:21" x14ac:dyDescent="0.25">
      <c r="A726" s="1">
        <v>645</v>
      </c>
      <c r="B726" s="1">
        <v>1846</v>
      </c>
      <c r="D726" s="1" t="s">
        <v>449</v>
      </c>
      <c r="E726" s="1" t="s">
        <v>103</v>
      </c>
      <c r="F726" s="1" t="s">
        <v>122</v>
      </c>
      <c r="J726" s="1">
        <v>1846</v>
      </c>
      <c r="K726" s="1">
        <v>5</v>
      </c>
      <c r="L726" s="1">
        <v>13</v>
      </c>
      <c r="M726" s="1">
        <v>1846</v>
      </c>
      <c r="N726" s="1">
        <v>9</v>
      </c>
      <c r="O726" s="1">
        <v>21</v>
      </c>
      <c r="P726" s="1">
        <v>131</v>
      </c>
      <c r="Q726" s="1">
        <v>199</v>
      </c>
      <c r="S726" s="1">
        <v>199</v>
      </c>
      <c r="U726" s="1" t="s">
        <v>123</v>
      </c>
    </row>
    <row r="727" spans="1:21" x14ac:dyDescent="0.25">
      <c r="A727" s="1">
        <v>646</v>
      </c>
      <c r="B727" s="1">
        <v>1846</v>
      </c>
      <c r="D727" s="1" t="s">
        <v>711</v>
      </c>
      <c r="E727" s="1" t="s">
        <v>103</v>
      </c>
      <c r="F727" s="1" t="s">
        <v>124</v>
      </c>
      <c r="J727" s="1">
        <v>1846</v>
      </c>
      <c r="K727" s="1">
        <v>11</v>
      </c>
      <c r="L727" s="1">
        <v>11</v>
      </c>
      <c r="M727" s="1">
        <v>1847</v>
      </c>
      <c r="Q727" s="1">
        <v>200</v>
      </c>
      <c r="S727" s="1">
        <v>195</v>
      </c>
      <c r="U727" s="1" t="s">
        <v>125</v>
      </c>
    </row>
    <row r="728" spans="1:21" x14ac:dyDescent="0.25">
      <c r="A728" s="1">
        <v>976</v>
      </c>
      <c r="B728" s="1">
        <v>1846</v>
      </c>
      <c r="D728" s="1" t="s">
        <v>182</v>
      </c>
      <c r="E728" s="1" t="s">
        <v>1275</v>
      </c>
      <c r="F728" s="1" t="s">
        <v>1839</v>
      </c>
      <c r="J728" s="1">
        <v>1846</v>
      </c>
      <c r="K728" s="1">
        <v>2</v>
      </c>
      <c r="L728" s="1">
        <v>10</v>
      </c>
      <c r="M728" s="1">
        <v>1846</v>
      </c>
      <c r="N728" s="1">
        <v>6</v>
      </c>
      <c r="O728" s="1">
        <v>5</v>
      </c>
      <c r="P728" s="1">
        <v>115</v>
      </c>
      <c r="R728" s="1">
        <v>170</v>
      </c>
      <c r="T728" s="1">
        <v>164</v>
      </c>
      <c r="U728" s="1" t="s">
        <v>1840</v>
      </c>
    </row>
    <row r="729" spans="1:21" x14ac:dyDescent="0.25">
      <c r="A729" s="1">
        <v>977</v>
      </c>
      <c r="B729" s="1">
        <v>1846</v>
      </c>
      <c r="D729" s="1" t="s">
        <v>449</v>
      </c>
      <c r="E729" s="1" t="s">
        <v>1275</v>
      </c>
      <c r="F729" s="1" t="s">
        <v>1841</v>
      </c>
      <c r="J729" s="1">
        <v>1846</v>
      </c>
      <c r="K729" s="1">
        <v>3</v>
      </c>
      <c r="L729" s="1">
        <v>8</v>
      </c>
      <c r="M729" s="1">
        <v>1846</v>
      </c>
      <c r="N729" s="1">
        <v>8</v>
      </c>
      <c r="O729" s="1">
        <v>22</v>
      </c>
      <c r="P729" s="1">
        <v>167</v>
      </c>
      <c r="Q729" s="1">
        <v>300</v>
      </c>
      <c r="S729" s="1">
        <v>292</v>
      </c>
      <c r="U729" s="1" t="s">
        <v>1842</v>
      </c>
    </row>
    <row r="730" spans="1:21" x14ac:dyDescent="0.25">
      <c r="A730" s="1">
        <v>978</v>
      </c>
      <c r="B730" s="1">
        <v>1846</v>
      </c>
      <c r="D730" s="1" t="s">
        <v>711</v>
      </c>
      <c r="E730" s="1" t="s">
        <v>1275</v>
      </c>
      <c r="F730" s="1" t="s">
        <v>1843</v>
      </c>
      <c r="J730" s="1">
        <v>1846</v>
      </c>
      <c r="K730" s="1">
        <v>4</v>
      </c>
      <c r="L730" s="1">
        <v>19</v>
      </c>
      <c r="M730" s="1">
        <v>1846</v>
      </c>
      <c r="N730" s="1">
        <v>8</v>
      </c>
      <c r="O730" s="1">
        <v>26</v>
      </c>
      <c r="P730" s="1">
        <v>120</v>
      </c>
      <c r="Q730" s="1">
        <v>180</v>
      </c>
      <c r="S730" s="1">
        <v>176</v>
      </c>
      <c r="U730" s="1" t="s">
        <v>1844</v>
      </c>
    </row>
    <row r="731" spans="1:21" x14ac:dyDescent="0.25">
      <c r="A731" s="1">
        <v>979</v>
      </c>
      <c r="B731" s="1">
        <v>1846</v>
      </c>
      <c r="D731" s="1" t="s">
        <v>449</v>
      </c>
      <c r="E731" s="1" t="s">
        <v>1275</v>
      </c>
      <c r="F731" s="1" t="s">
        <v>1845</v>
      </c>
      <c r="J731" s="1">
        <v>1846</v>
      </c>
      <c r="K731" s="1">
        <v>5</v>
      </c>
      <c r="L731" s="1">
        <v>12</v>
      </c>
      <c r="M731" s="1">
        <v>1846</v>
      </c>
      <c r="N731" s="1">
        <v>8</v>
      </c>
      <c r="O731" s="1">
        <v>29</v>
      </c>
      <c r="P731" s="1">
        <v>109</v>
      </c>
      <c r="R731" s="1">
        <v>170</v>
      </c>
      <c r="T731" s="1">
        <v>169</v>
      </c>
      <c r="U731" s="1" t="s">
        <v>1846</v>
      </c>
    </row>
    <row r="732" spans="1:21" x14ac:dyDescent="0.25">
      <c r="A732" s="1">
        <v>981</v>
      </c>
      <c r="B732" s="1">
        <v>1846</v>
      </c>
      <c r="D732" s="1" t="s">
        <v>152</v>
      </c>
      <c r="E732" s="1" t="s">
        <v>1275</v>
      </c>
      <c r="F732" s="1" t="s">
        <v>1815</v>
      </c>
      <c r="J732" s="1">
        <v>1846</v>
      </c>
      <c r="K732" s="1">
        <v>9</v>
      </c>
      <c r="L732" s="1">
        <v>17</v>
      </c>
      <c r="M732" s="1">
        <v>1847</v>
      </c>
      <c r="N732" s="1">
        <v>1</v>
      </c>
      <c r="O732" s="1">
        <v>4</v>
      </c>
      <c r="P732" s="1">
        <v>109</v>
      </c>
      <c r="R732" s="1">
        <v>170</v>
      </c>
      <c r="T732" s="1">
        <v>169</v>
      </c>
      <c r="U732" s="1" t="s">
        <v>1847</v>
      </c>
    </row>
    <row r="733" spans="1:21" x14ac:dyDescent="0.25">
      <c r="A733" s="1">
        <v>982</v>
      </c>
      <c r="B733" s="1">
        <v>1846</v>
      </c>
      <c r="D733" s="1" t="s">
        <v>1848</v>
      </c>
      <c r="E733" s="1" t="s">
        <v>1275</v>
      </c>
      <c r="F733" s="1" t="s">
        <v>1833</v>
      </c>
      <c r="J733" s="1">
        <v>1846</v>
      </c>
      <c r="K733" s="1">
        <v>10</v>
      </c>
      <c r="L733" s="1">
        <v>25</v>
      </c>
      <c r="M733" s="1">
        <v>1847</v>
      </c>
      <c r="N733" s="1">
        <v>2</v>
      </c>
      <c r="O733" s="1">
        <v>17</v>
      </c>
      <c r="P733" s="1">
        <v>115</v>
      </c>
      <c r="Q733" s="1">
        <v>200</v>
      </c>
      <c r="S733" s="1">
        <v>174</v>
      </c>
      <c r="U733" s="1" t="s">
        <v>1849</v>
      </c>
    </row>
    <row r="734" spans="1:21" x14ac:dyDescent="0.25">
      <c r="A734" s="1">
        <v>983</v>
      </c>
      <c r="B734" s="1">
        <v>1846</v>
      </c>
      <c r="D734" s="1" t="s">
        <v>711</v>
      </c>
      <c r="E734" s="1" t="s">
        <v>1275</v>
      </c>
      <c r="F734" s="1" t="s">
        <v>1850</v>
      </c>
      <c r="J734" s="1">
        <v>1846</v>
      </c>
      <c r="K734" s="1">
        <v>11</v>
      </c>
      <c r="L734" s="1">
        <v>22</v>
      </c>
      <c r="M734" s="1">
        <v>1847</v>
      </c>
      <c r="N734" s="1">
        <v>2</v>
      </c>
      <c r="O734" s="1">
        <v>25</v>
      </c>
      <c r="P734" s="1">
        <v>95</v>
      </c>
      <c r="R734" s="1">
        <v>150</v>
      </c>
      <c r="T734" s="1">
        <v>149</v>
      </c>
      <c r="U734" s="1" t="s">
        <v>1851</v>
      </c>
    </row>
    <row r="735" spans="1:21" x14ac:dyDescent="0.25">
      <c r="A735" s="1">
        <v>1066</v>
      </c>
      <c r="B735" s="1">
        <v>1846</v>
      </c>
      <c r="D735" s="1" t="s">
        <v>197</v>
      </c>
      <c r="E735" s="1" t="s">
        <v>1216</v>
      </c>
      <c r="F735" s="1" t="s">
        <v>1224</v>
      </c>
      <c r="J735" s="1">
        <v>1846</v>
      </c>
      <c r="K735" s="1">
        <v>6</v>
      </c>
      <c r="L735" s="1">
        <v>29</v>
      </c>
      <c r="M735" s="1">
        <v>1846</v>
      </c>
      <c r="N735" s="1">
        <v>11</v>
      </c>
      <c r="O735" s="1">
        <v>9</v>
      </c>
      <c r="P735" s="1">
        <v>133</v>
      </c>
      <c r="Q735" s="1">
        <v>299</v>
      </c>
      <c r="S735" s="1">
        <v>297</v>
      </c>
      <c r="U735" s="1" t="s">
        <v>1225</v>
      </c>
    </row>
    <row r="736" spans="1:21" x14ac:dyDescent="0.25">
      <c r="A736" s="1">
        <v>985</v>
      </c>
      <c r="B736" s="1">
        <v>1847</v>
      </c>
      <c r="D736" s="1" t="s">
        <v>449</v>
      </c>
      <c r="E736" s="1" t="s">
        <v>1275</v>
      </c>
      <c r="F736" s="1" t="s">
        <v>1852</v>
      </c>
      <c r="J736" s="1">
        <v>1847</v>
      </c>
      <c r="K736" s="1">
        <v>3</v>
      </c>
      <c r="L736" s="1">
        <v>23</v>
      </c>
      <c r="M736" s="1">
        <v>1847</v>
      </c>
      <c r="N736" s="1">
        <v>7</v>
      </c>
      <c r="O736" s="1">
        <v>21</v>
      </c>
      <c r="P736" s="1">
        <v>120</v>
      </c>
      <c r="R736" s="1">
        <v>169</v>
      </c>
      <c r="T736" s="1">
        <v>169</v>
      </c>
      <c r="U736" s="1" t="s">
        <v>1853</v>
      </c>
    </row>
    <row r="737" spans="1:21" x14ac:dyDescent="0.25">
      <c r="A737" s="1">
        <v>986</v>
      </c>
      <c r="B737" s="1">
        <v>1847</v>
      </c>
      <c r="D737" s="1" t="s">
        <v>711</v>
      </c>
      <c r="E737" s="1" t="s">
        <v>1275</v>
      </c>
      <c r="F737" s="1" t="s">
        <v>1854</v>
      </c>
      <c r="J737" s="1">
        <v>1847</v>
      </c>
      <c r="K737" s="1">
        <v>7</v>
      </c>
      <c r="L737" s="1">
        <v>18</v>
      </c>
      <c r="M737" s="1">
        <v>1847</v>
      </c>
      <c r="N737" s="1">
        <v>10</v>
      </c>
      <c r="O737" s="1">
        <v>25</v>
      </c>
      <c r="P737" s="1">
        <v>99</v>
      </c>
      <c r="R737" s="1">
        <v>134</v>
      </c>
      <c r="T737" s="1">
        <v>129</v>
      </c>
      <c r="U737" s="1" t="s">
        <v>1855</v>
      </c>
    </row>
    <row r="738" spans="1:21" x14ac:dyDescent="0.25">
      <c r="A738" s="1">
        <v>990</v>
      </c>
      <c r="B738" s="1">
        <v>1847</v>
      </c>
      <c r="D738" s="1" t="s">
        <v>152</v>
      </c>
      <c r="E738" s="1" t="s">
        <v>1275</v>
      </c>
      <c r="F738" s="1" t="s">
        <v>1856</v>
      </c>
      <c r="J738" s="1">
        <v>1847</v>
      </c>
      <c r="K738" s="1">
        <v>9</v>
      </c>
      <c r="L738" s="1">
        <v>9</v>
      </c>
      <c r="M738" s="1">
        <v>1848</v>
      </c>
      <c r="N738" s="1">
        <v>1</v>
      </c>
      <c r="O738" s="1">
        <v>2</v>
      </c>
      <c r="P738" s="1">
        <v>115</v>
      </c>
      <c r="R738" s="1">
        <v>164</v>
      </c>
      <c r="T738" s="1">
        <v>163</v>
      </c>
      <c r="U738" s="1" t="s">
        <v>1857</v>
      </c>
    </row>
    <row r="739" spans="1:21" x14ac:dyDescent="0.25">
      <c r="A739" s="1">
        <v>1067</v>
      </c>
      <c r="B739" s="1">
        <v>1847</v>
      </c>
      <c r="D739" s="1" t="s">
        <v>272</v>
      </c>
      <c r="E739" s="1" t="s">
        <v>1216</v>
      </c>
      <c r="F739" s="1" t="s">
        <v>1226</v>
      </c>
      <c r="J739" s="1">
        <v>1847</v>
      </c>
      <c r="K739" s="1">
        <v>1</v>
      </c>
      <c r="L739" s="1">
        <v>10</v>
      </c>
      <c r="M739" s="1">
        <v>1847</v>
      </c>
      <c r="N739" s="1">
        <v>5</v>
      </c>
      <c r="O739" s="1">
        <v>4</v>
      </c>
      <c r="P739" s="1">
        <v>114</v>
      </c>
      <c r="Q739" s="1">
        <v>289</v>
      </c>
      <c r="S739" s="1">
        <v>288</v>
      </c>
      <c r="U739" s="1" t="s">
        <v>1227</v>
      </c>
    </row>
    <row r="740" spans="1:21" x14ac:dyDescent="0.25">
      <c r="A740" s="1">
        <v>1068</v>
      </c>
      <c r="B740" s="1">
        <v>1847</v>
      </c>
      <c r="D740" s="1" t="s">
        <v>197</v>
      </c>
      <c r="E740" s="1" t="s">
        <v>1216</v>
      </c>
      <c r="F740" s="1" t="s">
        <v>1228</v>
      </c>
      <c r="J740" s="1">
        <v>1847</v>
      </c>
      <c r="K740" s="1">
        <v>6</v>
      </c>
      <c r="L740" s="1">
        <v>4</v>
      </c>
      <c r="M740" s="1">
        <v>1847</v>
      </c>
      <c r="N740" s="1">
        <v>9</v>
      </c>
      <c r="O740" s="1">
        <v>24</v>
      </c>
      <c r="P740" s="1">
        <v>112</v>
      </c>
      <c r="Q740" s="1">
        <v>249</v>
      </c>
      <c r="S740" s="1">
        <v>249</v>
      </c>
      <c r="U740" s="1" t="s">
        <v>1229</v>
      </c>
    </row>
    <row r="741" spans="1:21" x14ac:dyDescent="0.25">
      <c r="A741" s="1">
        <v>1069</v>
      </c>
      <c r="B741" s="1">
        <v>1847</v>
      </c>
      <c r="D741" s="1" t="s">
        <v>197</v>
      </c>
      <c r="E741" s="1" t="s">
        <v>1216</v>
      </c>
      <c r="F741" s="1" t="s">
        <v>1230</v>
      </c>
      <c r="J741" s="1">
        <v>1847</v>
      </c>
      <c r="K741" s="1">
        <v>9</v>
      </c>
      <c r="L741" s="1">
        <v>29</v>
      </c>
      <c r="M741" s="1">
        <v>1848</v>
      </c>
      <c r="N741" s="1">
        <v>1</v>
      </c>
      <c r="O741" s="1">
        <v>25</v>
      </c>
      <c r="P741" s="1">
        <v>128</v>
      </c>
      <c r="Q741" s="1">
        <v>299</v>
      </c>
      <c r="S741" s="1">
        <v>292</v>
      </c>
      <c r="U741" s="1" t="s">
        <v>1231</v>
      </c>
    </row>
    <row r="742" spans="1:21" x14ac:dyDescent="0.25">
      <c r="A742" s="1">
        <v>992</v>
      </c>
      <c r="B742" s="1">
        <v>1848</v>
      </c>
      <c r="D742" s="1" t="s">
        <v>711</v>
      </c>
      <c r="E742" s="1" t="s">
        <v>1275</v>
      </c>
      <c r="F742" s="1" t="s">
        <v>1858</v>
      </c>
      <c r="J742" s="1">
        <v>1848</v>
      </c>
      <c r="K742" s="1">
        <v>1</v>
      </c>
      <c r="L742" s="1">
        <v>24</v>
      </c>
      <c r="M742" s="1">
        <v>1848</v>
      </c>
      <c r="N742" s="1">
        <v>5</v>
      </c>
      <c r="O742" s="1">
        <v>18</v>
      </c>
      <c r="P742" s="1">
        <v>115</v>
      </c>
      <c r="R742" s="1">
        <v>171</v>
      </c>
      <c r="T742" s="1">
        <v>170</v>
      </c>
      <c r="U742" s="1" t="s">
        <v>1859</v>
      </c>
    </row>
    <row r="743" spans="1:21" x14ac:dyDescent="0.25">
      <c r="A743" s="1">
        <v>993</v>
      </c>
      <c r="B743" s="1">
        <v>1848</v>
      </c>
      <c r="D743" s="1" t="s">
        <v>1860</v>
      </c>
      <c r="E743" s="1" t="s">
        <v>1275</v>
      </c>
      <c r="F743" s="1" t="s">
        <v>1235</v>
      </c>
      <c r="J743" s="1">
        <v>1848</v>
      </c>
      <c r="K743" s="1">
        <v>2</v>
      </c>
      <c r="L743" s="1">
        <v>6</v>
      </c>
      <c r="M743" s="1">
        <v>1848</v>
      </c>
      <c r="N743" s="1">
        <v>5</v>
      </c>
      <c r="O743" s="1">
        <v>18</v>
      </c>
      <c r="P743" s="1">
        <v>102</v>
      </c>
      <c r="Q743" s="1">
        <v>240</v>
      </c>
      <c r="S743" s="1">
        <v>240</v>
      </c>
      <c r="U743" s="1" t="s">
        <v>1861</v>
      </c>
    </row>
    <row r="744" spans="1:21" x14ac:dyDescent="0.25">
      <c r="A744" s="1">
        <v>994</v>
      </c>
      <c r="B744" s="1">
        <v>1848</v>
      </c>
      <c r="C744" s="1">
        <v>2</v>
      </c>
      <c r="D744" s="1" t="s">
        <v>449</v>
      </c>
      <c r="E744" s="1" t="s">
        <v>1275</v>
      </c>
      <c r="F744" s="1" t="s">
        <v>1862</v>
      </c>
      <c r="J744" s="1">
        <v>1848</v>
      </c>
      <c r="K744" s="1">
        <v>3</v>
      </c>
      <c r="L744" s="1">
        <v>9</v>
      </c>
      <c r="M744" s="1">
        <v>1848</v>
      </c>
      <c r="N744" s="1">
        <v>6</v>
      </c>
      <c r="O744" s="1">
        <v>7</v>
      </c>
      <c r="P744" s="1">
        <v>90</v>
      </c>
      <c r="Q744" s="1">
        <v>190</v>
      </c>
      <c r="S744" s="1">
        <v>27</v>
      </c>
      <c r="U744" s="1" t="s">
        <v>1863</v>
      </c>
    </row>
    <row r="745" spans="1:21" x14ac:dyDescent="0.25">
      <c r="A745" s="1">
        <v>995</v>
      </c>
      <c r="B745" s="1">
        <v>1848</v>
      </c>
      <c r="D745" s="1" t="s">
        <v>152</v>
      </c>
      <c r="E745" s="1" t="s">
        <v>1275</v>
      </c>
      <c r="F745" s="1" t="s">
        <v>1815</v>
      </c>
      <c r="J745" s="1">
        <v>1848</v>
      </c>
      <c r="K745" s="1">
        <v>2</v>
      </c>
      <c r="L745" s="1">
        <v>13</v>
      </c>
      <c r="M745" s="1">
        <v>1848</v>
      </c>
      <c r="N745" s="1">
        <v>6</v>
      </c>
      <c r="O745" s="1">
        <v>30</v>
      </c>
      <c r="P745" s="1">
        <v>138</v>
      </c>
      <c r="R745" s="1">
        <v>170</v>
      </c>
      <c r="T745" s="1">
        <v>169</v>
      </c>
      <c r="U745" s="1" t="s">
        <v>1864</v>
      </c>
    </row>
    <row r="746" spans="1:21" x14ac:dyDescent="0.25">
      <c r="A746" s="1">
        <v>996</v>
      </c>
      <c r="B746" s="1">
        <v>1848</v>
      </c>
      <c r="E746" s="1" t="s">
        <v>1275</v>
      </c>
      <c r="F746" s="1" t="s">
        <v>1865</v>
      </c>
      <c r="M746" s="1">
        <v>1848</v>
      </c>
      <c r="N746" s="1">
        <v>7</v>
      </c>
      <c r="O746" s="1">
        <v>14</v>
      </c>
      <c r="Q746" s="1">
        <v>224</v>
      </c>
      <c r="S746" s="1">
        <v>222</v>
      </c>
      <c r="U746" s="1" t="s">
        <v>1866</v>
      </c>
    </row>
    <row r="747" spans="1:21" x14ac:dyDescent="0.25">
      <c r="A747" s="1">
        <v>997</v>
      </c>
      <c r="B747" s="1">
        <v>1848</v>
      </c>
      <c r="D747" s="1" t="s">
        <v>152</v>
      </c>
      <c r="E747" s="1" t="s">
        <v>1275</v>
      </c>
      <c r="F747" s="1" t="s">
        <v>1867</v>
      </c>
      <c r="J747" s="1">
        <v>1848</v>
      </c>
      <c r="K747" s="1">
        <v>4</v>
      </c>
      <c r="L747" s="1">
        <v>30</v>
      </c>
      <c r="M747" s="1">
        <v>1848</v>
      </c>
      <c r="N747" s="1">
        <v>8</v>
      </c>
      <c r="O747" s="1">
        <v>6</v>
      </c>
      <c r="P747" s="1">
        <v>98</v>
      </c>
      <c r="R747" s="1">
        <v>170</v>
      </c>
      <c r="T747" s="1">
        <v>170</v>
      </c>
      <c r="U747" s="1" t="s">
        <v>1868</v>
      </c>
    </row>
    <row r="748" spans="1:21" x14ac:dyDescent="0.25">
      <c r="A748" s="1">
        <v>998</v>
      </c>
      <c r="B748" s="1">
        <v>1848</v>
      </c>
      <c r="D748" s="1" t="s">
        <v>711</v>
      </c>
      <c r="E748" s="1" t="s">
        <v>1275</v>
      </c>
      <c r="F748" s="1" t="s">
        <v>1869</v>
      </c>
      <c r="J748" s="1">
        <v>1848</v>
      </c>
      <c r="K748" s="1">
        <v>6</v>
      </c>
      <c r="L748" s="1">
        <v>16</v>
      </c>
      <c r="M748" s="1">
        <v>1848</v>
      </c>
      <c r="N748" s="1">
        <v>10</v>
      </c>
      <c r="O748" s="1">
        <v>7</v>
      </c>
      <c r="P748" s="1">
        <v>113</v>
      </c>
      <c r="R748" s="1">
        <v>144</v>
      </c>
      <c r="T748" s="1">
        <v>139</v>
      </c>
      <c r="U748" s="1" t="s">
        <v>1870</v>
      </c>
    </row>
    <row r="749" spans="1:21" x14ac:dyDescent="0.25">
      <c r="A749" s="1">
        <v>999</v>
      </c>
      <c r="B749" s="1">
        <v>1848</v>
      </c>
      <c r="D749" s="1" t="s">
        <v>197</v>
      </c>
      <c r="E749" s="1" t="s">
        <v>1275</v>
      </c>
      <c r="F749" s="1" t="s">
        <v>1871</v>
      </c>
      <c r="J749" s="1">
        <v>1848</v>
      </c>
      <c r="K749" s="1">
        <v>7</v>
      </c>
      <c r="L749" s="1">
        <v>29</v>
      </c>
      <c r="M749" s="1">
        <v>1848</v>
      </c>
      <c r="N749" s="1">
        <v>11</v>
      </c>
      <c r="O749" s="1">
        <v>12</v>
      </c>
      <c r="P749" s="1">
        <v>106</v>
      </c>
      <c r="Q749" s="1">
        <v>250</v>
      </c>
      <c r="S749" s="1">
        <v>248</v>
      </c>
      <c r="U749" s="1" t="s">
        <v>1872</v>
      </c>
    </row>
    <row r="750" spans="1:21" x14ac:dyDescent="0.25">
      <c r="A750" s="1">
        <v>1003</v>
      </c>
      <c r="B750" s="1">
        <v>1848</v>
      </c>
      <c r="D750" s="1" t="s">
        <v>711</v>
      </c>
      <c r="E750" s="1" t="s">
        <v>1275</v>
      </c>
      <c r="F750" s="1" t="s">
        <v>1833</v>
      </c>
      <c r="J750" s="1">
        <v>1848</v>
      </c>
      <c r="K750" s="1">
        <v>9</v>
      </c>
      <c r="L750" s="1">
        <v>20</v>
      </c>
      <c r="M750" s="1">
        <v>1849</v>
      </c>
      <c r="N750" s="1">
        <v>1</v>
      </c>
      <c r="O750" s="1">
        <v>2</v>
      </c>
      <c r="P750" s="1">
        <v>104</v>
      </c>
      <c r="Q750" s="1">
        <v>304</v>
      </c>
      <c r="S750" s="1">
        <v>298</v>
      </c>
      <c r="U750" s="1" t="s">
        <v>1873</v>
      </c>
    </row>
    <row r="751" spans="1:21" x14ac:dyDescent="0.25">
      <c r="A751" s="1">
        <v>1004</v>
      </c>
      <c r="B751" s="1">
        <v>1848</v>
      </c>
      <c r="D751" s="1" t="s">
        <v>711</v>
      </c>
      <c r="E751" s="1" t="s">
        <v>1275</v>
      </c>
      <c r="F751" s="1" t="s">
        <v>1874</v>
      </c>
      <c r="J751" s="1">
        <v>1848</v>
      </c>
      <c r="K751" s="1">
        <v>10</v>
      </c>
      <c r="L751" s="1">
        <v>11</v>
      </c>
      <c r="M751" s="1">
        <v>1849</v>
      </c>
      <c r="N751" s="1">
        <v>1</v>
      </c>
      <c r="O751" s="1">
        <v>20</v>
      </c>
      <c r="P751" s="1">
        <v>101</v>
      </c>
      <c r="R751" s="1">
        <v>200</v>
      </c>
      <c r="T751" s="1">
        <v>199</v>
      </c>
      <c r="U751" s="1" t="s">
        <v>1875</v>
      </c>
    </row>
    <row r="752" spans="1:21" x14ac:dyDescent="0.25">
      <c r="A752" s="1">
        <v>1005</v>
      </c>
      <c r="B752" s="1">
        <v>1848</v>
      </c>
      <c r="C752" s="1">
        <v>2</v>
      </c>
      <c r="D752" s="1" t="s">
        <v>194</v>
      </c>
      <c r="E752" s="1" t="s">
        <v>1275</v>
      </c>
      <c r="F752" s="1" t="s">
        <v>1876</v>
      </c>
      <c r="J752" s="1">
        <v>1848</v>
      </c>
      <c r="K752" s="1">
        <v>10</v>
      </c>
      <c r="L752" s="1">
        <v>5</v>
      </c>
      <c r="M752" s="1">
        <v>1849</v>
      </c>
      <c r="N752" s="1">
        <v>1</v>
      </c>
      <c r="O752" s="1">
        <v>21</v>
      </c>
      <c r="P752" s="1">
        <v>108</v>
      </c>
      <c r="Q752" s="1">
        <v>237</v>
      </c>
      <c r="S752" s="1">
        <v>35</v>
      </c>
      <c r="U752" s="1" t="s">
        <v>1877</v>
      </c>
    </row>
    <row r="753" spans="1:21" x14ac:dyDescent="0.25">
      <c r="A753" s="1">
        <v>1006</v>
      </c>
      <c r="B753" s="1">
        <v>1848</v>
      </c>
      <c r="D753" s="1" t="s">
        <v>711</v>
      </c>
      <c r="E753" s="1" t="s">
        <v>1275</v>
      </c>
      <c r="F753" s="1" t="s">
        <v>1878</v>
      </c>
      <c r="M753" s="1">
        <v>1849</v>
      </c>
      <c r="N753" s="1">
        <v>2</v>
      </c>
      <c r="O753" s="1">
        <v>2</v>
      </c>
      <c r="Q753" s="1">
        <v>300</v>
      </c>
      <c r="S753" s="1">
        <v>299</v>
      </c>
      <c r="U753" s="1" t="s">
        <v>1879</v>
      </c>
    </row>
    <row r="754" spans="1:21" x14ac:dyDescent="0.25">
      <c r="A754" s="1">
        <v>1007</v>
      </c>
      <c r="B754" s="1">
        <v>1848</v>
      </c>
      <c r="D754" s="1" t="s">
        <v>449</v>
      </c>
      <c r="E754" s="1" t="s">
        <v>1275</v>
      </c>
      <c r="F754" s="1" t="s">
        <v>1880</v>
      </c>
      <c r="J754" s="1">
        <v>1848</v>
      </c>
      <c r="K754" s="1">
        <v>11</v>
      </c>
      <c r="L754" s="1">
        <v>1</v>
      </c>
      <c r="M754" s="1">
        <v>1849</v>
      </c>
      <c r="N754" s="1">
        <v>4</v>
      </c>
      <c r="O754" s="1">
        <v>12</v>
      </c>
      <c r="P754" s="1">
        <v>151</v>
      </c>
      <c r="R754" s="1">
        <v>150</v>
      </c>
      <c r="T754" s="1">
        <v>143</v>
      </c>
      <c r="U754" s="1" t="s">
        <v>1881</v>
      </c>
    </row>
    <row r="755" spans="1:21" x14ac:dyDescent="0.25">
      <c r="A755" s="1">
        <v>1070</v>
      </c>
      <c r="B755" s="1">
        <v>1848</v>
      </c>
      <c r="D755" s="1" t="s">
        <v>449</v>
      </c>
      <c r="E755" s="1" t="s">
        <v>1216</v>
      </c>
      <c r="F755" s="1" t="s">
        <v>1232</v>
      </c>
      <c r="J755" s="1">
        <v>1848</v>
      </c>
      <c r="K755" s="1">
        <v>3</v>
      </c>
      <c r="L755" s="1">
        <v>9</v>
      </c>
      <c r="M755" s="1">
        <v>1848</v>
      </c>
      <c r="N755" s="1">
        <v>6</v>
      </c>
      <c r="O755" s="1">
        <v>22</v>
      </c>
      <c r="P755" s="1">
        <v>106</v>
      </c>
      <c r="Q755" s="1">
        <v>190</v>
      </c>
      <c r="S755" s="1">
        <v>189</v>
      </c>
      <c r="U755" s="1" t="s">
        <v>1233</v>
      </c>
    </row>
    <row r="756" spans="1:21" x14ac:dyDescent="0.25">
      <c r="A756" s="1">
        <v>1071</v>
      </c>
      <c r="B756" s="1">
        <v>1848</v>
      </c>
      <c r="D756" s="1" t="s">
        <v>194</v>
      </c>
      <c r="E756" s="1" t="s">
        <v>1216</v>
      </c>
      <c r="F756" s="1" t="s">
        <v>1237</v>
      </c>
      <c r="J756" s="1">
        <v>1848</v>
      </c>
      <c r="K756" s="1">
        <v>10</v>
      </c>
      <c r="L756" s="1">
        <v>5</v>
      </c>
      <c r="M756" s="1">
        <v>1849</v>
      </c>
      <c r="N756" s="1">
        <v>2</v>
      </c>
      <c r="O756" s="1">
        <v>4</v>
      </c>
      <c r="P756" s="1">
        <v>122</v>
      </c>
      <c r="Q756" s="1">
        <v>237</v>
      </c>
      <c r="S756" s="1">
        <v>233</v>
      </c>
      <c r="U756" s="1" t="s">
        <v>1238</v>
      </c>
    </row>
    <row r="757" spans="1:21" x14ac:dyDescent="0.25">
      <c r="A757" s="1">
        <v>527</v>
      </c>
      <c r="B757" s="1">
        <v>1849</v>
      </c>
      <c r="D757" s="1" t="s">
        <v>182</v>
      </c>
      <c r="E757" s="1" t="s">
        <v>183</v>
      </c>
      <c r="F757" s="1" t="s">
        <v>1200</v>
      </c>
      <c r="J757" s="1">
        <v>1849</v>
      </c>
      <c r="K757" s="1">
        <v>2</v>
      </c>
      <c r="L757" s="1">
        <v>11</v>
      </c>
      <c r="M757" s="1">
        <v>1849</v>
      </c>
      <c r="N757" s="1">
        <v>6</v>
      </c>
      <c r="O757" s="1">
        <v>9</v>
      </c>
      <c r="P757" s="1">
        <v>118</v>
      </c>
      <c r="Q757" s="1">
        <v>239</v>
      </c>
      <c r="S757" s="1">
        <v>212</v>
      </c>
      <c r="U757" s="1" t="s">
        <v>1201</v>
      </c>
    </row>
    <row r="758" spans="1:21" x14ac:dyDescent="0.25">
      <c r="A758" s="1">
        <v>528</v>
      </c>
      <c r="B758" s="1">
        <v>1849</v>
      </c>
      <c r="D758" s="1" t="s">
        <v>152</v>
      </c>
      <c r="E758" s="1" t="s">
        <v>183</v>
      </c>
      <c r="F758" s="1" t="s">
        <v>1202</v>
      </c>
      <c r="J758" s="1">
        <v>1849</v>
      </c>
      <c r="K758" s="1">
        <v>4</v>
      </c>
      <c r="L758" s="1">
        <v>28</v>
      </c>
      <c r="M758" s="1">
        <v>1849</v>
      </c>
      <c r="N758" s="1">
        <v>8</v>
      </c>
      <c r="O758" s="1">
        <v>20</v>
      </c>
      <c r="P758" s="1">
        <v>114</v>
      </c>
      <c r="Q758" s="1">
        <v>300</v>
      </c>
      <c r="S758" s="1">
        <v>295</v>
      </c>
      <c r="U758" s="1" t="s">
        <v>1203</v>
      </c>
    </row>
    <row r="759" spans="1:21" x14ac:dyDescent="0.25">
      <c r="A759" s="1">
        <v>529</v>
      </c>
      <c r="B759" s="1">
        <v>1849</v>
      </c>
      <c r="D759" s="1" t="s">
        <v>711</v>
      </c>
      <c r="E759" s="1" t="s">
        <v>183</v>
      </c>
      <c r="F759" s="1" t="s">
        <v>1204</v>
      </c>
      <c r="J759" s="1">
        <v>1849</v>
      </c>
      <c r="K759" s="1">
        <v>8</v>
      </c>
      <c r="L759" s="1">
        <v>4</v>
      </c>
      <c r="M759" s="1">
        <v>1849</v>
      </c>
      <c r="N759" s="1">
        <v>11</v>
      </c>
      <c r="O759" s="1">
        <v>8</v>
      </c>
      <c r="P759" s="1">
        <v>96</v>
      </c>
      <c r="Q759" s="1">
        <v>336</v>
      </c>
      <c r="S759" s="1">
        <v>334</v>
      </c>
      <c r="U759" s="1" t="s">
        <v>1205</v>
      </c>
    </row>
    <row r="760" spans="1:21" x14ac:dyDescent="0.25">
      <c r="A760" s="1">
        <v>530</v>
      </c>
      <c r="B760" s="1">
        <v>1849</v>
      </c>
      <c r="D760" s="1" t="s">
        <v>152</v>
      </c>
      <c r="E760" s="1" t="s">
        <v>183</v>
      </c>
      <c r="F760" s="1" t="s">
        <v>1206</v>
      </c>
      <c r="J760" s="1">
        <v>1849</v>
      </c>
      <c r="K760" s="1">
        <v>8</v>
      </c>
      <c r="L760" s="1">
        <v>17</v>
      </c>
      <c r="M760" s="1">
        <v>1849</v>
      </c>
      <c r="N760" s="1">
        <v>12</v>
      </c>
      <c r="O760" s="1">
        <v>24</v>
      </c>
      <c r="P760" s="1">
        <v>129</v>
      </c>
      <c r="Q760" s="1">
        <v>303</v>
      </c>
      <c r="S760" s="1">
        <v>299</v>
      </c>
      <c r="U760" s="1" t="s">
        <v>1207</v>
      </c>
    </row>
    <row r="761" spans="1:21" x14ac:dyDescent="0.25">
      <c r="A761" s="1">
        <v>647</v>
      </c>
      <c r="B761" s="1">
        <v>1849</v>
      </c>
      <c r="D761" s="1" t="s">
        <v>152</v>
      </c>
      <c r="E761" s="1" t="s">
        <v>103</v>
      </c>
      <c r="F761" s="1" t="s">
        <v>126</v>
      </c>
      <c r="J761" s="1">
        <v>1849</v>
      </c>
      <c r="K761" s="1">
        <v>12</v>
      </c>
      <c r="L761" s="1">
        <v>24</v>
      </c>
      <c r="M761" s="1">
        <v>1850</v>
      </c>
      <c r="N761" s="1">
        <v>4</v>
      </c>
      <c r="O761" s="1">
        <v>30</v>
      </c>
      <c r="P761" s="1">
        <v>127</v>
      </c>
      <c r="Q761" s="1">
        <v>60</v>
      </c>
      <c r="S761" s="1">
        <v>59</v>
      </c>
      <c r="U761" s="1" t="s">
        <v>127</v>
      </c>
    </row>
    <row r="762" spans="1:21" x14ac:dyDescent="0.25">
      <c r="A762" s="1">
        <v>1008</v>
      </c>
      <c r="B762" s="1">
        <v>1849</v>
      </c>
      <c r="D762" s="1" t="s">
        <v>711</v>
      </c>
      <c r="E762" s="1" t="s">
        <v>1275</v>
      </c>
      <c r="F762" s="1" t="s">
        <v>1882</v>
      </c>
      <c r="J762" s="1">
        <v>1849</v>
      </c>
      <c r="K762" s="1">
        <v>4</v>
      </c>
      <c r="L762" s="1">
        <v>5</v>
      </c>
      <c r="M762" s="1">
        <v>1849</v>
      </c>
      <c r="N762" s="1">
        <v>7</v>
      </c>
      <c r="O762" s="1">
        <v>23</v>
      </c>
      <c r="P762" s="1">
        <v>109</v>
      </c>
      <c r="R762" s="1">
        <v>166</v>
      </c>
      <c r="T762" s="1">
        <v>165</v>
      </c>
      <c r="U762" s="1" t="s">
        <v>1883</v>
      </c>
    </row>
    <row r="763" spans="1:21" x14ac:dyDescent="0.25">
      <c r="A763" s="1">
        <v>1009</v>
      </c>
      <c r="B763" s="1">
        <v>1849</v>
      </c>
      <c r="D763" s="1" t="s">
        <v>711</v>
      </c>
      <c r="E763" s="1" t="s">
        <v>1275</v>
      </c>
      <c r="F763" s="1" t="s">
        <v>1884</v>
      </c>
      <c r="J763" s="1">
        <v>1849</v>
      </c>
      <c r="K763" s="1">
        <v>5</v>
      </c>
      <c r="L763" s="1">
        <v>23</v>
      </c>
      <c r="M763" s="1">
        <v>1849</v>
      </c>
      <c r="N763" s="1">
        <v>8</v>
      </c>
      <c r="O763" s="1">
        <v>26</v>
      </c>
      <c r="P763" s="1">
        <v>95</v>
      </c>
      <c r="Q763" s="1">
        <v>300</v>
      </c>
      <c r="S763" s="1">
        <v>297</v>
      </c>
      <c r="U763" s="1" t="s">
        <v>1885</v>
      </c>
    </row>
    <row r="764" spans="1:21" x14ac:dyDescent="0.25">
      <c r="A764" s="1">
        <v>1010</v>
      </c>
      <c r="B764" s="1">
        <v>1849</v>
      </c>
      <c r="D764" s="1" t="s">
        <v>449</v>
      </c>
      <c r="E764" s="1" t="s">
        <v>1275</v>
      </c>
      <c r="F764" s="1" t="s">
        <v>1886</v>
      </c>
      <c r="J764" s="1">
        <v>1849</v>
      </c>
      <c r="K764" s="1">
        <v>5</v>
      </c>
      <c r="L764" s="1">
        <v>16</v>
      </c>
      <c r="M764" s="1">
        <v>1849</v>
      </c>
      <c r="N764" s="1">
        <v>9</v>
      </c>
      <c r="O764" s="1">
        <v>2</v>
      </c>
      <c r="P764" s="1">
        <v>109</v>
      </c>
      <c r="R764" s="1">
        <v>169</v>
      </c>
      <c r="T764" s="1">
        <v>163</v>
      </c>
      <c r="U764" s="1" t="s">
        <v>1887</v>
      </c>
    </row>
    <row r="765" spans="1:21" x14ac:dyDescent="0.25">
      <c r="A765" s="1">
        <v>1011</v>
      </c>
      <c r="B765" s="1">
        <v>1849</v>
      </c>
      <c r="D765" s="1" t="s">
        <v>711</v>
      </c>
      <c r="E765" s="1" t="s">
        <v>1275</v>
      </c>
      <c r="F765" s="1" t="s">
        <v>1888</v>
      </c>
      <c r="J765" s="1">
        <v>1849</v>
      </c>
      <c r="K765" s="1">
        <v>6</v>
      </c>
      <c r="L765" s="1">
        <v>26</v>
      </c>
      <c r="M765" s="1">
        <v>1849</v>
      </c>
      <c r="N765" s="1">
        <v>9</v>
      </c>
      <c r="O765" s="1">
        <v>29</v>
      </c>
      <c r="P765" s="1">
        <v>95</v>
      </c>
      <c r="R765" s="1">
        <v>200</v>
      </c>
      <c r="T765" s="1">
        <v>197</v>
      </c>
      <c r="U765" s="1" t="s">
        <v>1889</v>
      </c>
    </row>
    <row r="766" spans="1:21" x14ac:dyDescent="0.25">
      <c r="A766" s="1">
        <v>1017</v>
      </c>
      <c r="B766" s="1">
        <v>1849</v>
      </c>
      <c r="D766" s="1" t="s">
        <v>384</v>
      </c>
      <c r="E766" s="1" t="s">
        <v>1275</v>
      </c>
      <c r="F766" s="1" t="s">
        <v>1890</v>
      </c>
      <c r="J766" s="1">
        <v>1849</v>
      </c>
      <c r="K766" s="1">
        <v>12</v>
      </c>
      <c r="L766" s="1">
        <v>19</v>
      </c>
      <c r="M766" s="1">
        <v>1850</v>
      </c>
      <c r="N766" s="1">
        <v>4</v>
      </c>
      <c r="O766" s="1">
        <v>4</v>
      </c>
      <c r="P766" s="1">
        <v>106</v>
      </c>
      <c r="R766" s="1">
        <v>207</v>
      </c>
      <c r="T766" s="1">
        <v>205</v>
      </c>
      <c r="U766" s="1" t="s">
        <v>1891</v>
      </c>
    </row>
    <row r="767" spans="1:21" x14ac:dyDescent="0.25">
      <c r="A767" s="1">
        <v>1019</v>
      </c>
      <c r="B767" s="1">
        <v>1849</v>
      </c>
      <c r="D767" s="1" t="s">
        <v>711</v>
      </c>
      <c r="E767" s="1" t="s">
        <v>1275</v>
      </c>
      <c r="F767" s="1" t="s">
        <v>1894</v>
      </c>
      <c r="J767" s="1">
        <v>1849</v>
      </c>
      <c r="K767" s="1">
        <v>12</v>
      </c>
      <c r="L767" s="1">
        <v>17</v>
      </c>
      <c r="M767" s="1">
        <v>1850</v>
      </c>
      <c r="N767" s="1">
        <v>5</v>
      </c>
      <c r="O767" s="1">
        <v>9</v>
      </c>
      <c r="P767" s="1">
        <v>143</v>
      </c>
      <c r="R767" s="1">
        <v>240</v>
      </c>
      <c r="T767" s="1">
        <v>236</v>
      </c>
      <c r="U767" s="1" t="s">
        <v>0</v>
      </c>
    </row>
    <row r="768" spans="1:21" x14ac:dyDescent="0.25">
      <c r="A768" s="1">
        <v>1059</v>
      </c>
      <c r="B768" s="1">
        <v>1849</v>
      </c>
      <c r="D768" s="1" t="s">
        <v>197</v>
      </c>
      <c r="E768" s="1" t="s">
        <v>1234</v>
      </c>
      <c r="F768" s="1" t="s">
        <v>1235</v>
      </c>
      <c r="J768" s="1">
        <v>1849</v>
      </c>
      <c r="K768" s="1">
        <v>5</v>
      </c>
      <c r="L768" s="1">
        <v>31</v>
      </c>
      <c r="M768" s="1">
        <v>1849</v>
      </c>
      <c r="N768" s="1">
        <v>11</v>
      </c>
      <c r="O768" s="1">
        <v>1</v>
      </c>
      <c r="P768" s="1">
        <v>154</v>
      </c>
      <c r="Q768" s="1">
        <v>232</v>
      </c>
      <c r="S768" s="1">
        <v>227</v>
      </c>
      <c r="U768" s="1" t="s">
        <v>1236</v>
      </c>
    </row>
    <row r="769" spans="1:21" x14ac:dyDescent="0.25">
      <c r="A769" s="1">
        <v>1072</v>
      </c>
      <c r="B769" s="1">
        <v>1849</v>
      </c>
      <c r="C769" s="1">
        <v>2</v>
      </c>
      <c r="D769" s="1" t="s">
        <v>182</v>
      </c>
      <c r="E769" s="1" t="s">
        <v>1216</v>
      </c>
      <c r="F769" s="1" t="s">
        <v>1239</v>
      </c>
      <c r="J769" s="1">
        <v>1849</v>
      </c>
      <c r="K769" s="1">
        <v>2</v>
      </c>
      <c r="L769" s="1">
        <v>11</v>
      </c>
      <c r="M769" s="1">
        <v>1849</v>
      </c>
      <c r="N769" s="1">
        <v>5</v>
      </c>
      <c r="Q769" s="1">
        <v>239</v>
      </c>
      <c r="S769" s="1">
        <v>0</v>
      </c>
      <c r="U769" s="1" t="s">
        <v>1240</v>
      </c>
    </row>
    <row r="770" spans="1:21" x14ac:dyDescent="0.25">
      <c r="A770" s="1">
        <v>1073</v>
      </c>
      <c r="B770" s="1">
        <v>1849</v>
      </c>
      <c r="C770" s="1">
        <v>2</v>
      </c>
      <c r="D770" s="1" t="s">
        <v>152</v>
      </c>
      <c r="E770" s="1" t="s">
        <v>1216</v>
      </c>
      <c r="F770" s="1" t="s">
        <v>1241</v>
      </c>
      <c r="J770" s="1">
        <v>1849</v>
      </c>
      <c r="K770" s="1">
        <v>4</v>
      </c>
      <c r="L770" s="1">
        <v>28</v>
      </c>
      <c r="M770" s="1">
        <v>1849</v>
      </c>
      <c r="N770" s="1">
        <v>8</v>
      </c>
      <c r="O770" s="1">
        <v>8</v>
      </c>
      <c r="P770" s="1">
        <v>102</v>
      </c>
      <c r="Q770" s="1">
        <v>300</v>
      </c>
      <c r="S770" s="1">
        <v>0</v>
      </c>
      <c r="U770" s="1" t="s">
        <v>1242</v>
      </c>
    </row>
    <row r="771" spans="1:21" x14ac:dyDescent="0.25">
      <c r="A771" s="1">
        <v>1018</v>
      </c>
      <c r="B771" s="1">
        <v>1850</v>
      </c>
      <c r="E771" s="1" t="s">
        <v>1275</v>
      </c>
      <c r="F771" s="1" t="s">
        <v>1892</v>
      </c>
      <c r="M771" s="1">
        <v>1850</v>
      </c>
      <c r="N771" s="1">
        <v>4</v>
      </c>
      <c r="O771" s="1">
        <v>5</v>
      </c>
      <c r="Q771" s="1">
        <v>300</v>
      </c>
      <c r="S771" s="1">
        <v>282</v>
      </c>
      <c r="U771" s="1" t="s">
        <v>1893</v>
      </c>
    </row>
    <row r="772" spans="1:21" x14ac:dyDescent="0.25">
      <c r="A772" s="1">
        <v>1020</v>
      </c>
      <c r="B772" s="1">
        <v>1850</v>
      </c>
      <c r="D772" s="1" t="s">
        <v>194</v>
      </c>
      <c r="E772" s="1" t="s">
        <v>1275</v>
      </c>
      <c r="F772" s="1" t="s">
        <v>1</v>
      </c>
      <c r="J772" s="1">
        <v>1850</v>
      </c>
      <c r="K772" s="1">
        <v>4</v>
      </c>
      <c r="L772" s="1">
        <v>10</v>
      </c>
      <c r="M772" s="1">
        <v>1850</v>
      </c>
      <c r="N772" s="1">
        <v>7</v>
      </c>
      <c r="O772" s="1">
        <v>24</v>
      </c>
      <c r="P772" s="1">
        <v>105</v>
      </c>
      <c r="Q772" s="1">
        <v>300</v>
      </c>
      <c r="S772" s="1">
        <v>289</v>
      </c>
      <c r="U772" s="1" t="s">
        <v>2</v>
      </c>
    </row>
    <row r="773" spans="1:21" x14ac:dyDescent="0.25">
      <c r="A773" s="1">
        <v>1021</v>
      </c>
      <c r="B773" s="1">
        <v>1850</v>
      </c>
      <c r="D773" s="1" t="s">
        <v>384</v>
      </c>
      <c r="E773" s="1" t="s">
        <v>1275</v>
      </c>
      <c r="F773" s="1" t="s">
        <v>3</v>
      </c>
      <c r="J773" s="1">
        <v>1850</v>
      </c>
      <c r="K773" s="1">
        <v>4</v>
      </c>
      <c r="L773" s="1">
        <v>13</v>
      </c>
      <c r="M773" s="1">
        <v>1850</v>
      </c>
      <c r="N773" s="1">
        <v>7</v>
      </c>
      <c r="O773" s="1">
        <v>25</v>
      </c>
      <c r="P773" s="1">
        <v>103</v>
      </c>
      <c r="R773" s="1">
        <v>190</v>
      </c>
      <c r="T773" s="1">
        <v>186</v>
      </c>
      <c r="U773" s="1" t="s">
        <v>4</v>
      </c>
    </row>
    <row r="774" spans="1:21" x14ac:dyDescent="0.25">
      <c r="A774" s="1">
        <v>1022</v>
      </c>
      <c r="B774" s="1">
        <v>1850</v>
      </c>
      <c r="D774" s="1" t="s">
        <v>182</v>
      </c>
      <c r="E774" s="1" t="s">
        <v>1275</v>
      </c>
      <c r="F774" s="1" t="s">
        <v>5</v>
      </c>
      <c r="J774" s="1">
        <v>1850</v>
      </c>
      <c r="K774" s="1">
        <v>5</v>
      </c>
      <c r="L774" s="1">
        <v>6</v>
      </c>
      <c r="M774" s="1">
        <v>1850</v>
      </c>
      <c r="N774" s="1">
        <v>8</v>
      </c>
      <c r="O774" s="1">
        <v>9</v>
      </c>
      <c r="P774" s="1">
        <v>95</v>
      </c>
      <c r="Q774" s="1">
        <v>257</v>
      </c>
      <c r="S774" s="1">
        <v>255</v>
      </c>
      <c r="U774" s="1" t="s">
        <v>6</v>
      </c>
    </row>
    <row r="775" spans="1:21" x14ac:dyDescent="0.25">
      <c r="A775" s="1">
        <v>1023</v>
      </c>
      <c r="B775" s="1">
        <v>1850</v>
      </c>
      <c r="D775" s="1" t="s">
        <v>272</v>
      </c>
      <c r="E775" s="1" t="s">
        <v>1275</v>
      </c>
      <c r="F775" s="1" t="s">
        <v>7</v>
      </c>
      <c r="J775" s="1">
        <v>1850</v>
      </c>
      <c r="K775" s="1">
        <v>7</v>
      </c>
      <c r="L775" s="1">
        <v>5</v>
      </c>
      <c r="M775" s="1">
        <v>1850</v>
      </c>
      <c r="N775" s="1">
        <v>10</v>
      </c>
      <c r="O775" s="1">
        <v>3</v>
      </c>
      <c r="P775" s="1">
        <v>90</v>
      </c>
      <c r="Q775" s="1">
        <v>300</v>
      </c>
      <c r="S775" s="1">
        <v>299</v>
      </c>
      <c r="U775" s="1" t="s">
        <v>8</v>
      </c>
    </row>
    <row r="776" spans="1:21" x14ac:dyDescent="0.25">
      <c r="A776" s="1">
        <v>1024</v>
      </c>
      <c r="B776" s="1">
        <v>1850</v>
      </c>
      <c r="D776" s="1" t="s">
        <v>711</v>
      </c>
      <c r="E776" s="1" t="s">
        <v>1275</v>
      </c>
      <c r="F776" s="1" t="s">
        <v>9</v>
      </c>
      <c r="M776" s="1">
        <v>1850</v>
      </c>
      <c r="N776" s="1">
        <v>10</v>
      </c>
      <c r="O776" s="1">
        <v>27</v>
      </c>
      <c r="R776" s="1">
        <v>200</v>
      </c>
      <c r="T776" s="1">
        <v>198</v>
      </c>
      <c r="U776" s="1" t="s">
        <v>10</v>
      </c>
    </row>
    <row r="777" spans="1:21" x14ac:dyDescent="0.25">
      <c r="A777" s="1">
        <v>1025</v>
      </c>
      <c r="B777" s="1">
        <v>1850</v>
      </c>
      <c r="D777" s="1" t="s">
        <v>272</v>
      </c>
      <c r="E777" s="1" t="s">
        <v>1275</v>
      </c>
      <c r="F777" s="1" t="s">
        <v>11</v>
      </c>
      <c r="J777" s="1">
        <v>1850</v>
      </c>
      <c r="K777" s="1">
        <v>8</v>
      </c>
      <c r="L777" s="1">
        <v>12</v>
      </c>
      <c r="M777" s="1">
        <v>1850</v>
      </c>
      <c r="N777" s="1">
        <v>11</v>
      </c>
      <c r="O777" s="1">
        <v>14</v>
      </c>
      <c r="P777" s="1">
        <v>94</v>
      </c>
      <c r="Q777" s="1">
        <v>261</v>
      </c>
      <c r="S777" s="1">
        <v>260</v>
      </c>
      <c r="U777" s="1" t="s">
        <v>12</v>
      </c>
    </row>
    <row r="778" spans="1:21" x14ac:dyDescent="0.25">
      <c r="A778" s="1">
        <v>1026</v>
      </c>
      <c r="B778" s="1">
        <v>1850</v>
      </c>
      <c r="D778" s="1" t="s">
        <v>272</v>
      </c>
      <c r="E778" s="1" t="s">
        <v>1275</v>
      </c>
      <c r="F778" s="1" t="s">
        <v>13</v>
      </c>
      <c r="J778" s="1">
        <v>1850</v>
      </c>
      <c r="K778" s="1">
        <v>8</v>
      </c>
      <c r="L778" s="1">
        <v>23</v>
      </c>
      <c r="M778" s="1">
        <v>1850</v>
      </c>
      <c r="N778" s="1">
        <v>11</v>
      </c>
      <c r="O778" s="1">
        <v>28</v>
      </c>
      <c r="P778" s="1">
        <v>97</v>
      </c>
      <c r="Q778" s="1">
        <v>312</v>
      </c>
      <c r="S778" s="1">
        <v>308</v>
      </c>
      <c r="U778" s="1" t="s">
        <v>14</v>
      </c>
    </row>
    <row r="779" spans="1:21" x14ac:dyDescent="0.25">
      <c r="A779" s="1">
        <v>1027</v>
      </c>
      <c r="B779" s="1">
        <v>1850</v>
      </c>
      <c r="D779" s="1" t="s">
        <v>15</v>
      </c>
      <c r="E779" s="1" t="s">
        <v>1275</v>
      </c>
      <c r="F779" s="1" t="s">
        <v>16</v>
      </c>
      <c r="J779" s="1">
        <v>1850</v>
      </c>
      <c r="K779" s="1">
        <v>9</v>
      </c>
      <c r="L779" s="1">
        <v>13</v>
      </c>
      <c r="M779" s="1">
        <v>1850</v>
      </c>
      <c r="N779" s="1">
        <v>12</v>
      </c>
      <c r="O779" s="1">
        <v>13</v>
      </c>
      <c r="P779" s="1">
        <v>91</v>
      </c>
      <c r="Q779" s="1">
        <v>287</v>
      </c>
      <c r="S779" s="1">
        <v>287</v>
      </c>
      <c r="U779" s="1" t="s">
        <v>17</v>
      </c>
    </row>
    <row r="780" spans="1:21" x14ac:dyDescent="0.25">
      <c r="A780" s="1">
        <v>1031</v>
      </c>
      <c r="B780" s="1">
        <v>1850</v>
      </c>
      <c r="D780" s="1" t="s">
        <v>152</v>
      </c>
      <c r="E780" s="1" t="s">
        <v>1275</v>
      </c>
      <c r="F780" s="1" t="s">
        <v>18</v>
      </c>
      <c r="J780" s="1">
        <v>1850</v>
      </c>
      <c r="K780" s="1">
        <v>10</v>
      </c>
      <c r="L780" s="1">
        <v>30</v>
      </c>
      <c r="M780" s="1">
        <v>1851</v>
      </c>
      <c r="N780" s="1">
        <v>3</v>
      </c>
      <c r="O780" s="1">
        <v>7</v>
      </c>
      <c r="P780" s="1">
        <v>128</v>
      </c>
      <c r="R780" s="1">
        <v>170</v>
      </c>
      <c r="T780" s="1">
        <v>170</v>
      </c>
      <c r="U780" s="1" t="s">
        <v>19</v>
      </c>
    </row>
    <row r="781" spans="1:21" x14ac:dyDescent="0.25">
      <c r="A781" s="1">
        <v>1032</v>
      </c>
      <c r="B781" s="1">
        <v>1850</v>
      </c>
      <c r="D781" s="1" t="s">
        <v>711</v>
      </c>
      <c r="E781" s="1" t="s">
        <v>1275</v>
      </c>
      <c r="F781" s="1" t="s">
        <v>20</v>
      </c>
      <c r="J781" s="1">
        <v>1850</v>
      </c>
      <c r="K781" s="1">
        <v>12</v>
      </c>
      <c r="L781" s="1">
        <v>20</v>
      </c>
      <c r="M781" s="1">
        <v>1851</v>
      </c>
      <c r="N781" s="1">
        <v>3</v>
      </c>
      <c r="O781" s="1">
        <v>19</v>
      </c>
      <c r="P781" s="1">
        <v>89</v>
      </c>
      <c r="Q781" s="1">
        <v>288</v>
      </c>
      <c r="S781" s="1">
        <v>285</v>
      </c>
      <c r="U781" s="1" t="s">
        <v>21</v>
      </c>
    </row>
    <row r="782" spans="1:21" x14ac:dyDescent="0.25">
      <c r="A782" s="1">
        <v>1060</v>
      </c>
      <c r="B782" s="1">
        <v>1850</v>
      </c>
      <c r="D782" s="1" t="s">
        <v>197</v>
      </c>
      <c r="E782" s="1" t="s">
        <v>1234</v>
      </c>
      <c r="F782" s="1" t="s">
        <v>1243</v>
      </c>
      <c r="J782" s="1">
        <v>1850</v>
      </c>
      <c r="K782" s="1">
        <v>1</v>
      </c>
      <c r="L782" s="1">
        <v>7</v>
      </c>
      <c r="M782" s="1">
        <v>1850</v>
      </c>
      <c r="N782" s="1">
        <v>4</v>
      </c>
      <c r="O782" s="1">
        <v>30</v>
      </c>
      <c r="P782" s="1">
        <v>113</v>
      </c>
      <c r="Q782" s="1">
        <v>297</v>
      </c>
      <c r="S782" s="1">
        <v>292</v>
      </c>
      <c r="U782" s="1" t="s">
        <v>1244</v>
      </c>
    </row>
    <row r="783" spans="1:21" x14ac:dyDescent="0.25">
      <c r="A783" s="1">
        <v>1076</v>
      </c>
      <c r="B783" s="1">
        <v>1850</v>
      </c>
      <c r="D783" s="1" t="s">
        <v>182</v>
      </c>
      <c r="E783" s="1" t="s">
        <v>1245</v>
      </c>
      <c r="F783" s="1" t="s">
        <v>1246</v>
      </c>
      <c r="J783" s="1">
        <v>1850</v>
      </c>
      <c r="K783" s="1">
        <v>3</v>
      </c>
      <c r="L783" s="1">
        <v>4</v>
      </c>
      <c r="M783" s="1">
        <v>1850</v>
      </c>
      <c r="N783" s="1">
        <v>6</v>
      </c>
      <c r="O783" s="1">
        <v>1</v>
      </c>
      <c r="P783" s="1">
        <v>89</v>
      </c>
      <c r="Q783" s="1">
        <v>75</v>
      </c>
      <c r="S783" s="1">
        <v>75</v>
      </c>
      <c r="U783" s="1" t="s">
        <v>1247</v>
      </c>
    </row>
    <row r="784" spans="1:21" x14ac:dyDescent="0.25">
      <c r="A784" s="1">
        <v>1077</v>
      </c>
      <c r="B784" s="1">
        <v>1850</v>
      </c>
      <c r="D784" s="1" t="s">
        <v>272</v>
      </c>
      <c r="E784" s="1" t="s">
        <v>1245</v>
      </c>
      <c r="F784" s="1" t="s">
        <v>1248</v>
      </c>
      <c r="J784" s="1">
        <v>1850</v>
      </c>
      <c r="K784" s="1">
        <v>7</v>
      </c>
      <c r="L784" s="1">
        <v>22</v>
      </c>
      <c r="M784" s="1">
        <v>1850</v>
      </c>
      <c r="N784" s="1">
        <v>10</v>
      </c>
      <c r="O784" s="1">
        <v>25</v>
      </c>
      <c r="P784" s="1">
        <v>95</v>
      </c>
      <c r="Q784" s="1">
        <v>100</v>
      </c>
      <c r="S784" s="1">
        <v>100</v>
      </c>
      <c r="U784" s="1" t="s">
        <v>1249</v>
      </c>
    </row>
    <row r="785" spans="1:21" x14ac:dyDescent="0.25">
      <c r="A785" s="1">
        <v>1033</v>
      </c>
      <c r="B785" s="1">
        <v>1851</v>
      </c>
      <c r="D785" s="1" t="s">
        <v>182</v>
      </c>
      <c r="E785" s="1" t="s">
        <v>1275</v>
      </c>
      <c r="F785" s="1" t="s">
        <v>22</v>
      </c>
      <c r="J785" s="1">
        <v>1851</v>
      </c>
      <c r="K785" s="1">
        <v>2</v>
      </c>
      <c r="L785" s="1">
        <v>5</v>
      </c>
      <c r="M785" s="1">
        <v>1851</v>
      </c>
      <c r="N785" s="1">
        <v>5</v>
      </c>
      <c r="O785" s="1">
        <v>28</v>
      </c>
      <c r="P785" s="1">
        <v>112</v>
      </c>
      <c r="Q785" s="1">
        <v>250</v>
      </c>
      <c r="S785" s="1">
        <v>249</v>
      </c>
      <c r="U785" s="1" t="s">
        <v>23</v>
      </c>
    </row>
    <row r="786" spans="1:21" x14ac:dyDescent="0.25">
      <c r="A786" s="1">
        <v>1034</v>
      </c>
      <c r="B786" s="1">
        <v>1851</v>
      </c>
      <c r="D786" s="1" t="s">
        <v>711</v>
      </c>
      <c r="E786" s="1" t="s">
        <v>1275</v>
      </c>
      <c r="F786" s="1" t="s">
        <v>24</v>
      </c>
      <c r="J786" s="1">
        <v>1851</v>
      </c>
      <c r="K786" s="1">
        <v>1</v>
      </c>
      <c r="L786" s="1">
        <v>24</v>
      </c>
      <c r="M786" s="1">
        <v>1851</v>
      </c>
      <c r="N786" s="1">
        <v>5</v>
      </c>
      <c r="O786" s="1">
        <v>29</v>
      </c>
      <c r="P786" s="1">
        <v>125</v>
      </c>
      <c r="R786" s="1">
        <v>261</v>
      </c>
      <c r="T786" s="1">
        <v>260</v>
      </c>
      <c r="U786" s="1" t="s">
        <v>25</v>
      </c>
    </row>
    <row r="787" spans="1:21" x14ac:dyDescent="0.25">
      <c r="A787" s="1">
        <v>1035</v>
      </c>
      <c r="B787" s="1">
        <v>1851</v>
      </c>
      <c r="D787" s="1" t="s">
        <v>182</v>
      </c>
      <c r="E787" s="1" t="s">
        <v>1275</v>
      </c>
      <c r="F787" s="1" t="s">
        <v>26</v>
      </c>
      <c r="J787" s="1">
        <v>1851</v>
      </c>
      <c r="K787" s="1">
        <v>2</v>
      </c>
      <c r="L787" s="1">
        <v>24</v>
      </c>
      <c r="M787" s="1">
        <v>1851</v>
      </c>
      <c r="N787" s="1">
        <v>6</v>
      </c>
      <c r="O787" s="1">
        <v>11</v>
      </c>
      <c r="P787" s="1">
        <v>107</v>
      </c>
      <c r="Q787" s="1">
        <v>300</v>
      </c>
      <c r="S787" s="1">
        <v>299</v>
      </c>
      <c r="U787" s="1" t="s">
        <v>27</v>
      </c>
    </row>
    <row r="788" spans="1:21" x14ac:dyDescent="0.25">
      <c r="A788" s="1">
        <v>1036</v>
      </c>
      <c r="B788" s="1">
        <v>1851</v>
      </c>
      <c r="D788" s="1" t="s">
        <v>152</v>
      </c>
      <c r="E788" s="1" t="s">
        <v>1275</v>
      </c>
      <c r="F788" s="1" t="s">
        <v>28</v>
      </c>
      <c r="J788" s="1">
        <v>1851</v>
      </c>
      <c r="K788" s="1">
        <v>4</v>
      </c>
      <c r="L788" s="1">
        <v>26</v>
      </c>
      <c r="M788" s="1">
        <v>1851</v>
      </c>
      <c r="N788" s="1">
        <v>8</v>
      </c>
      <c r="O788" s="1">
        <v>10</v>
      </c>
      <c r="P788" s="1">
        <v>106</v>
      </c>
      <c r="R788" s="1">
        <v>232</v>
      </c>
      <c r="T788" s="1">
        <v>229</v>
      </c>
      <c r="U788" s="1" t="s">
        <v>29</v>
      </c>
    </row>
    <row r="789" spans="1:21" x14ac:dyDescent="0.25">
      <c r="A789" s="1">
        <v>1037</v>
      </c>
      <c r="B789" s="1">
        <v>1851</v>
      </c>
      <c r="D789" s="1" t="s">
        <v>224</v>
      </c>
      <c r="E789" s="1" t="s">
        <v>1275</v>
      </c>
      <c r="F789" s="1" t="s">
        <v>30</v>
      </c>
      <c r="J789" s="1">
        <v>1851</v>
      </c>
      <c r="K789" s="1">
        <v>7</v>
      </c>
      <c r="L789" s="1">
        <v>29</v>
      </c>
      <c r="M789" s="1">
        <v>1851</v>
      </c>
      <c r="N789" s="1">
        <v>10</v>
      </c>
      <c r="O789" s="1">
        <v>31</v>
      </c>
      <c r="P789" s="1">
        <v>94</v>
      </c>
      <c r="Q789" s="1">
        <v>310</v>
      </c>
      <c r="S789" s="1">
        <v>308</v>
      </c>
      <c r="U789" s="1" t="s">
        <v>31</v>
      </c>
    </row>
    <row r="790" spans="1:21" x14ac:dyDescent="0.25">
      <c r="A790" s="1">
        <v>1038</v>
      </c>
      <c r="B790" s="1">
        <v>1851</v>
      </c>
      <c r="D790" s="1" t="s">
        <v>15</v>
      </c>
      <c r="E790" s="1" t="s">
        <v>1275</v>
      </c>
      <c r="F790" s="1" t="s">
        <v>32</v>
      </c>
      <c r="J790" s="1">
        <v>1851</v>
      </c>
      <c r="K790" s="1">
        <v>9</v>
      </c>
      <c r="L790" s="1">
        <v>24</v>
      </c>
      <c r="M790" s="1">
        <v>1851</v>
      </c>
      <c r="N790" s="1">
        <v>12</v>
      </c>
      <c r="O790" s="1">
        <v>20</v>
      </c>
      <c r="P790" s="1">
        <v>87</v>
      </c>
      <c r="Q790" s="1">
        <v>312</v>
      </c>
      <c r="S790" s="1">
        <v>300</v>
      </c>
      <c r="U790" s="1" t="s">
        <v>33</v>
      </c>
    </row>
    <row r="791" spans="1:21" x14ac:dyDescent="0.25">
      <c r="A791" s="1">
        <v>1042</v>
      </c>
      <c r="B791" s="1">
        <v>1851</v>
      </c>
      <c r="D791" s="1" t="s">
        <v>449</v>
      </c>
      <c r="E791" s="1" t="s">
        <v>1275</v>
      </c>
      <c r="F791" s="1" t="s">
        <v>34</v>
      </c>
      <c r="J791" s="1">
        <v>1851</v>
      </c>
      <c r="K791" s="1">
        <v>10</v>
      </c>
      <c r="L791" s="1">
        <v>6</v>
      </c>
      <c r="M791" s="1">
        <v>1852</v>
      </c>
      <c r="N791" s="1">
        <v>1</v>
      </c>
      <c r="O791" s="1">
        <v>26</v>
      </c>
      <c r="P791" s="1">
        <v>112</v>
      </c>
      <c r="R791" s="1">
        <v>200</v>
      </c>
      <c r="T791" s="1">
        <v>196</v>
      </c>
      <c r="U791" s="1" t="s">
        <v>35</v>
      </c>
    </row>
    <row r="792" spans="1:21" x14ac:dyDescent="0.25">
      <c r="A792" s="1">
        <v>1043</v>
      </c>
      <c r="B792" s="1">
        <v>1851</v>
      </c>
      <c r="D792" s="1" t="s">
        <v>194</v>
      </c>
      <c r="E792" s="1" t="s">
        <v>1275</v>
      </c>
      <c r="F792" s="1" t="s">
        <v>36</v>
      </c>
      <c r="J792" s="1">
        <v>1851</v>
      </c>
      <c r="K792" s="1">
        <v>12</v>
      </c>
      <c r="L792" s="1">
        <v>28</v>
      </c>
      <c r="M792" s="1">
        <v>1852</v>
      </c>
      <c r="N792" s="1">
        <v>3</v>
      </c>
      <c r="O792" s="1">
        <v>20</v>
      </c>
      <c r="P792" s="1">
        <v>83</v>
      </c>
      <c r="Q792" s="1">
        <v>280</v>
      </c>
      <c r="S792" s="1">
        <v>279</v>
      </c>
      <c r="U792" s="1" t="s">
        <v>37</v>
      </c>
    </row>
    <row r="793" spans="1:21" x14ac:dyDescent="0.25">
      <c r="A793" s="1">
        <v>1044</v>
      </c>
      <c r="B793" s="1">
        <v>1851</v>
      </c>
      <c r="D793" s="1" t="s">
        <v>711</v>
      </c>
      <c r="E793" s="1" t="s">
        <v>1275</v>
      </c>
      <c r="F793" s="1" t="s">
        <v>38</v>
      </c>
      <c r="J793" s="1">
        <v>1851</v>
      </c>
      <c r="K793" s="1">
        <v>12</v>
      </c>
      <c r="L793" s="1">
        <v>28</v>
      </c>
      <c r="M793" s="1">
        <v>1852</v>
      </c>
      <c r="N793" s="1">
        <v>5</v>
      </c>
      <c r="O793" s="1">
        <v>22</v>
      </c>
      <c r="P793" s="1">
        <v>146</v>
      </c>
      <c r="R793" s="1">
        <v>172</v>
      </c>
      <c r="T793" s="1">
        <v>169</v>
      </c>
      <c r="U793" s="1" t="s">
        <v>39</v>
      </c>
    </row>
    <row r="794" spans="1:21" x14ac:dyDescent="0.25">
      <c r="A794" s="1">
        <v>1078</v>
      </c>
      <c r="B794" s="1">
        <v>1851</v>
      </c>
      <c r="D794" s="1" t="s">
        <v>182</v>
      </c>
      <c r="E794" s="1" t="s">
        <v>1245</v>
      </c>
      <c r="F794" s="1" t="s">
        <v>1250</v>
      </c>
      <c r="J794" s="1">
        <v>1851</v>
      </c>
      <c r="K794" s="1">
        <v>1</v>
      </c>
      <c r="L794" s="1">
        <v>9</v>
      </c>
      <c r="M794" s="1">
        <v>1851</v>
      </c>
      <c r="N794" s="1">
        <v>5</v>
      </c>
      <c r="O794" s="1">
        <v>13</v>
      </c>
      <c r="P794" s="1">
        <v>123</v>
      </c>
      <c r="Q794" s="1">
        <v>209</v>
      </c>
      <c r="S794" s="1">
        <v>208</v>
      </c>
      <c r="U794" s="1" t="s">
        <v>1251</v>
      </c>
    </row>
    <row r="795" spans="1:21" x14ac:dyDescent="0.25">
      <c r="A795" s="1">
        <v>1079</v>
      </c>
      <c r="B795" s="1">
        <v>1851</v>
      </c>
      <c r="D795" s="1" t="s">
        <v>237</v>
      </c>
      <c r="E795" s="1" t="s">
        <v>1245</v>
      </c>
      <c r="F795" s="1" t="s">
        <v>1252</v>
      </c>
      <c r="J795" s="1">
        <v>1851</v>
      </c>
      <c r="K795" s="1">
        <v>3</v>
      </c>
      <c r="L795" s="1">
        <v>30</v>
      </c>
      <c r="M795" s="1">
        <v>1851</v>
      </c>
      <c r="N795" s="1">
        <v>6</v>
      </c>
      <c r="O795" s="1">
        <v>28</v>
      </c>
      <c r="P795" s="1">
        <v>90</v>
      </c>
      <c r="Q795" s="1">
        <v>296</v>
      </c>
      <c r="S795" s="1">
        <v>293</v>
      </c>
      <c r="U795" s="1" t="s">
        <v>1253</v>
      </c>
    </row>
    <row r="796" spans="1:21" x14ac:dyDescent="0.25">
      <c r="A796" s="1">
        <v>1080</v>
      </c>
      <c r="B796" s="1">
        <v>1851</v>
      </c>
      <c r="D796" s="1" t="s">
        <v>194</v>
      </c>
      <c r="E796" s="1" t="s">
        <v>1245</v>
      </c>
      <c r="F796" s="1" t="s">
        <v>1254</v>
      </c>
      <c r="J796" s="1">
        <v>1851</v>
      </c>
      <c r="K796" s="1">
        <v>7</v>
      </c>
      <c r="L796" s="1">
        <v>21</v>
      </c>
      <c r="M796" s="1">
        <v>1851</v>
      </c>
      <c r="N796" s="1">
        <v>10</v>
      </c>
      <c r="O796" s="1">
        <v>14</v>
      </c>
      <c r="P796" s="1">
        <v>85</v>
      </c>
      <c r="Q796" s="1">
        <v>302</v>
      </c>
      <c r="S796" s="1">
        <v>301</v>
      </c>
      <c r="U796" s="1" t="s">
        <v>1255</v>
      </c>
    </row>
    <row r="797" spans="1:21" x14ac:dyDescent="0.25">
      <c r="A797" s="1">
        <v>1081</v>
      </c>
      <c r="B797" s="1">
        <v>1851</v>
      </c>
      <c r="D797" s="1" t="s">
        <v>272</v>
      </c>
      <c r="E797" s="1" t="s">
        <v>1245</v>
      </c>
      <c r="F797" s="1" t="s">
        <v>1256</v>
      </c>
      <c r="J797" s="1">
        <v>1851</v>
      </c>
      <c r="K797" s="1">
        <v>11</v>
      </c>
      <c r="L797" s="1">
        <v>2</v>
      </c>
      <c r="M797" s="1">
        <v>1852</v>
      </c>
      <c r="N797" s="1">
        <v>1</v>
      </c>
      <c r="O797" s="1">
        <v>30</v>
      </c>
      <c r="P797" s="1">
        <v>89</v>
      </c>
      <c r="Q797" s="1">
        <v>280</v>
      </c>
      <c r="S797" s="1">
        <v>279</v>
      </c>
      <c r="U797" s="1" t="s">
        <v>1257</v>
      </c>
    </row>
    <row r="798" spans="1:21" x14ac:dyDescent="0.25">
      <c r="A798" s="1">
        <v>1045</v>
      </c>
      <c r="B798" s="1">
        <v>1852</v>
      </c>
      <c r="D798" s="1" t="s">
        <v>194</v>
      </c>
      <c r="E798" s="1" t="s">
        <v>1275</v>
      </c>
      <c r="F798" s="1" t="s">
        <v>40</v>
      </c>
      <c r="J798" s="1">
        <v>1852</v>
      </c>
      <c r="K798" s="1">
        <v>3</v>
      </c>
      <c r="L798" s="1">
        <v>11</v>
      </c>
      <c r="M798" s="1">
        <v>1852</v>
      </c>
      <c r="N798" s="1">
        <v>7</v>
      </c>
      <c r="O798" s="1">
        <v>3</v>
      </c>
      <c r="P798" s="1">
        <v>114</v>
      </c>
      <c r="Q798" s="1">
        <v>294</v>
      </c>
      <c r="S798" s="1">
        <v>292</v>
      </c>
      <c r="U798" s="1" t="s">
        <v>41</v>
      </c>
    </row>
    <row r="799" spans="1:21" x14ac:dyDescent="0.25">
      <c r="A799" s="1">
        <v>1046</v>
      </c>
      <c r="B799" s="1">
        <v>1852</v>
      </c>
      <c r="D799" s="1" t="s">
        <v>449</v>
      </c>
      <c r="E799" s="1" t="s">
        <v>1275</v>
      </c>
      <c r="F799" s="1" t="s">
        <v>42</v>
      </c>
      <c r="J799" s="1">
        <v>1852</v>
      </c>
      <c r="K799" s="1">
        <v>3</v>
      </c>
      <c r="L799" s="1">
        <v>18</v>
      </c>
      <c r="M799" s="1">
        <v>1852</v>
      </c>
      <c r="N799" s="1">
        <v>7</v>
      </c>
      <c r="O799" s="1">
        <v>8</v>
      </c>
      <c r="P799" s="1">
        <v>112</v>
      </c>
      <c r="R799" s="1">
        <v>220</v>
      </c>
      <c r="T799" s="1">
        <v>219</v>
      </c>
      <c r="U799" s="1" t="s">
        <v>43</v>
      </c>
    </row>
    <row r="800" spans="1:21" x14ac:dyDescent="0.25">
      <c r="A800" s="1">
        <v>1047</v>
      </c>
      <c r="B800" s="1">
        <v>1852</v>
      </c>
      <c r="D800" s="1" t="s">
        <v>194</v>
      </c>
      <c r="E800" s="1" t="s">
        <v>1275</v>
      </c>
      <c r="F800" s="1" t="s">
        <v>1833</v>
      </c>
      <c r="J800" s="1">
        <v>1852</v>
      </c>
      <c r="K800" s="1">
        <v>4</v>
      </c>
      <c r="L800" s="1">
        <v>18</v>
      </c>
      <c r="M800" s="1">
        <v>1852</v>
      </c>
      <c r="N800" s="1">
        <v>7</v>
      </c>
      <c r="O800" s="1">
        <v>31</v>
      </c>
      <c r="P800" s="1">
        <v>104</v>
      </c>
      <c r="Q800" s="1">
        <v>292</v>
      </c>
      <c r="S800" s="1">
        <v>287</v>
      </c>
      <c r="U800" s="1" t="s">
        <v>44</v>
      </c>
    </row>
    <row r="801" spans="1:21" x14ac:dyDescent="0.25">
      <c r="A801" s="1">
        <v>1048</v>
      </c>
      <c r="B801" s="1">
        <v>1852</v>
      </c>
      <c r="D801" s="1" t="s">
        <v>224</v>
      </c>
      <c r="E801" s="1" t="s">
        <v>1275</v>
      </c>
      <c r="F801" s="1" t="s">
        <v>45</v>
      </c>
      <c r="J801" s="1">
        <v>1852</v>
      </c>
      <c r="K801" s="1">
        <v>4</v>
      </c>
      <c r="L801" s="1">
        <v>30</v>
      </c>
      <c r="M801" s="1">
        <v>1852</v>
      </c>
      <c r="N801" s="1">
        <v>8</v>
      </c>
      <c r="O801" s="1">
        <v>14</v>
      </c>
      <c r="P801" s="1">
        <v>106</v>
      </c>
      <c r="Q801" s="1">
        <v>325</v>
      </c>
      <c r="S801" s="1">
        <v>322</v>
      </c>
      <c r="U801" s="1" t="s">
        <v>46</v>
      </c>
    </row>
    <row r="802" spans="1:21" x14ac:dyDescent="0.25">
      <c r="A802" s="1">
        <v>1049</v>
      </c>
      <c r="B802" s="1">
        <v>1852</v>
      </c>
      <c r="D802" s="1" t="s">
        <v>711</v>
      </c>
      <c r="E802" s="1" t="s">
        <v>1275</v>
      </c>
      <c r="F802" s="1" t="s">
        <v>47</v>
      </c>
      <c r="J802" s="1">
        <v>1852</v>
      </c>
      <c r="K802" s="1">
        <v>6</v>
      </c>
      <c r="L802" s="1">
        <v>8</v>
      </c>
      <c r="M802" s="1">
        <v>1852</v>
      </c>
      <c r="N802" s="1">
        <v>9</v>
      </c>
      <c r="O802" s="1">
        <v>1</v>
      </c>
      <c r="P802" s="1">
        <v>85</v>
      </c>
      <c r="R802" s="1">
        <v>212</v>
      </c>
      <c r="T802" s="1">
        <v>212</v>
      </c>
      <c r="U802" s="1" t="s">
        <v>48</v>
      </c>
    </row>
    <row r="803" spans="1:21" x14ac:dyDescent="0.25">
      <c r="A803" s="1">
        <v>1050</v>
      </c>
      <c r="B803" s="1">
        <v>1852</v>
      </c>
      <c r="D803" s="1" t="s">
        <v>194</v>
      </c>
      <c r="E803" s="1" t="s">
        <v>1275</v>
      </c>
      <c r="F803" s="1" t="s">
        <v>49</v>
      </c>
      <c r="J803" s="1">
        <v>1852</v>
      </c>
      <c r="K803" s="1">
        <v>8</v>
      </c>
      <c r="L803" s="1">
        <v>9</v>
      </c>
      <c r="M803" s="1">
        <v>1852</v>
      </c>
      <c r="N803" s="1">
        <v>12</v>
      </c>
      <c r="O803" s="1">
        <v>9</v>
      </c>
      <c r="P803" s="1">
        <v>122</v>
      </c>
      <c r="Q803" s="1">
        <v>290</v>
      </c>
      <c r="S803" s="1">
        <v>280</v>
      </c>
      <c r="U803" s="1" t="s">
        <v>50</v>
      </c>
    </row>
    <row r="804" spans="1:21" x14ac:dyDescent="0.25">
      <c r="A804" s="1">
        <v>1051</v>
      </c>
      <c r="B804" s="1">
        <v>1852</v>
      </c>
      <c r="D804" s="1" t="s">
        <v>194</v>
      </c>
      <c r="E804" s="1" t="s">
        <v>1275</v>
      </c>
      <c r="F804" s="1" t="s">
        <v>51</v>
      </c>
      <c r="J804" s="1">
        <v>1852</v>
      </c>
      <c r="K804" s="1">
        <v>9</v>
      </c>
      <c r="L804" s="1">
        <v>1</v>
      </c>
      <c r="M804" s="1">
        <v>1852</v>
      </c>
      <c r="N804" s="1">
        <v>12</v>
      </c>
      <c r="O804" s="1">
        <v>16</v>
      </c>
      <c r="P804" s="1">
        <v>106</v>
      </c>
      <c r="Q804" s="1">
        <v>294</v>
      </c>
      <c r="S804" s="1">
        <v>290</v>
      </c>
      <c r="U804" s="1" t="s">
        <v>52</v>
      </c>
    </row>
    <row r="805" spans="1:21" x14ac:dyDescent="0.25">
      <c r="A805" s="1">
        <v>1052</v>
      </c>
      <c r="B805" s="1">
        <v>1852</v>
      </c>
      <c r="D805" s="1" t="s">
        <v>224</v>
      </c>
      <c r="E805" s="1" t="s">
        <v>1275</v>
      </c>
      <c r="F805" s="1" t="s">
        <v>53</v>
      </c>
      <c r="J805" s="1">
        <v>1852</v>
      </c>
      <c r="K805" s="1">
        <v>9</v>
      </c>
      <c r="L805" s="1">
        <v>29</v>
      </c>
      <c r="M805" s="1">
        <v>1853</v>
      </c>
      <c r="N805" s="1">
        <v>1</v>
      </c>
      <c r="O805" s="1">
        <v>29</v>
      </c>
      <c r="P805" s="1">
        <v>122</v>
      </c>
      <c r="Q805" s="1">
        <v>248</v>
      </c>
      <c r="S805" s="1">
        <v>246</v>
      </c>
      <c r="U805" s="1" t="s">
        <v>54</v>
      </c>
    </row>
    <row r="806" spans="1:21" x14ac:dyDescent="0.25">
      <c r="A806" s="1">
        <v>1053</v>
      </c>
      <c r="B806" s="1">
        <v>1852</v>
      </c>
      <c r="D806" s="1" t="s">
        <v>224</v>
      </c>
      <c r="E806" s="1" t="s">
        <v>1275</v>
      </c>
      <c r="F806" s="1" t="s">
        <v>55</v>
      </c>
      <c r="J806" s="1">
        <v>1852</v>
      </c>
      <c r="K806" s="1">
        <v>11</v>
      </c>
      <c r="L806" s="1">
        <v>24</v>
      </c>
      <c r="M806" s="1">
        <v>1853</v>
      </c>
      <c r="N806" s="1">
        <v>2</v>
      </c>
      <c r="O806" s="1">
        <v>12</v>
      </c>
      <c r="P806" s="1">
        <v>80</v>
      </c>
      <c r="Q806" s="1">
        <v>342</v>
      </c>
      <c r="S806" s="1">
        <v>339</v>
      </c>
      <c r="U806" s="1" t="s">
        <v>56</v>
      </c>
    </row>
    <row r="807" spans="1:21" x14ac:dyDescent="0.25">
      <c r="A807" s="1">
        <v>1054</v>
      </c>
      <c r="B807" s="1">
        <v>1852</v>
      </c>
      <c r="D807" s="1" t="s">
        <v>194</v>
      </c>
      <c r="E807" s="1" t="s">
        <v>1275</v>
      </c>
      <c r="F807" s="1" t="s">
        <v>57</v>
      </c>
      <c r="J807" s="1">
        <v>1852</v>
      </c>
      <c r="K807" s="1">
        <v>11</v>
      </c>
      <c r="L807" s="1">
        <v>4</v>
      </c>
      <c r="M807" s="1">
        <v>1853</v>
      </c>
      <c r="N807" s="1">
        <v>2</v>
      </c>
      <c r="O807" s="1">
        <v>19</v>
      </c>
      <c r="P807" s="1">
        <v>107</v>
      </c>
      <c r="Q807" s="1">
        <v>280</v>
      </c>
      <c r="S807" s="1">
        <v>277</v>
      </c>
      <c r="U807" s="1" t="s">
        <v>58</v>
      </c>
    </row>
    <row r="808" spans="1:21" x14ac:dyDescent="0.25">
      <c r="A808" s="1">
        <v>1055</v>
      </c>
      <c r="B808" s="1">
        <v>1852</v>
      </c>
      <c r="D808" s="1" t="s">
        <v>711</v>
      </c>
      <c r="E808" s="1" t="s">
        <v>1275</v>
      </c>
      <c r="F808" s="1" t="s">
        <v>59</v>
      </c>
      <c r="J808" s="1">
        <v>1852</v>
      </c>
      <c r="K808" s="1">
        <v>11</v>
      </c>
      <c r="L808" s="1">
        <v>17</v>
      </c>
      <c r="M808" s="1">
        <v>1853</v>
      </c>
      <c r="N808" s="1">
        <v>2</v>
      </c>
      <c r="O808" s="1">
        <v>24</v>
      </c>
      <c r="P808" s="1">
        <v>99</v>
      </c>
      <c r="R808" s="1">
        <v>170</v>
      </c>
      <c r="T808" s="1">
        <v>167</v>
      </c>
      <c r="U808" s="1" t="s">
        <v>60</v>
      </c>
    </row>
    <row r="809" spans="1:21" x14ac:dyDescent="0.25">
      <c r="A809" s="1">
        <v>1056</v>
      </c>
      <c r="B809" s="1">
        <v>1852</v>
      </c>
      <c r="D809" s="1" t="s">
        <v>449</v>
      </c>
      <c r="E809" s="1" t="s">
        <v>1275</v>
      </c>
      <c r="F809" s="1" t="s">
        <v>1746</v>
      </c>
      <c r="J809" s="1">
        <v>1852</v>
      </c>
      <c r="K809" s="1">
        <v>11</v>
      </c>
      <c r="L809" s="1">
        <v>28</v>
      </c>
      <c r="M809" s="1">
        <v>1853</v>
      </c>
      <c r="N809" s="1">
        <v>4</v>
      </c>
      <c r="O809" s="1">
        <v>21</v>
      </c>
      <c r="P809" s="1">
        <v>144</v>
      </c>
      <c r="R809" s="1">
        <v>219</v>
      </c>
      <c r="T809" s="1">
        <v>216</v>
      </c>
      <c r="U809" s="1" t="s">
        <v>61</v>
      </c>
    </row>
    <row r="810" spans="1:21" x14ac:dyDescent="0.25">
      <c r="A810" s="1">
        <v>1082</v>
      </c>
      <c r="B810" s="1">
        <v>1852</v>
      </c>
      <c r="D810" s="1" t="s">
        <v>194</v>
      </c>
      <c r="E810" s="1" t="s">
        <v>1245</v>
      </c>
      <c r="F810" s="1" t="s">
        <v>1258</v>
      </c>
      <c r="J810" s="1">
        <v>1852</v>
      </c>
      <c r="K810" s="1">
        <v>5</v>
      </c>
      <c r="L810" s="1">
        <v>3</v>
      </c>
      <c r="M810" s="1">
        <v>1852</v>
      </c>
      <c r="N810" s="1">
        <v>8</v>
      </c>
      <c r="O810" s="1">
        <v>1</v>
      </c>
      <c r="P810" s="1">
        <v>88</v>
      </c>
      <c r="Q810" s="1">
        <v>212</v>
      </c>
      <c r="S810" s="1">
        <v>212</v>
      </c>
      <c r="U810" s="1" t="s">
        <v>1259</v>
      </c>
    </row>
    <row r="811" spans="1:21" x14ac:dyDescent="0.25">
      <c r="A811" s="1">
        <v>1083</v>
      </c>
      <c r="B811" s="1">
        <v>1852</v>
      </c>
      <c r="D811" s="1" t="s">
        <v>194</v>
      </c>
      <c r="E811" s="1" t="s">
        <v>1245</v>
      </c>
      <c r="F811" s="1" t="s">
        <v>1260</v>
      </c>
      <c r="J811" s="1">
        <v>1852</v>
      </c>
      <c r="K811" s="1">
        <v>11</v>
      </c>
      <c r="L811" s="1">
        <v>22</v>
      </c>
      <c r="M811" s="1">
        <v>1853</v>
      </c>
      <c r="N811" s="1">
        <v>2</v>
      </c>
      <c r="O811" s="1">
        <v>7</v>
      </c>
      <c r="P811" s="1">
        <v>77</v>
      </c>
      <c r="Q811" s="1">
        <v>230</v>
      </c>
      <c r="S811" s="1">
        <v>228</v>
      </c>
      <c r="U811" s="1" t="s">
        <v>1261</v>
      </c>
    </row>
    <row r="812" spans="1:21" x14ac:dyDescent="0.25">
      <c r="A812" s="1">
        <v>1057</v>
      </c>
      <c r="B812" s="1">
        <v>1853</v>
      </c>
      <c r="D812" s="1" t="s">
        <v>197</v>
      </c>
      <c r="E812" s="1" t="s">
        <v>1275</v>
      </c>
      <c r="F812" s="1" t="s">
        <v>62</v>
      </c>
      <c r="J812" s="1">
        <v>1853</v>
      </c>
      <c r="K812" s="1">
        <v>1</v>
      </c>
      <c r="L812" s="1">
        <v>17</v>
      </c>
      <c r="M812" s="1">
        <v>1853</v>
      </c>
      <c r="N812" s="1">
        <v>5</v>
      </c>
      <c r="O812" s="1">
        <v>26</v>
      </c>
      <c r="P812" s="1">
        <v>128</v>
      </c>
      <c r="Q812" s="1">
        <v>212</v>
      </c>
      <c r="S812" s="1">
        <v>207</v>
      </c>
      <c r="U812" s="1" t="s">
        <v>63</v>
      </c>
    </row>
    <row r="813" spans="1:21" x14ac:dyDescent="0.25">
      <c r="A813" s="1">
        <v>1084</v>
      </c>
      <c r="B813" s="1">
        <v>1853</v>
      </c>
      <c r="D813" s="1" t="s">
        <v>158</v>
      </c>
      <c r="E813" s="1" t="s">
        <v>1245</v>
      </c>
      <c r="F813" s="1" t="s">
        <v>1262</v>
      </c>
      <c r="J813" s="1">
        <v>1853</v>
      </c>
      <c r="K813" s="1">
        <v>2</v>
      </c>
      <c r="L813" s="1">
        <v>2</v>
      </c>
      <c r="M813" s="1">
        <v>1853</v>
      </c>
      <c r="N813" s="1">
        <v>4</v>
      </c>
      <c r="O813" s="1">
        <v>30</v>
      </c>
      <c r="P813" s="1">
        <v>87</v>
      </c>
      <c r="Q813" s="1">
        <v>296</v>
      </c>
      <c r="S813" s="1">
        <v>293</v>
      </c>
      <c r="U813" s="1" t="s">
        <v>1263</v>
      </c>
    </row>
    <row r="814" spans="1:21" x14ac:dyDescent="0.25">
      <c r="A814" s="1">
        <v>1085</v>
      </c>
      <c r="B814" s="1">
        <v>1853</v>
      </c>
      <c r="D814" s="1" t="s">
        <v>152</v>
      </c>
      <c r="E814" s="1" t="s">
        <v>1245</v>
      </c>
      <c r="F814" s="1" t="s">
        <v>1264</v>
      </c>
      <c r="J814" s="1">
        <v>1853</v>
      </c>
      <c r="K814" s="1">
        <v>5</v>
      </c>
      <c r="L814" s="1">
        <v>1</v>
      </c>
      <c r="M814" s="1">
        <v>1853</v>
      </c>
      <c r="N814" s="1">
        <v>8</v>
      </c>
      <c r="O814" s="1">
        <v>19</v>
      </c>
      <c r="P814" s="1">
        <v>110</v>
      </c>
      <c r="Q814" s="1">
        <v>312</v>
      </c>
      <c r="S814" s="1">
        <v>303</v>
      </c>
      <c r="U814" s="1" t="s">
        <v>1265</v>
      </c>
    </row>
    <row r="815" spans="1:21" x14ac:dyDescent="0.25">
      <c r="A815" s="1">
        <v>1086</v>
      </c>
      <c r="B815" s="1">
        <v>1853</v>
      </c>
      <c r="D815" s="1" t="s">
        <v>1266</v>
      </c>
      <c r="E815" s="1" t="s">
        <v>1245</v>
      </c>
      <c r="F815" s="1" t="s">
        <v>1267</v>
      </c>
      <c r="J815" s="1">
        <v>1853</v>
      </c>
      <c r="K815" s="1">
        <v>6</v>
      </c>
      <c r="L815" s="1">
        <v>2</v>
      </c>
      <c r="M815" s="1">
        <v>1853</v>
      </c>
      <c r="N815" s="1">
        <v>8</v>
      </c>
      <c r="O815" s="1">
        <v>30</v>
      </c>
      <c r="P815" s="1">
        <v>89</v>
      </c>
      <c r="Q815" s="1">
        <v>295</v>
      </c>
      <c r="S815" s="1">
        <v>285</v>
      </c>
      <c r="U815" s="1" t="s">
        <v>1268</v>
      </c>
    </row>
    <row r="816" spans="1:21" x14ac:dyDescent="0.25">
      <c r="A816" s="1">
        <v>1090</v>
      </c>
      <c r="B816" s="1">
        <v>1854</v>
      </c>
      <c r="D816" s="1" t="s">
        <v>152</v>
      </c>
      <c r="E816" s="1" t="s">
        <v>1245</v>
      </c>
      <c r="F816" s="1" t="s">
        <v>1269</v>
      </c>
      <c r="J816" s="1">
        <v>1854</v>
      </c>
      <c r="K816" s="1">
        <v>1</v>
      </c>
      <c r="L816" s="1">
        <v>1</v>
      </c>
      <c r="M816" s="1">
        <v>1854</v>
      </c>
      <c r="N816" s="1">
        <v>4</v>
      </c>
      <c r="O816" s="1">
        <v>5</v>
      </c>
      <c r="P816" s="1">
        <v>94</v>
      </c>
      <c r="Q816" s="1">
        <v>304</v>
      </c>
      <c r="S816" s="1">
        <v>304</v>
      </c>
      <c r="U816" s="1" t="s">
        <v>1270</v>
      </c>
    </row>
    <row r="817" spans="1:21" x14ac:dyDescent="0.25">
      <c r="A817" s="1">
        <v>1091</v>
      </c>
      <c r="B817" s="1">
        <v>1854</v>
      </c>
      <c r="D817" s="1" t="s">
        <v>152</v>
      </c>
      <c r="E817" s="1" t="s">
        <v>1245</v>
      </c>
      <c r="F817" s="1" t="s">
        <v>1271</v>
      </c>
      <c r="J817" s="1">
        <v>1854</v>
      </c>
      <c r="K817" s="1">
        <v>5</v>
      </c>
      <c r="L817" s="1">
        <v>20</v>
      </c>
      <c r="M817" s="1">
        <v>1854</v>
      </c>
      <c r="N817" s="1">
        <v>8</v>
      </c>
      <c r="O817" s="1">
        <v>7</v>
      </c>
      <c r="P817" s="1">
        <v>79</v>
      </c>
      <c r="Q817" s="1">
        <v>280</v>
      </c>
      <c r="S817" s="1">
        <v>277</v>
      </c>
      <c r="U817" s="1" t="s">
        <v>1272</v>
      </c>
    </row>
    <row r="818" spans="1:21" x14ac:dyDescent="0.25">
      <c r="A818" s="1">
        <v>1092</v>
      </c>
      <c r="B818" s="1">
        <v>1855</v>
      </c>
      <c r="D818" s="1" t="s">
        <v>152</v>
      </c>
      <c r="E818" s="1" t="s">
        <v>1245</v>
      </c>
      <c r="F818" s="1" t="s">
        <v>1273</v>
      </c>
      <c r="J818" s="1">
        <v>1855</v>
      </c>
      <c r="K818" s="1">
        <v>2</v>
      </c>
      <c r="L818" s="1">
        <v>5</v>
      </c>
      <c r="M818" s="1">
        <v>1855</v>
      </c>
      <c r="N818" s="1">
        <v>5</v>
      </c>
      <c r="O818" s="1">
        <v>23</v>
      </c>
      <c r="P818" s="1">
        <v>107</v>
      </c>
      <c r="Q818" s="1">
        <v>225</v>
      </c>
      <c r="S818" s="1">
        <v>224</v>
      </c>
      <c r="U818" s="1" t="s">
        <v>1274</v>
      </c>
    </row>
    <row r="819" spans="1:21" x14ac:dyDescent="0.25">
      <c r="A819" s="1">
        <v>1093</v>
      </c>
      <c r="B819" s="1">
        <v>1855</v>
      </c>
      <c r="D819" s="1" t="s">
        <v>272</v>
      </c>
      <c r="E819" s="1" t="s">
        <v>1245</v>
      </c>
      <c r="F819" s="1" t="s">
        <v>1282</v>
      </c>
      <c r="J819" s="1">
        <v>1855</v>
      </c>
      <c r="K819" s="1">
        <v>4</v>
      </c>
      <c r="L819" s="1">
        <v>19</v>
      </c>
      <c r="M819" s="1">
        <v>1855</v>
      </c>
      <c r="N819" s="1">
        <v>7</v>
      </c>
      <c r="O819" s="1">
        <v>18</v>
      </c>
      <c r="P819" s="1">
        <v>90</v>
      </c>
      <c r="Q819" s="1">
        <v>260</v>
      </c>
      <c r="S819" s="1">
        <v>259</v>
      </c>
      <c r="U819" s="1" t="s">
        <v>1283</v>
      </c>
    </row>
    <row r="820" spans="1:21" x14ac:dyDescent="0.25">
      <c r="A820" s="1">
        <v>1094</v>
      </c>
      <c r="B820" s="1">
        <v>1856</v>
      </c>
      <c r="D820" s="1" t="s">
        <v>194</v>
      </c>
      <c r="E820" s="1" t="s">
        <v>1245</v>
      </c>
      <c r="F820" s="1" t="s">
        <v>1284</v>
      </c>
      <c r="J820" s="1">
        <v>1856</v>
      </c>
      <c r="K820" s="1">
        <v>1</v>
      </c>
      <c r="L820" s="1">
        <v>5</v>
      </c>
      <c r="M820" s="1">
        <v>1856</v>
      </c>
      <c r="N820" s="1">
        <v>3</v>
      </c>
      <c r="O820" s="1">
        <v>29</v>
      </c>
      <c r="P820" s="1">
        <v>84</v>
      </c>
      <c r="Q820" s="1">
        <v>250</v>
      </c>
      <c r="S820" s="1">
        <v>249</v>
      </c>
      <c r="U820" s="1" t="s">
        <v>1285</v>
      </c>
    </row>
    <row r="821" spans="1:21" x14ac:dyDescent="0.25">
      <c r="A821" s="1">
        <v>1095</v>
      </c>
      <c r="B821" s="1">
        <v>1856</v>
      </c>
      <c r="D821" s="1" t="s">
        <v>194</v>
      </c>
      <c r="E821" s="1" t="s">
        <v>1245</v>
      </c>
      <c r="F821" s="1" t="s">
        <v>1286</v>
      </c>
      <c r="J821" s="1">
        <v>1856</v>
      </c>
      <c r="K821" s="1">
        <v>6</v>
      </c>
      <c r="L821" s="1">
        <v>15</v>
      </c>
      <c r="M821" s="1">
        <v>1856</v>
      </c>
      <c r="N821" s="1">
        <v>9</v>
      </c>
      <c r="O821" s="1">
        <v>7</v>
      </c>
      <c r="P821" s="1">
        <v>84</v>
      </c>
      <c r="Q821" s="1">
        <v>248</v>
      </c>
      <c r="S821" s="1">
        <v>248</v>
      </c>
      <c r="U821" s="1" t="s">
        <v>1287</v>
      </c>
    </row>
    <row r="822" spans="1:21" x14ac:dyDescent="0.25">
      <c r="A822" s="1">
        <v>1096</v>
      </c>
      <c r="B822" s="1">
        <v>1857</v>
      </c>
      <c r="D822" s="1" t="s">
        <v>152</v>
      </c>
      <c r="E822" s="1" t="s">
        <v>1245</v>
      </c>
      <c r="F822" s="1" t="s">
        <v>1288</v>
      </c>
      <c r="J822" s="1">
        <v>1857</v>
      </c>
      <c r="K822" s="1">
        <v>3</v>
      </c>
      <c r="L822" s="1">
        <v>19</v>
      </c>
      <c r="M822" s="1">
        <v>1857</v>
      </c>
      <c r="N822" s="1">
        <v>7</v>
      </c>
      <c r="O822" s="1">
        <v>3</v>
      </c>
      <c r="P822" s="1">
        <v>106</v>
      </c>
      <c r="Q822" s="1">
        <v>262</v>
      </c>
      <c r="S822" s="1">
        <v>262</v>
      </c>
      <c r="U822" s="1" t="s">
        <v>1289</v>
      </c>
    </row>
    <row r="823" spans="1:21" x14ac:dyDescent="0.25">
      <c r="A823" s="1">
        <v>1097</v>
      </c>
      <c r="B823" s="1">
        <v>1857</v>
      </c>
      <c r="D823" s="1" t="s">
        <v>194</v>
      </c>
      <c r="E823" s="1" t="s">
        <v>1245</v>
      </c>
      <c r="F823" s="1" t="s">
        <v>1290</v>
      </c>
      <c r="J823" s="1">
        <v>1857</v>
      </c>
      <c r="K823" s="1">
        <v>9</v>
      </c>
      <c r="L823" s="1">
        <v>23</v>
      </c>
      <c r="M823" s="1">
        <v>1858</v>
      </c>
      <c r="N823" s="1">
        <v>1</v>
      </c>
      <c r="O823" s="1">
        <v>1</v>
      </c>
      <c r="P823" s="1">
        <v>100</v>
      </c>
      <c r="Q823" s="1">
        <v>270</v>
      </c>
      <c r="S823" s="1">
        <v>270</v>
      </c>
      <c r="U823" s="1" t="s">
        <v>1291</v>
      </c>
    </row>
    <row r="824" spans="1:21" x14ac:dyDescent="0.25">
      <c r="A824" s="1">
        <v>1098</v>
      </c>
      <c r="B824" s="1">
        <v>1858</v>
      </c>
      <c r="D824" s="1" t="s">
        <v>194</v>
      </c>
      <c r="E824" s="1" t="s">
        <v>1245</v>
      </c>
      <c r="F824" s="1" t="s">
        <v>68</v>
      </c>
      <c r="J824" s="1">
        <v>1858</v>
      </c>
      <c r="K824" s="1">
        <v>3</v>
      </c>
      <c r="L824" s="1">
        <v>5</v>
      </c>
      <c r="M824" s="1">
        <v>1858</v>
      </c>
      <c r="N824" s="1">
        <v>6</v>
      </c>
      <c r="O824" s="1">
        <v>1</v>
      </c>
      <c r="P824" s="1">
        <v>88</v>
      </c>
      <c r="Q824" s="1">
        <v>270</v>
      </c>
      <c r="S824" s="1">
        <v>268</v>
      </c>
      <c r="U824" s="1" t="s">
        <v>69</v>
      </c>
    </row>
    <row r="825" spans="1:21" x14ac:dyDescent="0.25">
      <c r="A825" s="1">
        <v>1099</v>
      </c>
      <c r="B825" s="1">
        <v>1858</v>
      </c>
      <c r="D825" s="1" t="s">
        <v>194</v>
      </c>
      <c r="E825" s="1" t="s">
        <v>1245</v>
      </c>
      <c r="F825" s="1" t="s">
        <v>70</v>
      </c>
      <c r="J825" s="1">
        <v>1858</v>
      </c>
      <c r="K825" s="1">
        <v>8</v>
      </c>
      <c r="L825" s="1">
        <v>26</v>
      </c>
      <c r="M825" s="1">
        <v>1858</v>
      </c>
      <c r="N825" s="1">
        <v>11</v>
      </c>
      <c r="O825" s="1">
        <v>20</v>
      </c>
      <c r="P825" s="1">
        <v>86</v>
      </c>
      <c r="Q825" s="1">
        <v>280</v>
      </c>
      <c r="S825" s="1">
        <v>280</v>
      </c>
      <c r="U825" s="1" t="s">
        <v>71</v>
      </c>
    </row>
    <row r="826" spans="1:21" x14ac:dyDescent="0.25">
      <c r="A826" s="1">
        <v>1100</v>
      </c>
      <c r="B826" s="1">
        <v>1859</v>
      </c>
      <c r="D826" s="1" t="s">
        <v>194</v>
      </c>
      <c r="E826" s="1" t="s">
        <v>1245</v>
      </c>
      <c r="F826" s="1" t="s">
        <v>72</v>
      </c>
      <c r="J826" s="1">
        <v>1859</v>
      </c>
      <c r="K826" s="1">
        <v>5</v>
      </c>
      <c r="L826" s="1">
        <v>29</v>
      </c>
      <c r="M826" s="1">
        <v>1859</v>
      </c>
      <c r="N826" s="1">
        <v>8</v>
      </c>
      <c r="O826" s="1">
        <v>19</v>
      </c>
      <c r="P826" s="1">
        <v>82</v>
      </c>
      <c r="Q826" s="1">
        <v>224</v>
      </c>
      <c r="S826" s="1">
        <v>224</v>
      </c>
      <c r="U826" s="1" t="s">
        <v>73</v>
      </c>
    </row>
    <row r="827" spans="1:21" x14ac:dyDescent="0.25">
      <c r="A827" s="1">
        <v>1101</v>
      </c>
      <c r="B827" s="1">
        <v>1860</v>
      </c>
      <c r="D827" s="1" t="s">
        <v>272</v>
      </c>
      <c r="E827" s="1" t="s">
        <v>1245</v>
      </c>
      <c r="F827" s="1" t="s">
        <v>74</v>
      </c>
      <c r="J827" s="1">
        <v>1860</v>
      </c>
      <c r="K827" s="1">
        <v>11</v>
      </c>
      <c r="L827" s="1">
        <v>10</v>
      </c>
      <c r="M827" s="1">
        <v>1861</v>
      </c>
      <c r="N827" s="1">
        <v>2</v>
      </c>
      <c r="O827" s="1">
        <v>11</v>
      </c>
      <c r="P827" s="1">
        <v>93</v>
      </c>
      <c r="Q827" s="1">
        <v>296</v>
      </c>
      <c r="S827" s="1">
        <v>293</v>
      </c>
      <c r="U827" s="1" t="s">
        <v>75</v>
      </c>
    </row>
    <row r="828" spans="1:21" x14ac:dyDescent="0.25">
      <c r="A828" s="1">
        <v>1105</v>
      </c>
      <c r="B828" s="1">
        <v>1861</v>
      </c>
      <c r="D828" s="1" t="s">
        <v>272</v>
      </c>
      <c r="E828" s="1" t="s">
        <v>1245</v>
      </c>
      <c r="F828" s="1" t="s">
        <v>76</v>
      </c>
      <c r="J828" s="1">
        <v>1861</v>
      </c>
      <c r="K828" s="1">
        <v>10</v>
      </c>
      <c r="L828" s="1">
        <v>5</v>
      </c>
      <c r="M828" s="1">
        <v>1862</v>
      </c>
      <c r="N828" s="1">
        <v>1</v>
      </c>
      <c r="O828" s="1">
        <v>28</v>
      </c>
      <c r="P828" s="1">
        <v>115</v>
      </c>
      <c r="Q828" s="1">
        <v>306</v>
      </c>
      <c r="S828" s="1">
        <v>304</v>
      </c>
      <c r="U828" s="1" t="s">
        <v>77</v>
      </c>
    </row>
    <row r="829" spans="1:21" x14ac:dyDescent="0.25">
      <c r="A829" s="1">
        <v>1106</v>
      </c>
      <c r="B829" s="1">
        <v>1862</v>
      </c>
      <c r="D829" s="1" t="s">
        <v>272</v>
      </c>
      <c r="E829" s="1" t="s">
        <v>1245</v>
      </c>
      <c r="F829" s="1" t="s">
        <v>78</v>
      </c>
      <c r="J829" s="1">
        <v>1862</v>
      </c>
      <c r="K829" s="1">
        <v>3</v>
      </c>
      <c r="L829" s="1">
        <v>16</v>
      </c>
      <c r="M829" s="1">
        <v>1862</v>
      </c>
      <c r="N829" s="1">
        <v>6</v>
      </c>
      <c r="O829" s="1">
        <v>9</v>
      </c>
      <c r="P829" s="1">
        <v>85</v>
      </c>
      <c r="Q829" s="1">
        <v>293</v>
      </c>
      <c r="S829" s="1">
        <v>290</v>
      </c>
      <c r="U829" s="1" t="s">
        <v>79</v>
      </c>
    </row>
    <row r="830" spans="1:21" x14ac:dyDescent="0.25">
      <c r="A830" s="1">
        <v>1107</v>
      </c>
      <c r="B830" s="1">
        <v>1862</v>
      </c>
      <c r="D830" s="1" t="s">
        <v>272</v>
      </c>
      <c r="E830" s="1" t="s">
        <v>1245</v>
      </c>
      <c r="F830" s="1" t="s">
        <v>80</v>
      </c>
      <c r="J830" s="1">
        <v>1862</v>
      </c>
      <c r="K830" s="1">
        <v>10</v>
      </c>
      <c r="L830" s="1">
        <v>8</v>
      </c>
      <c r="M830" s="1">
        <v>1862</v>
      </c>
      <c r="N830" s="1">
        <v>12</v>
      </c>
      <c r="O830" s="1">
        <v>31</v>
      </c>
      <c r="P830" s="1">
        <v>84</v>
      </c>
      <c r="Q830" s="1">
        <v>300</v>
      </c>
      <c r="S830" s="1">
        <v>299</v>
      </c>
      <c r="U830" s="1" t="s">
        <v>81</v>
      </c>
    </row>
    <row r="831" spans="1:21" x14ac:dyDescent="0.25">
      <c r="A831" s="1">
        <v>1108</v>
      </c>
      <c r="B831" s="1">
        <v>1862</v>
      </c>
      <c r="D831" s="1" t="s">
        <v>152</v>
      </c>
      <c r="E831" s="1" t="s">
        <v>1245</v>
      </c>
      <c r="F831" s="1" t="s">
        <v>82</v>
      </c>
      <c r="J831" s="1">
        <v>1862</v>
      </c>
      <c r="K831" s="1">
        <v>10</v>
      </c>
      <c r="L831" s="1">
        <v>12</v>
      </c>
      <c r="M831" s="1">
        <v>1863</v>
      </c>
      <c r="N831" s="1">
        <v>2</v>
      </c>
      <c r="O831" s="1">
        <v>14</v>
      </c>
      <c r="P831" s="1">
        <v>125</v>
      </c>
      <c r="Q831" s="1">
        <v>191</v>
      </c>
      <c r="S831" s="1">
        <v>191</v>
      </c>
      <c r="U831" s="1" t="s">
        <v>83</v>
      </c>
    </row>
    <row r="832" spans="1:21" x14ac:dyDescent="0.25">
      <c r="A832" s="1">
        <v>1109</v>
      </c>
      <c r="B832" s="1">
        <v>1863</v>
      </c>
      <c r="D832" s="1" t="s">
        <v>272</v>
      </c>
      <c r="E832" s="1" t="s">
        <v>1245</v>
      </c>
      <c r="F832" s="1" t="s">
        <v>84</v>
      </c>
      <c r="J832" s="1">
        <v>1863</v>
      </c>
      <c r="K832" s="1">
        <v>3</v>
      </c>
      <c r="L832" s="1">
        <v>15</v>
      </c>
      <c r="M832" s="1">
        <v>1863</v>
      </c>
      <c r="N832" s="1">
        <v>5</v>
      </c>
      <c r="O832" s="1">
        <v>29</v>
      </c>
      <c r="P832" s="1">
        <v>75</v>
      </c>
      <c r="Q832" s="1">
        <v>321</v>
      </c>
      <c r="S832" s="1">
        <v>320</v>
      </c>
      <c r="U832" s="1" t="s">
        <v>85</v>
      </c>
    </row>
    <row r="833" spans="1:21" x14ac:dyDescent="0.25">
      <c r="A833" s="1">
        <v>1110</v>
      </c>
      <c r="B833" s="1">
        <v>1863</v>
      </c>
      <c r="D833" s="1" t="s">
        <v>272</v>
      </c>
      <c r="E833" s="1" t="s">
        <v>1245</v>
      </c>
      <c r="F833" s="1" t="s">
        <v>86</v>
      </c>
      <c r="J833" s="1">
        <v>1863</v>
      </c>
      <c r="K833" s="1">
        <v>9</v>
      </c>
      <c r="L833" s="1">
        <v>25</v>
      </c>
      <c r="M833" s="1">
        <v>1863</v>
      </c>
      <c r="N833" s="1">
        <v>12</v>
      </c>
      <c r="O833" s="1">
        <v>28</v>
      </c>
      <c r="P833" s="1">
        <v>90</v>
      </c>
      <c r="Q833" s="1">
        <v>270</v>
      </c>
      <c r="S833" s="1">
        <v>270</v>
      </c>
      <c r="U833" s="1" t="s">
        <v>87</v>
      </c>
    </row>
    <row r="834" spans="1:21" x14ac:dyDescent="0.25">
      <c r="A834" s="1">
        <v>1111</v>
      </c>
      <c r="B834" s="1">
        <v>1864</v>
      </c>
      <c r="D834" s="1" t="s">
        <v>152</v>
      </c>
      <c r="E834" s="1" t="s">
        <v>1245</v>
      </c>
      <c r="F834" s="1" t="s">
        <v>88</v>
      </c>
      <c r="J834" s="1">
        <v>1864</v>
      </c>
      <c r="K834" s="1">
        <v>1</v>
      </c>
      <c r="L834" s="1">
        <v>11</v>
      </c>
      <c r="M834" s="1">
        <v>1864</v>
      </c>
      <c r="N834" s="1">
        <v>4</v>
      </c>
      <c r="O834" s="1">
        <v>13</v>
      </c>
      <c r="P834" s="1">
        <v>93</v>
      </c>
      <c r="Q834" s="1">
        <v>301</v>
      </c>
      <c r="S834" s="1">
        <v>301</v>
      </c>
      <c r="U834" s="1" t="s">
        <v>89</v>
      </c>
    </row>
    <row r="835" spans="1:21" x14ac:dyDescent="0.25">
      <c r="A835" s="1">
        <v>1112</v>
      </c>
      <c r="B835" s="1">
        <v>1864</v>
      </c>
      <c r="D835" s="1" t="s">
        <v>272</v>
      </c>
      <c r="E835" s="1" t="s">
        <v>1245</v>
      </c>
      <c r="F835" s="1" t="s">
        <v>90</v>
      </c>
      <c r="J835" s="1">
        <v>1864</v>
      </c>
      <c r="K835" s="1">
        <v>7</v>
      </c>
      <c r="L835" s="1">
        <v>1</v>
      </c>
      <c r="M835" s="1">
        <v>1864</v>
      </c>
      <c r="N835" s="1">
        <v>9</v>
      </c>
      <c r="O835" s="1">
        <v>12</v>
      </c>
      <c r="P835" s="1">
        <v>73</v>
      </c>
      <c r="Q835" s="1">
        <v>260</v>
      </c>
      <c r="S835" s="1">
        <v>257</v>
      </c>
      <c r="U835" s="1" t="s">
        <v>83</v>
      </c>
    </row>
    <row r="836" spans="1:21" x14ac:dyDescent="0.25">
      <c r="A836" s="1">
        <v>1113</v>
      </c>
      <c r="B836" s="1">
        <v>1865</v>
      </c>
      <c r="D836" s="1" t="s">
        <v>272</v>
      </c>
      <c r="E836" s="1" t="s">
        <v>1245</v>
      </c>
      <c r="F836" s="1" t="s">
        <v>91</v>
      </c>
      <c r="J836" s="1">
        <v>1865</v>
      </c>
      <c r="K836" s="1">
        <v>5</v>
      </c>
      <c r="L836" s="1">
        <v>26</v>
      </c>
      <c r="M836" s="1">
        <v>1865</v>
      </c>
      <c r="N836" s="1">
        <v>8</v>
      </c>
      <c r="O836" s="1">
        <v>10</v>
      </c>
      <c r="P836" s="1">
        <v>76</v>
      </c>
      <c r="Q836" s="1">
        <v>280</v>
      </c>
      <c r="S836" s="1">
        <v>278</v>
      </c>
      <c r="U836" s="1" t="s">
        <v>92</v>
      </c>
    </row>
    <row r="837" spans="1:21" x14ac:dyDescent="0.25">
      <c r="A837" s="1">
        <v>1114</v>
      </c>
      <c r="B837" s="1">
        <v>1865</v>
      </c>
      <c r="D837" s="1" t="s">
        <v>272</v>
      </c>
      <c r="E837" s="1" t="s">
        <v>1245</v>
      </c>
      <c r="F837" s="1" t="s">
        <v>93</v>
      </c>
      <c r="J837" s="1">
        <v>1865</v>
      </c>
      <c r="K837" s="1">
        <v>9</v>
      </c>
      <c r="L837" s="1">
        <v>30</v>
      </c>
      <c r="M837" s="1">
        <v>1865</v>
      </c>
      <c r="N837" s="1">
        <v>12</v>
      </c>
      <c r="O837" s="1">
        <v>22</v>
      </c>
      <c r="P837" s="1">
        <v>83</v>
      </c>
      <c r="Q837" s="1">
        <v>281</v>
      </c>
      <c r="S837" s="1">
        <v>278</v>
      </c>
      <c r="U837" s="1" t="s">
        <v>94</v>
      </c>
    </row>
    <row r="838" spans="1:21" x14ac:dyDescent="0.25">
      <c r="A838" s="1">
        <v>1115</v>
      </c>
      <c r="B838" s="1">
        <v>1866</v>
      </c>
      <c r="D838" s="1" t="s">
        <v>272</v>
      </c>
      <c r="E838" s="1" t="s">
        <v>1245</v>
      </c>
      <c r="F838" s="1" t="s">
        <v>95</v>
      </c>
      <c r="J838" s="1">
        <v>1866</v>
      </c>
      <c r="K838" s="1">
        <v>4</v>
      </c>
      <c r="L838" s="1">
        <v>7</v>
      </c>
      <c r="M838" s="1">
        <v>1866</v>
      </c>
      <c r="N838" s="1">
        <v>7</v>
      </c>
      <c r="O838" s="1">
        <v>4</v>
      </c>
      <c r="P838" s="1">
        <v>88</v>
      </c>
      <c r="Q838" s="1">
        <v>277</v>
      </c>
      <c r="S838" s="1">
        <v>276</v>
      </c>
      <c r="U838" s="1" t="s">
        <v>96</v>
      </c>
    </row>
    <row r="839" spans="1:21" x14ac:dyDescent="0.25">
      <c r="A839" s="1">
        <v>1116</v>
      </c>
      <c r="B839" s="1">
        <v>1866</v>
      </c>
      <c r="D839" s="1" t="s">
        <v>272</v>
      </c>
      <c r="E839" s="1" t="s">
        <v>1245</v>
      </c>
      <c r="F839" s="1" t="s">
        <v>97</v>
      </c>
      <c r="J839" s="1">
        <v>1866</v>
      </c>
      <c r="K839" s="1">
        <v>10</v>
      </c>
      <c r="L839" s="1">
        <v>16</v>
      </c>
      <c r="M839" s="1">
        <v>1866</v>
      </c>
      <c r="N839" s="1">
        <v>12</v>
      </c>
      <c r="O839" s="1">
        <v>22</v>
      </c>
      <c r="P839" s="1">
        <v>67</v>
      </c>
      <c r="Q839" s="1">
        <v>310</v>
      </c>
      <c r="S839" s="1">
        <v>305</v>
      </c>
      <c r="U839" s="1" t="s">
        <v>98</v>
      </c>
    </row>
    <row r="840" spans="1:21" x14ac:dyDescent="0.25">
      <c r="A840" s="1">
        <v>1117</v>
      </c>
      <c r="B840" s="1">
        <v>1867</v>
      </c>
      <c r="D840" s="1" t="s">
        <v>272</v>
      </c>
      <c r="E840" s="1" t="s">
        <v>1245</v>
      </c>
      <c r="F840" s="1" t="s">
        <v>99</v>
      </c>
      <c r="J840" s="1">
        <v>1867</v>
      </c>
      <c r="K840" s="1">
        <v>4</v>
      </c>
      <c r="L840" s="1">
        <v>18</v>
      </c>
      <c r="M840" s="1">
        <v>1867</v>
      </c>
      <c r="N840" s="1">
        <v>7</v>
      </c>
      <c r="O840" s="1">
        <v>13</v>
      </c>
      <c r="P840" s="1">
        <v>86</v>
      </c>
      <c r="Q840" s="1">
        <v>254</v>
      </c>
      <c r="S840" s="1">
        <v>253</v>
      </c>
      <c r="U840" s="1" t="s">
        <v>100</v>
      </c>
    </row>
    <row r="841" spans="1:21" x14ac:dyDescent="0.25">
      <c r="A841" s="1">
        <v>1118</v>
      </c>
      <c r="B841" s="1">
        <v>1867</v>
      </c>
      <c r="D841" s="1" t="s">
        <v>152</v>
      </c>
      <c r="E841" s="1" t="s">
        <v>1245</v>
      </c>
      <c r="F841" s="1" t="s">
        <v>101</v>
      </c>
      <c r="J841" s="1">
        <v>1867</v>
      </c>
      <c r="K841" s="1">
        <v>10</v>
      </c>
      <c r="L841" s="1">
        <v>12</v>
      </c>
      <c r="M841" s="1">
        <v>1868</v>
      </c>
      <c r="N841" s="1">
        <v>1</v>
      </c>
      <c r="O841" s="1">
        <v>9</v>
      </c>
      <c r="P841" s="1">
        <v>89</v>
      </c>
      <c r="Q841" s="1">
        <v>280</v>
      </c>
      <c r="S841" s="1">
        <v>279</v>
      </c>
      <c r="U841" s="1" t="s">
        <v>102</v>
      </c>
    </row>
  </sheetData>
  <mergeCells count="1">
    <mergeCell ref="A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F1"/>
    </sheetView>
  </sheetViews>
  <sheetFormatPr defaultRowHeight="15" x14ac:dyDescent="0.25"/>
  <cols>
    <col min="1" max="1" width="11.7109375" style="1" customWidth="1"/>
    <col min="2" max="2" width="19.42578125" style="1" customWidth="1"/>
    <col min="3" max="4" width="11.140625" style="1" customWidth="1"/>
    <col min="5" max="6" width="9.140625" style="1"/>
    <col min="7" max="7" width="1.7109375" style="1" customWidth="1"/>
    <col min="8" max="8" width="76.140625" style="1" customWidth="1"/>
    <col min="9" max="16384" width="9.140625" style="1"/>
  </cols>
  <sheetData>
    <row r="1" spans="1:8" ht="16.5" customHeight="1" x14ac:dyDescent="0.25">
      <c r="A1" s="37" t="s">
        <v>1902</v>
      </c>
      <c r="B1" s="37"/>
      <c r="C1" s="37"/>
      <c r="D1" s="37"/>
      <c r="E1" s="37"/>
      <c r="F1" s="37"/>
      <c r="H1" s="1" t="s">
        <v>1895</v>
      </c>
    </row>
    <row r="2" spans="1:8" x14ac:dyDescent="0.25">
      <c r="H2" s="1" t="s">
        <v>1896</v>
      </c>
    </row>
    <row r="3" spans="1:8" x14ac:dyDescent="0.25">
      <c r="H3" s="1" t="s">
        <v>1897</v>
      </c>
    </row>
    <row r="4" spans="1:8" ht="30" x14ac:dyDescent="0.25">
      <c r="A4" s="8" t="s">
        <v>137</v>
      </c>
      <c r="B4" s="1" t="s">
        <v>147</v>
      </c>
      <c r="C4" s="9" t="s">
        <v>139</v>
      </c>
      <c r="D4" s="9" t="s">
        <v>140</v>
      </c>
      <c r="E4" s="9" t="s">
        <v>141</v>
      </c>
      <c r="F4" s="9" t="s">
        <v>142</v>
      </c>
    </row>
    <row r="5" spans="1:8" x14ac:dyDescent="0.25">
      <c r="A5" s="8">
        <v>1788</v>
      </c>
      <c r="B5" s="1" t="s">
        <v>624</v>
      </c>
      <c r="C5" s="8">
        <v>195</v>
      </c>
      <c r="D5" s="8"/>
      <c r="E5" s="23">
        <f>C5*E$12/C$12</f>
        <v>188.13380281690141</v>
      </c>
      <c r="F5" s="23"/>
      <c r="H5" s="1" t="s">
        <v>632</v>
      </c>
    </row>
    <row r="6" spans="1:8" x14ac:dyDescent="0.25">
      <c r="A6" s="8">
        <v>1788</v>
      </c>
      <c r="B6" s="1" t="s">
        <v>187</v>
      </c>
      <c r="C6" s="8">
        <v>208</v>
      </c>
      <c r="D6" s="8"/>
      <c r="E6" s="23">
        <f>C6*E$12/C$12</f>
        <v>200.67605633802816</v>
      </c>
      <c r="F6" s="23"/>
      <c r="H6" s="1" t="s">
        <v>633</v>
      </c>
    </row>
    <row r="7" spans="1:8" x14ac:dyDescent="0.25">
      <c r="A7" s="8">
        <v>1788</v>
      </c>
      <c r="B7" s="1" t="s">
        <v>150</v>
      </c>
      <c r="C7" s="8">
        <v>76</v>
      </c>
      <c r="D7" s="8">
        <v>21</v>
      </c>
      <c r="E7" s="23">
        <f>C7*E$12/C$12</f>
        <v>73.323943661971825</v>
      </c>
      <c r="F7" s="23">
        <f>D7*F$12/D$12</f>
        <v>20.670157068062828</v>
      </c>
    </row>
    <row r="8" spans="1:8" x14ac:dyDescent="0.25">
      <c r="A8" s="8">
        <v>1788</v>
      </c>
      <c r="B8" s="1" t="s">
        <v>629</v>
      </c>
      <c r="C8" s="8">
        <v>1</v>
      </c>
      <c r="D8" s="8">
        <v>49</v>
      </c>
      <c r="E8" s="23">
        <f>C8*E$12/C$12</f>
        <v>0.96478873239436624</v>
      </c>
      <c r="F8" s="23">
        <f>D8*F$12/D$12</f>
        <v>48.230366492146594</v>
      </c>
    </row>
    <row r="9" spans="1:8" x14ac:dyDescent="0.25">
      <c r="A9" s="8">
        <v>1788</v>
      </c>
      <c r="B9" s="1" t="s">
        <v>630</v>
      </c>
      <c r="C9" s="8"/>
      <c r="D9" s="8">
        <v>101</v>
      </c>
      <c r="E9" s="23"/>
      <c r="F9" s="23">
        <f>D9*F$12/D$12</f>
        <v>99.413612565445021</v>
      </c>
    </row>
    <row r="10" spans="1:8" x14ac:dyDescent="0.25">
      <c r="A10" s="8">
        <v>1788</v>
      </c>
      <c r="B10" s="1" t="s">
        <v>631</v>
      </c>
      <c r="C10" s="8">
        <v>88</v>
      </c>
      <c r="D10" s="8">
        <v>20</v>
      </c>
      <c r="E10" s="23">
        <f>C10*E$12/C$12</f>
        <v>84.901408450704224</v>
      </c>
      <c r="F10" s="23">
        <f>D10*F$12/D$12</f>
        <v>19.68586387434555</v>
      </c>
    </row>
    <row r="11" spans="1:8" x14ac:dyDescent="0.25">
      <c r="C11" s="8"/>
      <c r="D11" s="8"/>
      <c r="E11" s="8"/>
      <c r="F11" s="8"/>
    </row>
    <row r="12" spans="1:8" x14ac:dyDescent="0.25">
      <c r="C12" s="8">
        <f>SUM(C5:C10)</f>
        <v>568</v>
      </c>
      <c r="D12" s="8">
        <f>SUM(D5:D10)</f>
        <v>191</v>
      </c>
      <c r="E12" s="8">
        <v>548</v>
      </c>
      <c r="F12" s="8">
        <v>188</v>
      </c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sqref="A1:I1"/>
    </sheetView>
  </sheetViews>
  <sheetFormatPr defaultRowHeight="15" x14ac:dyDescent="0.25"/>
  <cols>
    <col min="1" max="1" width="14.28515625" style="1" customWidth="1"/>
    <col min="2" max="2" width="9.140625" style="1" customWidth="1"/>
    <col min="3" max="5" width="9.140625" style="1"/>
    <col min="6" max="6" width="3" style="1" customWidth="1"/>
    <col min="7" max="8" width="9.140625" style="1"/>
    <col min="9" max="9" width="9.42578125" style="1" customWidth="1"/>
    <col min="10" max="10" width="11.5703125" style="1" customWidth="1"/>
    <col min="11" max="11" width="2.42578125" style="1" customWidth="1"/>
    <col min="12" max="15" width="9.140625" style="1"/>
    <col min="16" max="16" width="3.140625" style="1" customWidth="1"/>
    <col min="17" max="17" width="103.5703125" style="1" customWidth="1"/>
    <col min="18" max="16384" width="9.140625" style="1"/>
  </cols>
  <sheetData>
    <row r="1" spans="1:17" x14ac:dyDescent="0.25">
      <c r="A1" s="35" t="s">
        <v>1051</v>
      </c>
      <c r="B1" s="35"/>
      <c r="C1" s="35"/>
      <c r="D1" s="35"/>
      <c r="E1" s="35"/>
      <c r="F1" s="35"/>
      <c r="G1" s="35"/>
      <c r="H1" s="35"/>
      <c r="I1" s="35"/>
      <c r="Q1" s="1" t="s">
        <v>1895</v>
      </c>
    </row>
    <row r="2" spans="1:17" x14ac:dyDescent="0.25">
      <c r="Q2" s="1" t="s">
        <v>1896</v>
      </c>
    </row>
    <row r="3" spans="1:17" x14ac:dyDescent="0.25">
      <c r="Q3" s="1" t="s">
        <v>1897</v>
      </c>
    </row>
    <row r="4" spans="1:17" x14ac:dyDescent="0.25">
      <c r="B4" s="38" t="s">
        <v>1050</v>
      </c>
      <c r="C4" s="38"/>
      <c r="D4" s="38"/>
      <c r="E4" s="38"/>
      <c r="G4" s="38" t="s">
        <v>1898</v>
      </c>
      <c r="H4" s="38"/>
      <c r="I4" s="38"/>
      <c r="J4" s="38"/>
      <c r="L4" s="38" t="s">
        <v>1373</v>
      </c>
      <c r="M4" s="38"/>
      <c r="N4" s="38"/>
      <c r="O4" s="38"/>
    </row>
    <row r="5" spans="1:17" x14ac:dyDescent="0.25">
      <c r="A5" s="12" t="s">
        <v>1367</v>
      </c>
      <c r="B5" s="8" t="s">
        <v>1368</v>
      </c>
      <c r="C5" s="8" t="s">
        <v>1369</v>
      </c>
      <c r="D5" s="8" t="s">
        <v>1370</v>
      </c>
      <c r="E5" s="8" t="s">
        <v>1371</v>
      </c>
      <c r="F5" s="8"/>
      <c r="G5" s="8" t="s">
        <v>1368</v>
      </c>
      <c r="H5" s="8" t="s">
        <v>1369</v>
      </c>
      <c r="I5" s="8" t="s">
        <v>1370</v>
      </c>
      <c r="J5" s="8" t="s">
        <v>1371</v>
      </c>
      <c r="K5" s="8"/>
      <c r="L5" s="8" t="s">
        <v>1368</v>
      </c>
      <c r="M5" s="8" t="s">
        <v>1369</v>
      </c>
      <c r="N5" s="8" t="s">
        <v>1370</v>
      </c>
      <c r="O5" s="8" t="s">
        <v>1371</v>
      </c>
      <c r="Q5" s="1" t="s">
        <v>1377</v>
      </c>
    </row>
    <row r="6" spans="1:17" x14ac:dyDescent="0.25">
      <c r="A6" s="12">
        <v>1781</v>
      </c>
      <c r="B6" s="8">
        <v>1532</v>
      </c>
      <c r="C6" s="8">
        <v>495</v>
      </c>
      <c r="D6" s="8">
        <v>1240</v>
      </c>
      <c r="E6" s="8">
        <v>476</v>
      </c>
      <c r="F6" s="8"/>
      <c r="G6" s="8"/>
      <c r="H6" s="8"/>
      <c r="I6" s="8"/>
      <c r="J6" s="8"/>
      <c r="K6" s="8"/>
      <c r="L6" s="8"/>
      <c r="M6" s="8"/>
      <c r="N6" s="8"/>
      <c r="O6" s="8"/>
      <c r="Q6" s="1" t="s">
        <v>1378</v>
      </c>
    </row>
    <row r="7" spans="1:17" x14ac:dyDescent="0.25">
      <c r="A7" s="12">
        <v>1791</v>
      </c>
      <c r="B7" s="8">
        <v>4494</v>
      </c>
      <c r="C7" s="8">
        <v>945</v>
      </c>
      <c r="D7" s="8">
        <v>4064</v>
      </c>
      <c r="E7" s="8">
        <v>854</v>
      </c>
      <c r="F7" s="8"/>
      <c r="G7" s="8">
        <f>B6+B7</f>
        <v>6026</v>
      </c>
      <c r="H7" s="8">
        <f>C6+C7</f>
        <v>1440</v>
      </c>
      <c r="I7" s="8">
        <f>D6+D7</f>
        <v>5304</v>
      </c>
      <c r="J7" s="8">
        <f>E6+E7</f>
        <v>1330</v>
      </c>
      <c r="K7" s="8"/>
      <c r="L7" s="8">
        <v>6041</v>
      </c>
      <c r="M7" s="8">
        <v>1441</v>
      </c>
      <c r="N7" s="8">
        <v>5304</v>
      </c>
      <c r="O7" s="8">
        <v>1330</v>
      </c>
      <c r="Q7" s="1" t="s">
        <v>1350</v>
      </c>
    </row>
    <row r="8" spans="1:17" x14ac:dyDescent="0.25">
      <c r="A8" s="12">
        <v>1801</v>
      </c>
      <c r="B8" s="8">
        <v>3528</v>
      </c>
      <c r="C8" s="8">
        <v>1304</v>
      </c>
      <c r="D8" s="8">
        <v>3288</v>
      </c>
      <c r="E8" s="8">
        <v>1271</v>
      </c>
      <c r="F8" s="8"/>
      <c r="G8" s="8">
        <f t="shared" ref="G8:J12" si="0">B8</f>
        <v>3528</v>
      </c>
      <c r="H8" s="8">
        <f t="shared" si="0"/>
        <v>1304</v>
      </c>
      <c r="I8" s="8">
        <f t="shared" si="0"/>
        <v>3288</v>
      </c>
      <c r="J8" s="8">
        <f t="shared" si="0"/>
        <v>1271</v>
      </c>
      <c r="K8" s="8"/>
      <c r="L8" s="8">
        <v>3528</v>
      </c>
      <c r="M8" s="8">
        <v>1304</v>
      </c>
      <c r="N8" s="8">
        <v>3287</v>
      </c>
      <c r="O8" s="8">
        <v>1271</v>
      </c>
    </row>
    <row r="9" spans="1:17" x14ac:dyDescent="0.25">
      <c r="A9" s="12">
        <v>1811</v>
      </c>
      <c r="B9" s="8">
        <v>15438</v>
      </c>
      <c r="C9" s="8">
        <v>1933</v>
      </c>
      <c r="D9" s="8">
        <v>15192</v>
      </c>
      <c r="E9" s="8">
        <v>1858</v>
      </c>
      <c r="F9" s="8"/>
      <c r="G9" s="8">
        <f t="shared" si="0"/>
        <v>15438</v>
      </c>
      <c r="H9" s="8">
        <f t="shared" si="0"/>
        <v>1933</v>
      </c>
      <c r="I9" s="8">
        <f t="shared" si="0"/>
        <v>15192</v>
      </c>
      <c r="J9" s="8">
        <f t="shared" si="0"/>
        <v>1858</v>
      </c>
      <c r="K9" s="8"/>
      <c r="L9" s="8">
        <v>15438</v>
      </c>
      <c r="M9" s="8">
        <v>1933</v>
      </c>
      <c r="N9" s="8">
        <v>15192</v>
      </c>
      <c r="O9" s="8">
        <v>1858</v>
      </c>
      <c r="Q9" s="1" t="s">
        <v>1053</v>
      </c>
    </row>
    <row r="10" spans="1:17" x14ac:dyDescent="0.25">
      <c r="A10" s="12">
        <v>1821</v>
      </c>
      <c r="B10" s="8">
        <v>28753</v>
      </c>
      <c r="C10" s="8">
        <v>4144</v>
      </c>
      <c r="D10" s="8">
        <v>28437</v>
      </c>
      <c r="E10" s="8">
        <v>4099</v>
      </c>
      <c r="F10" s="8"/>
      <c r="G10" s="8">
        <f t="shared" si="0"/>
        <v>28753</v>
      </c>
      <c r="H10" s="8">
        <f t="shared" si="0"/>
        <v>4144</v>
      </c>
      <c r="I10" s="8">
        <f t="shared" si="0"/>
        <v>28437</v>
      </c>
      <c r="J10" s="8">
        <f t="shared" si="0"/>
        <v>4099</v>
      </c>
      <c r="K10" s="8"/>
      <c r="L10" s="8">
        <v>28753</v>
      </c>
      <c r="M10" s="8">
        <v>4144</v>
      </c>
      <c r="N10" s="8">
        <v>28434</v>
      </c>
      <c r="O10" s="8">
        <v>4099</v>
      </c>
      <c r="Q10" s="1" t="s">
        <v>1351</v>
      </c>
    </row>
    <row r="11" spans="1:17" x14ac:dyDescent="0.25">
      <c r="A11" s="12">
        <v>1831</v>
      </c>
      <c r="B11" s="8">
        <v>43521</v>
      </c>
      <c r="C11" s="8">
        <v>7719</v>
      </c>
      <c r="D11" s="8">
        <v>42706</v>
      </c>
      <c r="E11" s="8">
        <v>7337</v>
      </c>
      <c r="F11" s="8"/>
      <c r="G11" s="8">
        <f t="shared" si="0"/>
        <v>43521</v>
      </c>
      <c r="H11" s="8">
        <f t="shared" si="0"/>
        <v>7719</v>
      </c>
      <c r="I11" s="8">
        <f t="shared" si="0"/>
        <v>42706</v>
      </c>
      <c r="J11" s="8">
        <f t="shared" si="0"/>
        <v>7337</v>
      </c>
      <c r="K11" s="8"/>
      <c r="L11" s="8">
        <v>43515</v>
      </c>
      <c r="M11" s="8">
        <v>7719</v>
      </c>
      <c r="N11" s="8">
        <v>42506</v>
      </c>
      <c r="O11" s="8">
        <v>7337</v>
      </c>
      <c r="Q11" s="1" t="s">
        <v>1352</v>
      </c>
    </row>
    <row r="12" spans="1:17" x14ac:dyDescent="0.25">
      <c r="A12" s="12">
        <v>1841</v>
      </c>
      <c r="B12" s="8">
        <v>26445</v>
      </c>
      <c r="C12" s="8">
        <v>6954</v>
      </c>
      <c r="D12" s="8">
        <v>25977</v>
      </c>
      <c r="E12" s="8">
        <v>6835</v>
      </c>
      <c r="F12" s="8"/>
      <c r="G12" s="8">
        <f t="shared" si="0"/>
        <v>26445</v>
      </c>
      <c r="H12" s="8">
        <f t="shared" si="0"/>
        <v>6954</v>
      </c>
      <c r="I12" s="8">
        <f t="shared" si="0"/>
        <v>25977</v>
      </c>
      <c r="J12" s="8">
        <f t="shared" si="0"/>
        <v>6835</v>
      </c>
      <c r="K12" s="8"/>
      <c r="L12" s="8">
        <v>26106</v>
      </c>
      <c r="M12" s="8">
        <v>6954</v>
      </c>
      <c r="N12" s="8">
        <v>25642</v>
      </c>
      <c r="O12" s="8">
        <v>6835</v>
      </c>
      <c r="Q12" s="1" t="s">
        <v>1353</v>
      </c>
    </row>
    <row r="13" spans="1:17" x14ac:dyDescent="0.25">
      <c r="A13" s="12">
        <v>1851</v>
      </c>
      <c r="B13" s="8">
        <v>9622</v>
      </c>
      <c r="C13" s="8">
        <v>1856</v>
      </c>
      <c r="D13" s="8">
        <v>9527</v>
      </c>
      <c r="E13" s="8">
        <v>1838</v>
      </c>
      <c r="F13" s="8"/>
      <c r="G13" s="8"/>
      <c r="H13" s="8"/>
      <c r="I13" s="8"/>
      <c r="J13" s="8"/>
      <c r="K13" s="8"/>
      <c r="L13" s="8"/>
      <c r="M13" s="8"/>
      <c r="N13" s="8"/>
      <c r="O13" s="8"/>
      <c r="Q13" s="1" t="s">
        <v>1354</v>
      </c>
    </row>
    <row r="14" spans="1:17" x14ac:dyDescent="0.25">
      <c r="A14" s="12">
        <v>1861</v>
      </c>
      <c r="B14" s="8">
        <v>4220</v>
      </c>
      <c r="C14" s="8"/>
      <c r="D14" s="8">
        <v>4194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7" x14ac:dyDescent="0.25">
      <c r="A15" s="12" t="s">
        <v>1375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4317</v>
      </c>
      <c r="M15" s="8"/>
      <c r="N15" s="8">
        <v>4260</v>
      </c>
      <c r="O15" s="8"/>
      <c r="Q15" s="1" t="s">
        <v>1372</v>
      </c>
    </row>
    <row r="16" spans="1:17" x14ac:dyDescent="0.25">
      <c r="A16" s="12" t="s">
        <v>1376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9700</v>
      </c>
      <c r="M16" s="8"/>
      <c r="N16" s="8">
        <v>9636</v>
      </c>
      <c r="O16" s="8"/>
    </row>
    <row r="17" spans="1:17" x14ac:dyDescent="0.25">
      <c r="A17" s="12" t="s">
        <v>1374</v>
      </c>
      <c r="B17" s="8"/>
      <c r="C17" s="8"/>
      <c r="D17" s="8"/>
      <c r="E17" s="8"/>
      <c r="F17" s="8"/>
      <c r="G17" s="8">
        <f>B13+B14</f>
        <v>13842</v>
      </c>
      <c r="H17" s="8">
        <f>C13+C14</f>
        <v>1856</v>
      </c>
      <c r="I17" s="8">
        <f>D13+D14</f>
        <v>13721</v>
      </c>
      <c r="J17" s="8">
        <f>E13+E14</f>
        <v>1838</v>
      </c>
      <c r="K17" s="8"/>
      <c r="L17" s="8">
        <f>L15+L16</f>
        <v>14017</v>
      </c>
      <c r="M17" s="8">
        <v>1856</v>
      </c>
      <c r="N17" s="8">
        <f>N15+N16</f>
        <v>13896</v>
      </c>
      <c r="O17" s="8">
        <v>1838</v>
      </c>
      <c r="Q17" s="1" t="s">
        <v>1899</v>
      </c>
    </row>
    <row r="18" spans="1:17" x14ac:dyDescent="0.25">
      <c r="A18" s="12" t="s">
        <v>146</v>
      </c>
      <c r="B18" s="8">
        <f>SUM(B6:B14)</f>
        <v>137553</v>
      </c>
      <c r="C18" s="8">
        <f>SUM(C6:C14)</f>
        <v>25350</v>
      </c>
      <c r="D18" s="8">
        <f>SUM(D6:D14)</f>
        <v>134625</v>
      </c>
      <c r="E18" s="8">
        <f>SUM(E6:E14)</f>
        <v>24568</v>
      </c>
      <c r="F18" s="8"/>
      <c r="G18" s="8">
        <f>SUM(B6:B14)</f>
        <v>137553</v>
      </c>
      <c r="H18" s="8">
        <f>SUM(C6:C14)</f>
        <v>25350</v>
      </c>
      <c r="I18" s="8">
        <f>SUM(D6:D14)</f>
        <v>134625</v>
      </c>
      <c r="J18" s="8">
        <f>SUM(E6:E14)</f>
        <v>24568</v>
      </c>
      <c r="K18" s="8"/>
      <c r="L18" s="8">
        <f>SUM(L7:L12)+L17</f>
        <v>137398</v>
      </c>
      <c r="M18" s="8">
        <f>SUM(M7:M12)+M17</f>
        <v>25351</v>
      </c>
      <c r="N18" s="8">
        <f>SUM(N7:N12)+N17</f>
        <v>134261</v>
      </c>
      <c r="O18" s="8">
        <f>SUM(O7:O12)+O17</f>
        <v>24568</v>
      </c>
    </row>
    <row r="19" spans="1:17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7" x14ac:dyDescent="0.25">
      <c r="B20" s="8"/>
      <c r="C20" s="8"/>
      <c r="D20" s="8"/>
      <c r="E20" s="8"/>
      <c r="F20" s="8"/>
      <c r="G20" s="8"/>
      <c r="H20" s="8"/>
      <c r="I20" s="8"/>
      <c r="J20" s="8" t="s">
        <v>1367</v>
      </c>
      <c r="K20" s="8"/>
      <c r="L20" s="8"/>
      <c r="M20" s="8"/>
      <c r="N20" s="8"/>
      <c r="O20" s="8"/>
    </row>
    <row r="21" spans="1:17" x14ac:dyDescent="0.25">
      <c r="B21" s="8"/>
      <c r="C21" s="8"/>
      <c r="D21" s="8"/>
      <c r="E21" s="8"/>
      <c r="F21" s="8"/>
      <c r="G21" s="8"/>
      <c r="H21" s="8"/>
      <c r="I21" s="8"/>
      <c r="J21" s="8" t="s">
        <v>145</v>
      </c>
      <c r="K21" s="8"/>
      <c r="L21" s="14">
        <f t="shared" ref="L21:O26" si="1">G7/L7-1</f>
        <v>-2.483032610494984E-3</v>
      </c>
      <c r="M21" s="14">
        <f t="shared" si="1"/>
        <v>-6.9396252602360597E-4</v>
      </c>
      <c r="N21" s="14">
        <f t="shared" si="1"/>
        <v>0</v>
      </c>
      <c r="O21" s="14">
        <f t="shared" si="1"/>
        <v>0</v>
      </c>
    </row>
    <row r="22" spans="1:17" x14ac:dyDescent="0.25">
      <c r="B22" s="8"/>
      <c r="C22" s="8"/>
      <c r="D22" s="8"/>
      <c r="E22" s="8"/>
      <c r="F22" s="8"/>
      <c r="G22" s="8"/>
      <c r="H22" s="8"/>
      <c r="I22" s="8"/>
      <c r="J22" s="8">
        <v>1801</v>
      </c>
      <c r="K22" s="8"/>
      <c r="L22" s="14">
        <f t="shared" si="1"/>
        <v>0</v>
      </c>
      <c r="M22" s="14">
        <f t="shared" si="1"/>
        <v>0</v>
      </c>
      <c r="N22" s="14">
        <f t="shared" si="1"/>
        <v>3.0422878004254805E-4</v>
      </c>
      <c r="O22" s="14">
        <f t="shared" si="1"/>
        <v>0</v>
      </c>
    </row>
    <row r="23" spans="1:17" x14ac:dyDescent="0.25">
      <c r="B23" s="8"/>
      <c r="C23" s="8"/>
      <c r="D23" s="8"/>
      <c r="E23" s="8"/>
      <c r="F23" s="8"/>
      <c r="G23" s="8"/>
      <c r="H23" s="8"/>
      <c r="I23" s="8"/>
      <c r="J23" s="8">
        <v>1811</v>
      </c>
      <c r="K23" s="8"/>
      <c r="L23" s="14">
        <f t="shared" si="1"/>
        <v>0</v>
      </c>
      <c r="M23" s="14">
        <f t="shared" si="1"/>
        <v>0</v>
      </c>
      <c r="N23" s="14">
        <f t="shared" si="1"/>
        <v>0</v>
      </c>
      <c r="O23" s="14">
        <f t="shared" si="1"/>
        <v>0</v>
      </c>
    </row>
    <row r="24" spans="1:17" x14ac:dyDescent="0.25">
      <c r="B24" s="8"/>
      <c r="C24" s="8"/>
      <c r="D24" s="8"/>
      <c r="E24" s="8"/>
      <c r="F24" s="8"/>
      <c r="G24" s="8"/>
      <c r="H24" s="8"/>
      <c r="I24" s="8"/>
      <c r="J24" s="8">
        <v>1821</v>
      </c>
      <c r="K24" s="8"/>
      <c r="L24" s="14">
        <f t="shared" si="1"/>
        <v>0</v>
      </c>
      <c r="M24" s="14">
        <f t="shared" si="1"/>
        <v>0</v>
      </c>
      <c r="N24" s="14">
        <f t="shared" si="1"/>
        <v>1.055074910318865E-4</v>
      </c>
      <c r="O24" s="14">
        <f t="shared" si="1"/>
        <v>0</v>
      </c>
    </row>
    <row r="25" spans="1:17" x14ac:dyDescent="0.25">
      <c r="B25" s="8"/>
      <c r="C25" s="8"/>
      <c r="D25" s="8"/>
      <c r="E25" s="8"/>
      <c r="F25" s="8"/>
      <c r="G25" s="8"/>
      <c r="H25" s="8"/>
      <c r="I25" s="8"/>
      <c r="J25" s="8">
        <v>1831</v>
      </c>
      <c r="K25" s="8"/>
      <c r="L25" s="14">
        <f t="shared" si="1"/>
        <v>1.3788348845222842E-4</v>
      </c>
      <c r="M25" s="14">
        <f t="shared" si="1"/>
        <v>0</v>
      </c>
      <c r="N25" s="14">
        <f t="shared" si="1"/>
        <v>4.7052180868583093E-3</v>
      </c>
      <c r="O25" s="14">
        <f t="shared" si="1"/>
        <v>0</v>
      </c>
    </row>
    <row r="26" spans="1:17" x14ac:dyDescent="0.25">
      <c r="B26" s="8"/>
      <c r="C26" s="8"/>
      <c r="D26" s="8"/>
      <c r="E26" s="8"/>
      <c r="F26" s="8"/>
      <c r="G26" s="8"/>
      <c r="H26" s="8"/>
      <c r="I26" s="8"/>
      <c r="J26" s="8">
        <v>1841</v>
      </c>
      <c r="K26" s="8"/>
      <c r="L26" s="14">
        <f t="shared" si="1"/>
        <v>1.2985520569983811E-2</v>
      </c>
      <c r="M26" s="14">
        <f t="shared" si="1"/>
        <v>0</v>
      </c>
      <c r="N26" s="14">
        <f t="shared" si="1"/>
        <v>1.3064503548865236E-2</v>
      </c>
      <c r="O26" s="14">
        <f t="shared" si="1"/>
        <v>0</v>
      </c>
    </row>
    <row r="27" spans="1:17" x14ac:dyDescent="0.25">
      <c r="B27" s="8"/>
      <c r="C27" s="8"/>
      <c r="D27" s="8"/>
      <c r="E27" s="8"/>
      <c r="F27" s="8"/>
      <c r="G27" s="8"/>
      <c r="H27" s="8"/>
      <c r="I27" s="8"/>
      <c r="J27" s="8" t="s">
        <v>1374</v>
      </c>
      <c r="K27" s="8"/>
      <c r="L27" s="14">
        <f t="shared" ref="L27:O28" si="2">G17/L17-1</f>
        <v>-1.2484839837340389E-2</v>
      </c>
      <c r="M27" s="14">
        <f t="shared" si="2"/>
        <v>0</v>
      </c>
      <c r="N27" s="14">
        <f t="shared" si="2"/>
        <v>-1.2593552101324068E-2</v>
      </c>
      <c r="O27" s="14">
        <f t="shared" si="2"/>
        <v>0</v>
      </c>
    </row>
    <row r="28" spans="1:17" x14ac:dyDescent="0.25">
      <c r="B28" s="8"/>
      <c r="C28" s="8"/>
      <c r="D28" s="8"/>
      <c r="E28" s="8"/>
      <c r="F28" s="8"/>
      <c r="G28" s="8"/>
      <c r="H28" s="8"/>
      <c r="I28" s="8"/>
      <c r="J28" s="8" t="s">
        <v>146</v>
      </c>
      <c r="K28" s="8"/>
      <c r="L28" s="14">
        <f t="shared" si="2"/>
        <v>1.1281095794699603E-3</v>
      </c>
      <c r="M28" s="14">
        <f t="shared" si="2"/>
        <v>-3.9446175693291785E-5</v>
      </c>
      <c r="N28" s="14">
        <f t="shared" si="2"/>
        <v>2.711137262496166E-3</v>
      </c>
      <c r="O28" s="14">
        <f t="shared" si="2"/>
        <v>0</v>
      </c>
    </row>
  </sheetData>
  <mergeCells count="4">
    <mergeCell ref="G4:J4"/>
    <mergeCell ref="B4:E4"/>
    <mergeCell ref="L4:O4"/>
    <mergeCell ref="A1:I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selection sqref="A1:H1"/>
    </sheetView>
  </sheetViews>
  <sheetFormatPr defaultRowHeight="15" x14ac:dyDescent="0.25"/>
  <cols>
    <col min="1" max="10" width="9.140625" style="1"/>
    <col min="11" max="11" width="2.28515625" style="1" customWidth="1"/>
    <col min="12" max="12" width="51" style="1" customWidth="1"/>
    <col min="13" max="16384" width="9.140625" style="1"/>
  </cols>
  <sheetData>
    <row r="1" spans="1:12" x14ac:dyDescent="0.25">
      <c r="A1" s="35" t="s">
        <v>1900</v>
      </c>
      <c r="B1" s="35"/>
      <c r="C1" s="35"/>
      <c r="D1" s="35"/>
      <c r="E1" s="35"/>
      <c r="F1" s="35"/>
      <c r="G1" s="35"/>
      <c r="H1" s="35"/>
      <c r="L1" s="1" t="s">
        <v>1895</v>
      </c>
    </row>
    <row r="2" spans="1:12" x14ac:dyDescent="0.25">
      <c r="L2" s="1" t="s">
        <v>1896</v>
      </c>
    </row>
    <row r="3" spans="1:12" x14ac:dyDescent="0.25">
      <c r="L3" s="1" t="s">
        <v>1897</v>
      </c>
    </row>
    <row r="4" spans="1:12" x14ac:dyDescent="0.25">
      <c r="B4" s="38" t="s">
        <v>636</v>
      </c>
      <c r="C4" s="38"/>
      <c r="D4" s="38"/>
      <c r="E4" s="38"/>
      <c r="F4" s="38"/>
      <c r="G4" s="38"/>
      <c r="H4" s="38"/>
      <c r="I4" s="38"/>
      <c r="J4" s="38"/>
    </row>
    <row r="5" spans="1:12" x14ac:dyDescent="0.25">
      <c r="B5" s="38" t="s">
        <v>163</v>
      </c>
      <c r="C5" s="38"/>
      <c r="D5" s="38"/>
      <c r="E5" s="38"/>
      <c r="F5" s="38"/>
      <c r="G5" s="38" t="s">
        <v>642</v>
      </c>
      <c r="H5" s="38"/>
      <c r="I5" s="38"/>
      <c r="J5" s="38"/>
    </row>
    <row r="6" spans="1:12" ht="45" x14ac:dyDescent="0.25">
      <c r="A6" s="8"/>
      <c r="B6" s="38" t="s">
        <v>634</v>
      </c>
      <c r="C6" s="38"/>
      <c r="D6" s="38" t="s">
        <v>635</v>
      </c>
      <c r="E6" s="38"/>
      <c r="F6" s="9" t="s">
        <v>638</v>
      </c>
      <c r="G6" s="37" t="s">
        <v>639</v>
      </c>
      <c r="H6" s="37"/>
      <c r="I6" s="38" t="s">
        <v>640</v>
      </c>
      <c r="J6" s="38"/>
    </row>
    <row r="7" spans="1:12" ht="30" x14ac:dyDescent="0.25">
      <c r="A7" s="9" t="s">
        <v>637</v>
      </c>
      <c r="B7" s="8" t="s">
        <v>154</v>
      </c>
      <c r="C7" s="8" t="s">
        <v>155</v>
      </c>
      <c r="D7" s="8" t="s">
        <v>154</v>
      </c>
      <c r="E7" s="8" t="s">
        <v>155</v>
      </c>
      <c r="F7" s="8" t="s">
        <v>159</v>
      </c>
      <c r="G7" s="8" t="s">
        <v>154</v>
      </c>
      <c r="H7" s="8" t="s">
        <v>155</v>
      </c>
      <c r="I7" s="8" t="s">
        <v>154</v>
      </c>
      <c r="J7" s="8" t="s">
        <v>155</v>
      </c>
      <c r="L7" s="1" t="s">
        <v>1347</v>
      </c>
    </row>
    <row r="8" spans="1:12" x14ac:dyDescent="0.25">
      <c r="A8" s="24">
        <v>1787</v>
      </c>
      <c r="B8" s="8"/>
      <c r="C8" s="8"/>
      <c r="D8" s="8"/>
      <c r="E8" s="8"/>
      <c r="F8" s="8"/>
      <c r="G8" s="8"/>
      <c r="H8" s="8"/>
      <c r="I8" s="8"/>
      <c r="J8" s="8"/>
      <c r="L8" s="1" t="s">
        <v>643</v>
      </c>
    </row>
    <row r="9" spans="1:12" x14ac:dyDescent="0.25">
      <c r="A9" s="24">
        <v>1788</v>
      </c>
      <c r="B9" s="25">
        <v>568</v>
      </c>
      <c r="C9" s="25">
        <v>191</v>
      </c>
      <c r="D9" s="8"/>
      <c r="E9" s="8"/>
      <c r="F9" s="8"/>
      <c r="G9" s="8">
        <v>568</v>
      </c>
      <c r="H9" s="8">
        <v>191</v>
      </c>
      <c r="I9" s="8"/>
      <c r="J9" s="8"/>
      <c r="L9" s="1" t="s">
        <v>644</v>
      </c>
    </row>
    <row r="10" spans="1:12" x14ac:dyDescent="0.25">
      <c r="A10" s="24">
        <v>1789</v>
      </c>
      <c r="B10" s="25"/>
      <c r="C10" s="25"/>
      <c r="D10" s="8"/>
      <c r="E10" s="8"/>
      <c r="F10" s="8"/>
      <c r="G10" s="8"/>
      <c r="H10" s="8"/>
      <c r="I10" s="8"/>
      <c r="J10" s="8"/>
    </row>
    <row r="11" spans="1:12" x14ac:dyDescent="0.25">
      <c r="A11" s="24">
        <v>1790</v>
      </c>
      <c r="B11" s="25">
        <v>953</v>
      </c>
      <c r="C11" s="25">
        <v>304</v>
      </c>
      <c r="D11" s="8"/>
      <c r="E11" s="8"/>
      <c r="F11" s="8"/>
      <c r="G11" s="8">
        <v>964</v>
      </c>
      <c r="H11" s="8">
        <v>304</v>
      </c>
      <c r="I11" s="8"/>
      <c r="J11" s="8"/>
    </row>
    <row r="12" spans="1:12" x14ac:dyDescent="0.25">
      <c r="A12" s="24">
        <v>1791</v>
      </c>
      <c r="B12" s="25">
        <v>1736</v>
      </c>
      <c r="C12" s="25">
        <v>150</v>
      </c>
      <c r="D12" s="8">
        <v>133</v>
      </c>
      <c r="E12" s="8">
        <v>22</v>
      </c>
      <c r="F12" s="8"/>
      <c r="G12" s="8">
        <v>1736</v>
      </c>
      <c r="H12" s="8">
        <v>150</v>
      </c>
      <c r="I12" s="8">
        <v>133</v>
      </c>
      <c r="J12" s="8">
        <v>22</v>
      </c>
    </row>
    <row r="13" spans="1:12" x14ac:dyDescent="0.25">
      <c r="A13" s="24">
        <v>1792</v>
      </c>
      <c r="B13" s="25">
        <v>645</v>
      </c>
      <c r="C13" s="25">
        <v>135</v>
      </c>
      <c r="D13" s="8"/>
      <c r="E13" s="8"/>
      <c r="F13" s="8"/>
      <c r="G13" s="8">
        <v>661</v>
      </c>
      <c r="H13" s="8">
        <v>137</v>
      </c>
      <c r="I13" s="8"/>
      <c r="J13" s="8"/>
    </row>
    <row r="14" spans="1:12" x14ac:dyDescent="0.25">
      <c r="A14" s="24">
        <v>1793</v>
      </c>
      <c r="B14" s="25">
        <v>0</v>
      </c>
      <c r="C14" s="25">
        <v>17</v>
      </c>
      <c r="D14" s="8">
        <v>235</v>
      </c>
      <c r="E14" s="8">
        <v>70</v>
      </c>
      <c r="F14" s="8"/>
      <c r="G14" s="8"/>
      <c r="H14" s="8">
        <v>17</v>
      </c>
      <c r="I14" s="8">
        <v>235</v>
      </c>
      <c r="J14" s="8">
        <v>70</v>
      </c>
    </row>
    <row r="15" spans="1:12" x14ac:dyDescent="0.25">
      <c r="A15" s="24">
        <v>1794</v>
      </c>
      <c r="B15" s="25">
        <v>24</v>
      </c>
      <c r="C15" s="25">
        <v>60</v>
      </c>
      <c r="D15" s="8"/>
      <c r="E15" s="8"/>
      <c r="F15" s="8"/>
      <c r="G15" s="8">
        <v>23</v>
      </c>
      <c r="H15" s="8">
        <v>61</v>
      </c>
      <c r="I15" s="8"/>
      <c r="J15" s="8"/>
    </row>
    <row r="16" spans="1:12" x14ac:dyDescent="0.25">
      <c r="A16" s="24">
        <v>1795</v>
      </c>
      <c r="B16" s="25">
        <v>1</v>
      </c>
      <c r="C16" s="25">
        <v>0</v>
      </c>
      <c r="D16" s="8"/>
      <c r="E16" s="8"/>
      <c r="F16" s="8"/>
      <c r="G16" s="8">
        <v>1</v>
      </c>
      <c r="H16" s="8"/>
      <c r="I16" s="8"/>
      <c r="J16" s="8"/>
    </row>
    <row r="17" spans="1:10" x14ac:dyDescent="0.25">
      <c r="A17" s="24">
        <v>1796</v>
      </c>
      <c r="B17" s="25">
        <v>0</v>
      </c>
      <c r="C17" s="25">
        <v>132</v>
      </c>
      <c r="D17" s="8">
        <v>168</v>
      </c>
      <c r="E17" s="8">
        <v>70</v>
      </c>
      <c r="F17" s="8"/>
      <c r="G17" s="8"/>
      <c r="H17" s="8">
        <v>133</v>
      </c>
      <c r="I17" s="8">
        <v>163</v>
      </c>
      <c r="J17" s="8">
        <v>70</v>
      </c>
    </row>
    <row r="18" spans="1:10" x14ac:dyDescent="0.25">
      <c r="A18" s="24">
        <v>1797</v>
      </c>
      <c r="B18" s="25">
        <v>203</v>
      </c>
      <c r="C18" s="25">
        <v>0</v>
      </c>
      <c r="D18" s="8">
        <v>151</v>
      </c>
      <c r="E18" s="8">
        <v>45</v>
      </c>
      <c r="F18" s="8">
        <v>1</v>
      </c>
      <c r="G18" s="8">
        <v>204</v>
      </c>
      <c r="H18" s="8">
        <v>66</v>
      </c>
      <c r="I18" s="8">
        <v>144</v>
      </c>
      <c r="J18" s="8">
        <v>44</v>
      </c>
    </row>
    <row r="19" spans="1:10" x14ac:dyDescent="0.25">
      <c r="A19" s="24">
        <v>1798</v>
      </c>
      <c r="B19" s="25">
        <v>296</v>
      </c>
      <c r="C19" s="25">
        <v>96</v>
      </c>
      <c r="D19" s="8"/>
      <c r="E19" s="8"/>
      <c r="F19" s="8">
        <v>2</v>
      </c>
      <c r="G19" s="8">
        <v>296</v>
      </c>
      <c r="H19" s="8">
        <v>96</v>
      </c>
      <c r="I19" s="8"/>
      <c r="J19" s="8"/>
    </row>
    <row r="20" spans="1:10" x14ac:dyDescent="0.25">
      <c r="A20" s="24">
        <v>1799</v>
      </c>
      <c r="B20" s="25">
        <v>297</v>
      </c>
      <c r="C20" s="25">
        <v>0</v>
      </c>
      <c r="D20" s="8"/>
      <c r="E20" s="8"/>
      <c r="F20" s="8"/>
      <c r="G20" s="8">
        <v>300</v>
      </c>
      <c r="H20" s="8"/>
      <c r="I20" s="8"/>
      <c r="J20" s="8"/>
    </row>
    <row r="21" spans="1:10" x14ac:dyDescent="0.25">
      <c r="A21" s="24">
        <v>1800</v>
      </c>
      <c r="B21" s="25">
        <v>300</v>
      </c>
      <c r="C21" s="25">
        <v>53</v>
      </c>
      <c r="D21" s="8">
        <v>304</v>
      </c>
      <c r="E21" s="8">
        <v>26</v>
      </c>
      <c r="F21" s="8">
        <v>16</v>
      </c>
      <c r="G21" s="8">
        <v>300</v>
      </c>
      <c r="H21" s="8">
        <v>53</v>
      </c>
      <c r="I21" s="8">
        <v>298</v>
      </c>
      <c r="J21" s="8">
        <v>26</v>
      </c>
    </row>
    <row r="22" spans="1:10" x14ac:dyDescent="0.25">
      <c r="A22" s="24">
        <v>1801</v>
      </c>
      <c r="B22" s="25">
        <v>382</v>
      </c>
      <c r="C22" s="25">
        <v>191</v>
      </c>
      <c r="D22" s="8">
        <v>152</v>
      </c>
      <c r="E22" s="8">
        <v>24</v>
      </c>
      <c r="F22" s="8"/>
      <c r="G22" s="8">
        <v>401</v>
      </c>
      <c r="H22" s="8">
        <v>191</v>
      </c>
      <c r="I22" s="8">
        <v>147</v>
      </c>
      <c r="J22" s="8">
        <v>24</v>
      </c>
    </row>
    <row r="23" spans="1:10" x14ac:dyDescent="0.25">
      <c r="A23" s="24">
        <v>1802</v>
      </c>
      <c r="B23" s="25">
        <v>251</v>
      </c>
      <c r="C23" s="25">
        <v>0</v>
      </c>
      <c r="D23" s="8">
        <v>484</v>
      </c>
      <c r="E23" s="8">
        <v>54</v>
      </c>
      <c r="F23" s="8"/>
      <c r="G23" s="8">
        <v>251</v>
      </c>
      <c r="H23" s="8"/>
      <c r="I23" s="8">
        <v>499</v>
      </c>
      <c r="J23" s="8">
        <v>53</v>
      </c>
    </row>
    <row r="24" spans="1:10" x14ac:dyDescent="0.25">
      <c r="A24" s="24">
        <v>1803</v>
      </c>
      <c r="B24" s="25">
        <v>578</v>
      </c>
      <c r="C24" s="25">
        <v>130</v>
      </c>
      <c r="D24" s="8">
        <v>127</v>
      </c>
      <c r="E24" s="8">
        <v>37</v>
      </c>
      <c r="F24" s="8"/>
      <c r="G24" s="8">
        <v>578</v>
      </c>
      <c r="H24" s="8">
        <v>130</v>
      </c>
      <c r="I24" s="8">
        <v>127</v>
      </c>
      <c r="J24" s="8">
        <v>37</v>
      </c>
    </row>
    <row r="25" spans="1:10" x14ac:dyDescent="0.25">
      <c r="A25" s="24">
        <v>1804</v>
      </c>
      <c r="B25" s="25">
        <v>201</v>
      </c>
      <c r="C25" s="25">
        <v>139</v>
      </c>
      <c r="D25" s="8"/>
      <c r="E25" s="8"/>
      <c r="F25" s="8"/>
      <c r="G25" s="8">
        <v>202</v>
      </c>
      <c r="H25" s="8">
        <v>136</v>
      </c>
      <c r="I25" s="8"/>
      <c r="J25" s="8"/>
    </row>
    <row r="26" spans="1:10" x14ac:dyDescent="0.25">
      <c r="A26" s="24">
        <v>1805</v>
      </c>
      <c r="B26" s="25">
        <v>0</v>
      </c>
      <c r="C26" s="25">
        <v>0</v>
      </c>
      <c r="D26" s="8"/>
      <c r="E26" s="8"/>
      <c r="F26" s="8"/>
      <c r="G26" s="8"/>
      <c r="H26" s="8"/>
      <c r="I26" s="8"/>
      <c r="J26" s="8"/>
    </row>
    <row r="27" spans="1:10" x14ac:dyDescent="0.25">
      <c r="A27" s="24">
        <v>1806</v>
      </c>
      <c r="B27" s="25">
        <v>259</v>
      </c>
      <c r="C27" s="25">
        <v>48</v>
      </c>
      <c r="D27" s="8">
        <v>130</v>
      </c>
      <c r="E27" s="8">
        <v>156</v>
      </c>
      <c r="F27" s="8">
        <v>2</v>
      </c>
      <c r="G27" s="8">
        <v>260</v>
      </c>
      <c r="H27" s="8"/>
      <c r="I27" s="8">
        <v>131</v>
      </c>
      <c r="J27" s="8">
        <v>156</v>
      </c>
    </row>
    <row r="28" spans="1:10" x14ac:dyDescent="0.25">
      <c r="A28" s="24">
        <v>1807</v>
      </c>
      <c r="B28" s="25">
        <v>193</v>
      </c>
      <c r="C28" s="25">
        <v>109</v>
      </c>
      <c r="D28" s="8">
        <v>11</v>
      </c>
      <c r="E28" s="8"/>
      <c r="F28" s="8"/>
      <c r="G28" s="8">
        <v>4</v>
      </c>
      <c r="H28" s="8">
        <v>113</v>
      </c>
      <c r="I28" s="8"/>
      <c r="J28" s="8"/>
    </row>
    <row r="29" spans="1:10" x14ac:dyDescent="0.25">
      <c r="A29" s="24">
        <v>1808</v>
      </c>
      <c r="B29" s="25">
        <v>200</v>
      </c>
      <c r="C29" s="25">
        <v>99</v>
      </c>
      <c r="D29" s="8"/>
      <c r="E29" s="8"/>
      <c r="F29" s="8"/>
      <c r="G29" s="8">
        <v>200</v>
      </c>
      <c r="H29" s="8">
        <v>99</v>
      </c>
      <c r="I29" s="8"/>
      <c r="J29" s="8"/>
    </row>
    <row r="30" spans="1:10" x14ac:dyDescent="0.25">
      <c r="A30" s="24">
        <v>1809</v>
      </c>
      <c r="B30" s="25">
        <v>0</v>
      </c>
      <c r="C30" s="25">
        <v>141</v>
      </c>
      <c r="D30" s="8">
        <v>139</v>
      </c>
      <c r="E30" s="8">
        <v>60</v>
      </c>
      <c r="F30" s="8"/>
      <c r="G30" s="8"/>
      <c r="H30" s="8">
        <v>62</v>
      </c>
      <c r="I30" s="8">
        <v>139</v>
      </c>
      <c r="J30" s="8">
        <v>60</v>
      </c>
    </row>
    <row r="31" spans="1:10" x14ac:dyDescent="0.25">
      <c r="A31" s="24">
        <v>1810</v>
      </c>
      <c r="B31" s="25">
        <v>399</v>
      </c>
      <c r="C31" s="25">
        <v>122</v>
      </c>
      <c r="D31" s="8"/>
      <c r="E31" s="8"/>
      <c r="F31" s="8">
        <v>2</v>
      </c>
      <c r="G31" s="8">
        <v>200</v>
      </c>
      <c r="H31" s="8">
        <v>122</v>
      </c>
      <c r="I31" s="8"/>
      <c r="J31" s="8"/>
    </row>
    <row r="32" spans="1:10" x14ac:dyDescent="0.25">
      <c r="A32" s="24">
        <v>1811</v>
      </c>
      <c r="B32" s="25">
        <v>200</v>
      </c>
      <c r="C32" s="25">
        <v>0</v>
      </c>
      <c r="D32" s="8">
        <v>140</v>
      </c>
      <c r="E32" s="8">
        <v>139</v>
      </c>
      <c r="F32" s="8">
        <v>3</v>
      </c>
      <c r="G32" s="8">
        <v>340</v>
      </c>
      <c r="H32" s="8">
        <v>141</v>
      </c>
      <c r="I32" s="8"/>
      <c r="J32" s="8"/>
    </row>
    <row r="33" spans="1:10" x14ac:dyDescent="0.25">
      <c r="A33" s="24">
        <v>1812</v>
      </c>
      <c r="B33" s="25">
        <v>400</v>
      </c>
      <c r="C33" s="25">
        <v>126</v>
      </c>
      <c r="D33" s="8"/>
      <c r="E33" s="8"/>
      <c r="F33" s="8">
        <v>2</v>
      </c>
      <c r="G33" s="8">
        <v>400</v>
      </c>
      <c r="H33" s="8">
        <v>127</v>
      </c>
      <c r="I33" s="8"/>
      <c r="J33" s="8"/>
    </row>
    <row r="34" spans="1:10" x14ac:dyDescent="0.25">
      <c r="A34" s="24">
        <v>1813</v>
      </c>
      <c r="B34" s="25">
        <v>401</v>
      </c>
      <c r="C34" s="25">
        <v>0</v>
      </c>
      <c r="D34" s="8">
        <v>147</v>
      </c>
      <c r="E34" s="8">
        <v>54</v>
      </c>
      <c r="F34" s="8"/>
      <c r="G34" s="8">
        <v>401</v>
      </c>
      <c r="H34" s="8"/>
      <c r="I34" s="8">
        <v>147</v>
      </c>
      <c r="J34" s="8">
        <v>54</v>
      </c>
    </row>
    <row r="35" spans="1:10" x14ac:dyDescent="0.25">
      <c r="A35" s="24">
        <v>1814</v>
      </c>
      <c r="B35" s="25">
        <v>706</v>
      </c>
      <c r="C35" s="25">
        <v>239</v>
      </c>
      <c r="D35" s="8">
        <v>219</v>
      </c>
      <c r="E35" s="8">
        <v>98</v>
      </c>
      <c r="F35" s="8">
        <v>11</v>
      </c>
      <c r="G35" s="8">
        <v>919</v>
      </c>
      <c r="H35" s="8">
        <v>338</v>
      </c>
      <c r="I35" s="8"/>
      <c r="J35" s="8"/>
    </row>
    <row r="36" spans="1:10" x14ac:dyDescent="0.25">
      <c r="A36" s="24">
        <v>1815</v>
      </c>
      <c r="B36" s="25">
        <v>700</v>
      </c>
      <c r="C36" s="25">
        <v>110</v>
      </c>
      <c r="D36" s="8">
        <v>214</v>
      </c>
      <c r="E36" s="8">
        <v>69</v>
      </c>
      <c r="F36" s="8">
        <v>9</v>
      </c>
      <c r="G36" s="8">
        <v>700</v>
      </c>
      <c r="H36" s="8">
        <v>110</v>
      </c>
      <c r="I36" s="8">
        <v>214</v>
      </c>
      <c r="J36" s="8">
        <v>69</v>
      </c>
    </row>
    <row r="37" spans="1:10" x14ac:dyDescent="0.25">
      <c r="A37" s="24">
        <v>1816</v>
      </c>
      <c r="B37" s="25">
        <v>732</v>
      </c>
      <c r="C37" s="25">
        <v>102</v>
      </c>
      <c r="D37" s="8">
        <v>370</v>
      </c>
      <c r="E37" s="8">
        <v>84</v>
      </c>
      <c r="F37" s="8">
        <v>17</v>
      </c>
      <c r="G37" s="8">
        <v>668</v>
      </c>
      <c r="H37" s="8"/>
      <c r="I37" s="8">
        <v>378</v>
      </c>
      <c r="J37" s="8">
        <v>84</v>
      </c>
    </row>
    <row r="38" spans="1:10" x14ac:dyDescent="0.25">
      <c r="A38" s="24">
        <v>1817</v>
      </c>
      <c r="B38" s="25">
        <v>1501</v>
      </c>
      <c r="C38" s="25">
        <v>103</v>
      </c>
      <c r="D38" s="8">
        <v>320</v>
      </c>
      <c r="E38" s="8">
        <v>89</v>
      </c>
      <c r="F38" s="8"/>
      <c r="G38" s="8">
        <v>1351</v>
      </c>
      <c r="H38" s="8">
        <v>103</v>
      </c>
      <c r="I38" s="8">
        <v>319</v>
      </c>
      <c r="J38" s="8">
        <v>89</v>
      </c>
    </row>
    <row r="39" spans="1:10" x14ac:dyDescent="0.25">
      <c r="A39" s="24">
        <v>1818</v>
      </c>
      <c r="B39" s="25">
        <v>2333</v>
      </c>
      <c r="C39" s="25">
        <v>227</v>
      </c>
      <c r="D39" s="8">
        <v>689</v>
      </c>
      <c r="E39" s="8">
        <v>101</v>
      </c>
      <c r="F39" s="8"/>
      <c r="G39" s="8">
        <v>2188</v>
      </c>
      <c r="H39" s="8">
        <v>227</v>
      </c>
      <c r="I39" s="8">
        <v>694</v>
      </c>
      <c r="J39" s="8">
        <v>101</v>
      </c>
    </row>
    <row r="40" spans="1:10" x14ac:dyDescent="0.25">
      <c r="A40" s="24">
        <v>1819</v>
      </c>
      <c r="B40" s="25">
        <v>1864</v>
      </c>
      <c r="C40" s="25">
        <v>0</v>
      </c>
      <c r="D40" s="8">
        <v>842</v>
      </c>
      <c r="E40" s="8">
        <v>0</v>
      </c>
      <c r="F40" s="8">
        <v>12</v>
      </c>
      <c r="G40" s="8">
        <v>1866</v>
      </c>
      <c r="H40" s="8"/>
      <c r="I40" s="8">
        <v>842</v>
      </c>
      <c r="J40" s="8"/>
    </row>
    <row r="41" spans="1:10" x14ac:dyDescent="0.25">
      <c r="A41" s="24">
        <v>1820</v>
      </c>
      <c r="B41" s="25">
        <v>3003</v>
      </c>
      <c r="C41" s="25">
        <v>268</v>
      </c>
      <c r="D41" s="8">
        <v>640</v>
      </c>
      <c r="E41" s="8">
        <v>78</v>
      </c>
      <c r="F41" s="8">
        <v>9</v>
      </c>
      <c r="G41" s="8">
        <v>3163</v>
      </c>
      <c r="H41" s="8">
        <v>121</v>
      </c>
      <c r="I41" s="8">
        <v>480</v>
      </c>
      <c r="J41" s="8">
        <v>226</v>
      </c>
    </row>
    <row r="42" spans="1:10" x14ac:dyDescent="0.25">
      <c r="A42" s="24">
        <v>1821</v>
      </c>
      <c r="B42" s="25">
        <v>2083</v>
      </c>
      <c r="C42" s="25">
        <v>103</v>
      </c>
      <c r="D42" s="8">
        <v>484</v>
      </c>
      <c r="E42" s="8">
        <v>80</v>
      </c>
      <c r="F42" s="8">
        <v>1</v>
      </c>
      <c r="G42" s="8">
        <v>2081</v>
      </c>
      <c r="H42" s="8"/>
      <c r="I42" s="8">
        <v>499</v>
      </c>
      <c r="J42" s="8">
        <v>80</v>
      </c>
    </row>
    <row r="43" spans="1:10" x14ac:dyDescent="0.25">
      <c r="A43" s="24">
        <v>1822</v>
      </c>
      <c r="B43" s="25">
        <v>1461</v>
      </c>
      <c r="C43" s="25">
        <v>108</v>
      </c>
      <c r="D43" s="8">
        <v>852</v>
      </c>
      <c r="E43" s="8">
        <v>0</v>
      </c>
      <c r="F43" s="8"/>
      <c r="G43" s="8">
        <v>1654</v>
      </c>
      <c r="H43" s="8">
        <v>211</v>
      </c>
      <c r="I43" s="8">
        <v>664</v>
      </c>
      <c r="J43" s="8"/>
    </row>
    <row r="44" spans="1:10" x14ac:dyDescent="0.25">
      <c r="A44" s="24">
        <v>1823</v>
      </c>
      <c r="B44" s="25">
        <v>1579</v>
      </c>
      <c r="C44" s="25">
        <v>222</v>
      </c>
      <c r="D44" s="8">
        <v>837</v>
      </c>
      <c r="E44" s="8">
        <v>97</v>
      </c>
      <c r="F44" s="8">
        <v>5</v>
      </c>
      <c r="G44" s="8">
        <v>1580</v>
      </c>
      <c r="H44" s="8">
        <v>224</v>
      </c>
      <c r="I44" s="8">
        <v>890</v>
      </c>
      <c r="J44" s="8">
        <v>97</v>
      </c>
    </row>
    <row r="45" spans="1:10" x14ac:dyDescent="0.25">
      <c r="A45" s="24">
        <v>1824</v>
      </c>
      <c r="B45" s="25">
        <v>1368</v>
      </c>
      <c r="C45" s="25">
        <v>90</v>
      </c>
      <c r="D45" s="8">
        <v>320</v>
      </c>
      <c r="E45" s="8">
        <v>109</v>
      </c>
      <c r="F45" s="8">
        <v>1</v>
      </c>
      <c r="G45" s="8">
        <v>1370</v>
      </c>
      <c r="H45" s="8">
        <v>89</v>
      </c>
      <c r="I45" s="8">
        <v>320</v>
      </c>
      <c r="J45" s="8">
        <v>109</v>
      </c>
    </row>
    <row r="46" spans="1:10" x14ac:dyDescent="0.25">
      <c r="A46" s="24">
        <v>1825</v>
      </c>
      <c r="B46" s="25">
        <v>1342</v>
      </c>
      <c r="C46" s="25">
        <v>390</v>
      </c>
      <c r="D46" s="8">
        <v>905</v>
      </c>
      <c r="E46" s="8">
        <v>113</v>
      </c>
      <c r="F46" s="8"/>
      <c r="G46" s="8">
        <v>1346</v>
      </c>
      <c r="H46" s="8">
        <v>391</v>
      </c>
      <c r="I46" s="8">
        <v>905</v>
      </c>
      <c r="J46" s="8">
        <v>113</v>
      </c>
    </row>
    <row r="47" spans="1:10" x14ac:dyDescent="0.25">
      <c r="A47" s="24">
        <v>1826</v>
      </c>
      <c r="B47" s="25">
        <v>1162</v>
      </c>
      <c r="C47" s="25">
        <v>100</v>
      </c>
      <c r="D47" s="8">
        <v>902</v>
      </c>
      <c r="E47" s="8">
        <v>100</v>
      </c>
      <c r="F47" s="8">
        <v>15</v>
      </c>
      <c r="G47" s="8">
        <v>1316</v>
      </c>
      <c r="H47" s="8">
        <v>100</v>
      </c>
      <c r="I47" s="8">
        <v>906</v>
      </c>
      <c r="J47" s="8">
        <v>100</v>
      </c>
    </row>
    <row r="48" spans="1:10" x14ac:dyDescent="0.25">
      <c r="A48" s="24">
        <v>1827</v>
      </c>
      <c r="B48" s="25">
        <v>2225</v>
      </c>
      <c r="C48" s="25">
        <v>562</v>
      </c>
      <c r="D48" s="8">
        <v>745</v>
      </c>
      <c r="E48" s="8">
        <v>161</v>
      </c>
      <c r="F48" s="8">
        <v>0</v>
      </c>
      <c r="G48" s="8">
        <v>2227</v>
      </c>
      <c r="H48" s="8">
        <v>563</v>
      </c>
      <c r="I48" s="8">
        <v>747</v>
      </c>
      <c r="J48" s="8">
        <v>161</v>
      </c>
    </row>
    <row r="49" spans="1:10" x14ac:dyDescent="0.25">
      <c r="A49" s="24">
        <v>1828</v>
      </c>
      <c r="B49" s="25">
        <v>2625</v>
      </c>
      <c r="C49" s="25">
        <v>271</v>
      </c>
      <c r="D49" s="8">
        <v>755</v>
      </c>
      <c r="E49" s="8">
        <v>274</v>
      </c>
      <c r="F49" s="8">
        <v>11</v>
      </c>
      <c r="G49" s="8">
        <v>2632</v>
      </c>
      <c r="H49" s="8">
        <v>271</v>
      </c>
      <c r="I49" s="8">
        <v>755</v>
      </c>
      <c r="J49" s="8">
        <v>274</v>
      </c>
    </row>
    <row r="50" spans="1:10" x14ac:dyDescent="0.25">
      <c r="A50" s="24">
        <v>1829</v>
      </c>
      <c r="B50" s="25">
        <v>2942</v>
      </c>
      <c r="C50" s="25">
        <v>501</v>
      </c>
      <c r="D50" s="8">
        <v>1177</v>
      </c>
      <c r="E50" s="8">
        <v>177</v>
      </c>
      <c r="F50" s="8">
        <v>14</v>
      </c>
      <c r="G50" s="8">
        <v>2944</v>
      </c>
      <c r="H50" s="8">
        <v>501</v>
      </c>
      <c r="I50" s="8">
        <v>1179</v>
      </c>
      <c r="J50" s="8">
        <v>177</v>
      </c>
    </row>
    <row r="51" spans="1:10" x14ac:dyDescent="0.25">
      <c r="A51" s="24">
        <v>1830</v>
      </c>
      <c r="B51" s="25">
        <v>4036</v>
      </c>
      <c r="C51" s="25">
        <v>363</v>
      </c>
      <c r="D51" s="8">
        <v>698</v>
      </c>
      <c r="E51" s="8">
        <v>319</v>
      </c>
      <c r="F51" s="8">
        <v>13</v>
      </c>
      <c r="G51" s="8">
        <v>3839</v>
      </c>
      <c r="H51" s="8">
        <v>363</v>
      </c>
      <c r="I51" s="8">
        <v>899</v>
      </c>
      <c r="J51" s="8">
        <v>320</v>
      </c>
    </row>
    <row r="52" spans="1:10" x14ac:dyDescent="0.25">
      <c r="A52" s="24">
        <v>1831</v>
      </c>
      <c r="B52" s="25">
        <v>3307</v>
      </c>
      <c r="C52" s="25">
        <v>549</v>
      </c>
      <c r="D52" s="8">
        <v>908</v>
      </c>
      <c r="E52" s="8">
        <v>300</v>
      </c>
      <c r="F52" s="8">
        <v>41</v>
      </c>
      <c r="G52" s="8">
        <v>3316</v>
      </c>
      <c r="H52" s="8">
        <v>550</v>
      </c>
      <c r="I52" s="8">
        <v>908</v>
      </c>
      <c r="J52" s="8">
        <v>302</v>
      </c>
    </row>
    <row r="53" spans="1:10" x14ac:dyDescent="0.25">
      <c r="A53" s="24">
        <v>1832</v>
      </c>
      <c r="B53" s="25">
        <v>3054</v>
      </c>
      <c r="C53" s="25">
        <v>249</v>
      </c>
      <c r="D53" s="8">
        <v>936</v>
      </c>
      <c r="E53" s="8">
        <v>283</v>
      </c>
      <c r="F53" s="8">
        <v>20</v>
      </c>
      <c r="G53" s="8">
        <v>3054</v>
      </c>
      <c r="H53" s="8">
        <v>251</v>
      </c>
      <c r="I53" s="8">
        <v>943</v>
      </c>
      <c r="J53" s="8">
        <v>285</v>
      </c>
    </row>
    <row r="54" spans="1:10" x14ac:dyDescent="0.25">
      <c r="A54" s="24">
        <v>1833</v>
      </c>
      <c r="B54" s="25">
        <v>5067</v>
      </c>
      <c r="C54" s="25">
        <v>730</v>
      </c>
      <c r="D54" s="8">
        <v>813</v>
      </c>
      <c r="E54" s="8">
        <v>261</v>
      </c>
      <c r="F54" s="8">
        <v>23</v>
      </c>
      <c r="G54" s="8">
        <v>5076</v>
      </c>
      <c r="H54" s="8">
        <v>832</v>
      </c>
      <c r="I54" s="8">
        <v>819</v>
      </c>
      <c r="J54" s="8">
        <v>262</v>
      </c>
    </row>
    <row r="55" spans="1:10" x14ac:dyDescent="0.25">
      <c r="A55" s="24">
        <v>1834</v>
      </c>
      <c r="B55" s="25">
        <v>3275</v>
      </c>
      <c r="C55" s="25">
        <v>435</v>
      </c>
      <c r="D55" s="8">
        <v>790</v>
      </c>
      <c r="E55" s="8">
        <v>175</v>
      </c>
      <c r="F55" s="8">
        <v>42</v>
      </c>
      <c r="G55" s="8">
        <v>3276</v>
      </c>
      <c r="H55" s="8">
        <v>435</v>
      </c>
      <c r="I55" s="8">
        <v>791</v>
      </c>
      <c r="J55" s="8">
        <v>176</v>
      </c>
    </row>
    <row r="56" spans="1:10" x14ac:dyDescent="0.25">
      <c r="A56" s="24">
        <v>1835</v>
      </c>
      <c r="B56" s="25">
        <v>4151</v>
      </c>
      <c r="C56" s="25">
        <v>477</v>
      </c>
      <c r="D56" s="8">
        <v>1298</v>
      </c>
      <c r="E56" s="8">
        <v>151</v>
      </c>
      <c r="F56" s="8">
        <v>27</v>
      </c>
      <c r="G56" s="8">
        <v>3876</v>
      </c>
      <c r="H56" s="8">
        <v>479</v>
      </c>
      <c r="I56" s="8">
        <v>1621</v>
      </c>
      <c r="J56" s="8">
        <v>151</v>
      </c>
    </row>
    <row r="57" spans="1:10" x14ac:dyDescent="0.25">
      <c r="A57" s="24">
        <v>1836</v>
      </c>
      <c r="B57" s="25">
        <v>4065</v>
      </c>
      <c r="C57" s="25">
        <v>596</v>
      </c>
      <c r="D57" s="8">
        <v>970</v>
      </c>
      <c r="E57" s="8">
        <v>397</v>
      </c>
      <c r="F57" s="8">
        <v>89</v>
      </c>
      <c r="G57" s="8">
        <v>4070</v>
      </c>
      <c r="H57" s="8">
        <v>596</v>
      </c>
      <c r="I57" s="8">
        <v>986</v>
      </c>
      <c r="J57" s="8">
        <v>398</v>
      </c>
    </row>
    <row r="58" spans="1:10" x14ac:dyDescent="0.25">
      <c r="A58" s="24">
        <v>1837</v>
      </c>
      <c r="B58" s="25">
        <v>3533</v>
      </c>
      <c r="C58" s="25">
        <v>350</v>
      </c>
      <c r="D58" s="8">
        <v>749</v>
      </c>
      <c r="E58" s="8">
        <v>301</v>
      </c>
      <c r="F58" s="8">
        <v>75</v>
      </c>
      <c r="G58" s="8">
        <v>3535</v>
      </c>
      <c r="H58" s="8">
        <v>356</v>
      </c>
      <c r="I58" s="8">
        <v>796</v>
      </c>
      <c r="J58" s="8">
        <v>312</v>
      </c>
    </row>
    <row r="59" spans="1:10" x14ac:dyDescent="0.25">
      <c r="A59" s="24">
        <v>1838</v>
      </c>
      <c r="B59" s="25">
        <v>3494</v>
      </c>
      <c r="C59" s="25">
        <v>456</v>
      </c>
      <c r="D59" s="8">
        <v>1076</v>
      </c>
      <c r="E59" s="8">
        <v>162</v>
      </c>
      <c r="F59" s="8">
        <v>73</v>
      </c>
      <c r="G59" s="8">
        <v>3494</v>
      </c>
      <c r="H59" s="8">
        <v>462</v>
      </c>
      <c r="I59" s="8">
        <v>1149</v>
      </c>
      <c r="J59" s="8">
        <v>162</v>
      </c>
    </row>
    <row r="60" spans="1:10" x14ac:dyDescent="0.25">
      <c r="A60" s="24">
        <v>1839</v>
      </c>
      <c r="B60" s="25">
        <v>2301</v>
      </c>
      <c r="C60" s="25">
        <v>616</v>
      </c>
      <c r="D60" s="8">
        <v>376</v>
      </c>
      <c r="E60" s="8">
        <v>418</v>
      </c>
      <c r="F60" s="8">
        <v>58</v>
      </c>
      <c r="G60" s="8">
        <v>2305</v>
      </c>
      <c r="H60" s="8">
        <v>619</v>
      </c>
      <c r="I60" s="8">
        <v>383</v>
      </c>
      <c r="J60" s="8">
        <v>441</v>
      </c>
    </row>
    <row r="61" spans="1:10" x14ac:dyDescent="0.25">
      <c r="A61" s="24">
        <v>1840</v>
      </c>
      <c r="B61" s="25">
        <v>2552</v>
      </c>
      <c r="C61" s="25">
        <v>397</v>
      </c>
      <c r="D61" s="8">
        <v>555</v>
      </c>
      <c r="E61" s="8">
        <v>250</v>
      </c>
      <c r="F61" s="8">
        <v>191</v>
      </c>
      <c r="G61" s="8">
        <v>2028</v>
      </c>
      <c r="H61" s="8">
        <v>398</v>
      </c>
      <c r="I61" s="8">
        <v>1095</v>
      </c>
      <c r="J61" s="8">
        <v>252</v>
      </c>
    </row>
    <row r="62" spans="1:10" x14ac:dyDescent="0.25">
      <c r="A62" s="24">
        <v>1841</v>
      </c>
      <c r="B62" s="25">
        <v>2324</v>
      </c>
      <c r="C62" s="25">
        <v>540</v>
      </c>
      <c r="D62" s="8">
        <v>356</v>
      </c>
      <c r="E62" s="8">
        <v>269</v>
      </c>
      <c r="F62" s="8">
        <v>38</v>
      </c>
      <c r="G62" s="8">
        <v>2326</v>
      </c>
      <c r="H62" s="8">
        <v>553</v>
      </c>
      <c r="I62" s="8">
        <v>356</v>
      </c>
      <c r="J62" s="8">
        <v>270</v>
      </c>
    </row>
    <row r="63" spans="1:10" x14ac:dyDescent="0.25">
      <c r="A63" s="24">
        <v>1842</v>
      </c>
      <c r="B63" s="25">
        <v>4085</v>
      </c>
      <c r="C63" s="25">
        <v>395</v>
      </c>
      <c r="D63" s="8">
        <v>760</v>
      </c>
      <c r="E63" s="8">
        <v>288</v>
      </c>
      <c r="F63" s="8">
        <v>8</v>
      </c>
      <c r="G63" s="8">
        <v>4091</v>
      </c>
      <c r="H63" s="8">
        <v>395</v>
      </c>
      <c r="I63" s="8">
        <v>749</v>
      </c>
      <c r="J63" s="8">
        <v>288</v>
      </c>
    </row>
    <row r="64" spans="1:10" x14ac:dyDescent="0.25">
      <c r="A64" s="24">
        <v>1843</v>
      </c>
      <c r="B64" s="25">
        <v>2484</v>
      </c>
      <c r="C64" s="25">
        <v>346</v>
      </c>
      <c r="D64" s="8">
        <v>563</v>
      </c>
      <c r="E64" s="8">
        <v>337</v>
      </c>
      <c r="F64" s="8">
        <v>46</v>
      </c>
      <c r="G64" s="8">
        <v>2315</v>
      </c>
      <c r="H64" s="8">
        <v>551</v>
      </c>
      <c r="I64" s="8">
        <v>733</v>
      </c>
      <c r="J64" s="8">
        <v>133</v>
      </c>
    </row>
    <row r="65" spans="1:10" x14ac:dyDescent="0.25">
      <c r="A65" s="24">
        <v>1844</v>
      </c>
      <c r="B65" s="25">
        <v>3337</v>
      </c>
      <c r="C65" s="25">
        <v>531</v>
      </c>
      <c r="D65" s="8">
        <v>480</v>
      </c>
      <c r="E65" s="8">
        <v>120</v>
      </c>
      <c r="F65" s="8">
        <v>63</v>
      </c>
      <c r="G65" s="8">
        <v>3121</v>
      </c>
      <c r="H65" s="8">
        <v>531</v>
      </c>
      <c r="I65" s="8">
        <v>480</v>
      </c>
      <c r="J65" s="8">
        <v>120</v>
      </c>
    </row>
    <row r="66" spans="1:10" x14ac:dyDescent="0.25">
      <c r="A66" s="24">
        <v>1845</v>
      </c>
      <c r="B66" s="25">
        <v>2823</v>
      </c>
      <c r="C66" s="25">
        <v>340</v>
      </c>
      <c r="D66" s="8">
        <v>200</v>
      </c>
      <c r="E66" s="8">
        <v>269</v>
      </c>
      <c r="F66" s="8">
        <v>73</v>
      </c>
      <c r="G66" s="8">
        <v>2212</v>
      </c>
      <c r="H66" s="8">
        <v>340</v>
      </c>
      <c r="I66" s="8">
        <v>415</v>
      </c>
      <c r="J66" s="8">
        <v>269</v>
      </c>
    </row>
    <row r="67" spans="1:10" x14ac:dyDescent="0.25">
      <c r="A67" s="24">
        <v>1846</v>
      </c>
      <c r="B67" s="25">
        <v>1047</v>
      </c>
      <c r="C67" s="25">
        <v>340</v>
      </c>
      <c r="D67" s="8">
        <v>719</v>
      </c>
      <c r="E67" s="8">
        <v>0</v>
      </c>
      <c r="F67" s="8">
        <v>36</v>
      </c>
      <c r="G67" s="8">
        <v>1602</v>
      </c>
      <c r="H67" s="8">
        <v>340</v>
      </c>
      <c r="I67" s="8">
        <v>323</v>
      </c>
      <c r="J67" s="8"/>
    </row>
    <row r="68" spans="1:10" x14ac:dyDescent="0.25">
      <c r="A68" s="24">
        <v>1847</v>
      </c>
      <c r="B68" s="25">
        <v>912</v>
      </c>
      <c r="C68" s="25">
        <v>339</v>
      </c>
      <c r="D68" s="8">
        <v>0</v>
      </c>
      <c r="E68" s="8">
        <v>454</v>
      </c>
      <c r="F68" s="8">
        <v>22</v>
      </c>
      <c r="G68" s="8">
        <v>738</v>
      </c>
      <c r="H68" s="8">
        <v>339</v>
      </c>
      <c r="I68" s="8">
        <v>200</v>
      </c>
      <c r="J68" s="8">
        <v>284</v>
      </c>
    </row>
    <row r="69" spans="1:10" x14ac:dyDescent="0.25">
      <c r="A69" s="24">
        <v>1848</v>
      </c>
      <c r="B69" s="25">
        <v>979</v>
      </c>
      <c r="C69" s="25">
        <v>511</v>
      </c>
      <c r="D69" s="8">
        <v>0</v>
      </c>
      <c r="E69" s="8">
        <v>144</v>
      </c>
      <c r="F69" s="8">
        <v>92</v>
      </c>
      <c r="G69" s="8">
        <v>739</v>
      </c>
      <c r="H69" s="8">
        <v>504</v>
      </c>
      <c r="I69" s="8"/>
      <c r="J69" s="8">
        <v>315</v>
      </c>
    </row>
    <row r="70" spans="1:10" x14ac:dyDescent="0.25">
      <c r="A70" s="24">
        <v>1849</v>
      </c>
      <c r="B70" s="25">
        <v>1401</v>
      </c>
      <c r="C70" s="25">
        <v>317</v>
      </c>
      <c r="D70" s="8">
        <v>1132</v>
      </c>
      <c r="E70" s="8">
        <v>566</v>
      </c>
      <c r="F70" s="8">
        <v>45</v>
      </c>
      <c r="G70" s="8">
        <v>1311</v>
      </c>
      <c r="H70" s="8">
        <v>319</v>
      </c>
      <c r="I70" s="8">
        <v>1240</v>
      </c>
      <c r="J70" s="8">
        <v>566</v>
      </c>
    </row>
    <row r="71" spans="1:10" x14ac:dyDescent="0.25">
      <c r="A71" s="24">
        <v>1850</v>
      </c>
      <c r="B71" s="25">
        <f>1484+173</f>
        <v>1657</v>
      </c>
      <c r="C71" s="25">
        <v>397</v>
      </c>
      <c r="D71" s="8">
        <v>883</v>
      </c>
      <c r="E71" s="8">
        <v>440</v>
      </c>
      <c r="F71" s="8">
        <v>32</v>
      </c>
      <c r="G71" s="8">
        <v>1962</v>
      </c>
      <c r="H71" s="8">
        <v>397</v>
      </c>
      <c r="I71" s="8">
        <v>287</v>
      </c>
      <c r="J71" s="8">
        <v>440</v>
      </c>
    </row>
    <row r="72" spans="1:10" x14ac:dyDescent="0.25">
      <c r="A72" s="24">
        <v>1851</v>
      </c>
      <c r="B72" s="25">
        <f>550+802</f>
        <v>1352</v>
      </c>
      <c r="C72" s="25">
        <v>402</v>
      </c>
      <c r="D72" s="8">
        <v>898</v>
      </c>
      <c r="E72" s="8">
        <v>261</v>
      </c>
      <c r="F72" s="8">
        <v>39</v>
      </c>
      <c r="G72" s="8">
        <v>1357</v>
      </c>
      <c r="H72" s="8">
        <v>402</v>
      </c>
      <c r="I72" s="8">
        <v>910</v>
      </c>
      <c r="J72" s="8">
        <v>261</v>
      </c>
    </row>
    <row r="73" spans="1:10" x14ac:dyDescent="0.25">
      <c r="A73" s="24">
        <v>1852</v>
      </c>
      <c r="B73" s="25">
        <f>1450+491</f>
        <v>1941</v>
      </c>
      <c r="C73" s="25">
        <v>420</v>
      </c>
      <c r="D73" s="8">
        <v>324</v>
      </c>
      <c r="E73" s="8">
        <v>384</v>
      </c>
      <c r="F73" s="8">
        <v>22</v>
      </c>
      <c r="G73" s="8">
        <v>1942</v>
      </c>
      <c r="H73" s="8">
        <v>420</v>
      </c>
      <c r="I73" s="8">
        <v>325</v>
      </c>
      <c r="J73" s="8">
        <v>384</v>
      </c>
    </row>
    <row r="74" spans="1:10" x14ac:dyDescent="0.25">
      <c r="A74" s="24">
        <v>1853</v>
      </c>
      <c r="B74" s="25">
        <f>592+521</f>
        <v>1113</v>
      </c>
      <c r="C74" s="25">
        <v>219</v>
      </c>
      <c r="D74" s="8">
        <v>590</v>
      </c>
      <c r="E74" s="8">
        <v>168</v>
      </c>
      <c r="F74" s="8">
        <v>20</v>
      </c>
      <c r="G74" s="8">
        <v>1625</v>
      </c>
      <c r="H74" s="8">
        <v>219</v>
      </c>
      <c r="I74" s="8">
        <v>590</v>
      </c>
      <c r="J74" s="8">
        <v>170</v>
      </c>
    </row>
    <row r="75" spans="1:10" x14ac:dyDescent="0.25">
      <c r="A75" s="24">
        <v>1854</v>
      </c>
      <c r="B75" s="8"/>
      <c r="C75" s="8"/>
      <c r="D75" s="8"/>
      <c r="E75" s="8"/>
      <c r="F75" s="8"/>
      <c r="G75" s="8">
        <v>584</v>
      </c>
      <c r="H75" s="8"/>
      <c r="I75" s="8"/>
      <c r="J75" s="8"/>
    </row>
    <row r="76" spans="1:10" x14ac:dyDescent="0.25">
      <c r="A76" s="24">
        <v>1855</v>
      </c>
      <c r="B76" s="8"/>
      <c r="C76" s="8"/>
      <c r="D76" s="8"/>
      <c r="E76" s="8"/>
      <c r="F76" s="8"/>
      <c r="G76" s="8">
        <v>485</v>
      </c>
      <c r="H76" s="8"/>
      <c r="I76" s="8"/>
      <c r="J76" s="8"/>
    </row>
    <row r="77" spans="1:10" x14ac:dyDescent="0.25">
      <c r="A77" s="24">
        <v>1856</v>
      </c>
      <c r="B77" s="8"/>
      <c r="C77" s="8"/>
      <c r="D77" s="8"/>
      <c r="E77" s="8"/>
      <c r="F77" s="8"/>
      <c r="G77" s="8">
        <v>498</v>
      </c>
      <c r="H77" s="8"/>
      <c r="I77" s="8"/>
      <c r="J77" s="8"/>
    </row>
    <row r="78" spans="1:10" x14ac:dyDescent="0.25">
      <c r="A78" s="24">
        <v>1857</v>
      </c>
      <c r="B78" s="8"/>
      <c r="C78" s="8"/>
      <c r="D78" s="8"/>
      <c r="E78" s="8"/>
      <c r="F78" s="8"/>
      <c r="G78" s="8">
        <v>262</v>
      </c>
      <c r="H78" s="8"/>
      <c r="I78" s="8"/>
      <c r="J78" s="8"/>
    </row>
    <row r="79" spans="1:10" x14ac:dyDescent="0.25">
      <c r="A79" s="24">
        <v>1858</v>
      </c>
      <c r="B79" s="8"/>
      <c r="C79" s="8"/>
      <c r="D79" s="8"/>
      <c r="E79" s="8"/>
      <c r="F79" s="8"/>
      <c r="G79" s="8">
        <v>820</v>
      </c>
      <c r="H79" s="8"/>
      <c r="I79" s="8"/>
      <c r="J79" s="8"/>
    </row>
    <row r="80" spans="1:10" x14ac:dyDescent="0.25">
      <c r="A80" s="24">
        <v>1859</v>
      </c>
      <c r="B80" s="8"/>
      <c r="C80" s="8"/>
      <c r="D80" s="8"/>
      <c r="E80" s="8"/>
      <c r="F80" s="8"/>
      <c r="G80" s="8">
        <v>224</v>
      </c>
      <c r="H80" s="8"/>
      <c r="I80" s="8"/>
      <c r="J80" s="8"/>
    </row>
    <row r="81" spans="1:10" x14ac:dyDescent="0.25">
      <c r="A81" s="24">
        <v>1860</v>
      </c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24">
        <v>1861</v>
      </c>
      <c r="B82" s="8"/>
      <c r="C82" s="8"/>
      <c r="D82" s="8"/>
      <c r="E82" s="8"/>
      <c r="F82" s="8"/>
      <c r="G82" s="8">
        <v>296</v>
      </c>
      <c r="H82" s="8"/>
      <c r="I82" s="8"/>
      <c r="J82" s="8"/>
    </row>
    <row r="83" spans="1:10" x14ac:dyDescent="0.25">
      <c r="A83" s="24">
        <v>1862</v>
      </c>
      <c r="B83" s="8"/>
      <c r="C83" s="8"/>
      <c r="D83" s="8"/>
      <c r="E83" s="8"/>
      <c r="F83" s="8"/>
      <c r="G83" s="8">
        <v>899</v>
      </c>
      <c r="H83" s="8"/>
      <c r="I83" s="8"/>
      <c r="J83" s="8"/>
    </row>
    <row r="84" spans="1:10" x14ac:dyDescent="0.25">
      <c r="A84" s="24">
        <v>1863</v>
      </c>
      <c r="B84" s="8"/>
      <c r="C84" s="8"/>
      <c r="D84" s="8"/>
      <c r="E84" s="8"/>
      <c r="F84" s="8"/>
      <c r="G84" s="8">
        <v>782</v>
      </c>
      <c r="H84" s="8"/>
      <c r="I84" s="8"/>
      <c r="J84" s="8"/>
    </row>
    <row r="85" spans="1:10" x14ac:dyDescent="0.25">
      <c r="A85" s="24">
        <v>1864</v>
      </c>
      <c r="B85" s="8"/>
      <c r="C85" s="8"/>
      <c r="D85" s="8"/>
      <c r="E85" s="8"/>
      <c r="F85" s="8"/>
      <c r="G85" s="8">
        <v>561</v>
      </c>
      <c r="H85" s="8"/>
      <c r="I85" s="8"/>
      <c r="J85" s="8"/>
    </row>
    <row r="86" spans="1:10" x14ac:dyDescent="0.25">
      <c r="A86" s="24">
        <v>1865</v>
      </c>
      <c r="B86" s="8"/>
      <c r="C86" s="8"/>
      <c r="D86" s="8"/>
      <c r="E86" s="8"/>
      <c r="F86" s="8"/>
      <c r="G86" s="8">
        <v>561</v>
      </c>
      <c r="H86" s="8"/>
      <c r="I86" s="8"/>
      <c r="J86" s="8"/>
    </row>
    <row r="87" spans="1:10" x14ac:dyDescent="0.25">
      <c r="A87" s="24">
        <v>1866</v>
      </c>
      <c r="B87" s="8"/>
      <c r="C87" s="8"/>
      <c r="D87" s="8"/>
      <c r="E87" s="8"/>
      <c r="F87" s="8"/>
      <c r="G87" s="8">
        <v>587</v>
      </c>
      <c r="H87" s="8"/>
      <c r="I87" s="8"/>
      <c r="J87" s="8"/>
    </row>
    <row r="88" spans="1:10" x14ac:dyDescent="0.25">
      <c r="A88" s="24">
        <v>1867</v>
      </c>
      <c r="B88" s="8"/>
      <c r="C88" s="8"/>
      <c r="D88" s="8"/>
      <c r="E88" s="8"/>
      <c r="F88" s="8"/>
      <c r="G88" s="8">
        <v>254</v>
      </c>
      <c r="H88" s="8"/>
      <c r="I88" s="8"/>
      <c r="J88" s="8"/>
    </row>
    <row r="89" spans="1:10" x14ac:dyDescent="0.25">
      <c r="A89" s="25">
        <v>1868</v>
      </c>
      <c r="B89" s="8"/>
      <c r="C89" s="8"/>
      <c r="D89" s="8"/>
      <c r="E89" s="8"/>
      <c r="F89" s="8"/>
      <c r="G89" s="8">
        <v>280</v>
      </c>
      <c r="H89" s="8"/>
      <c r="I89" s="8"/>
      <c r="J89" s="8"/>
    </row>
    <row r="90" spans="1:10" x14ac:dyDescent="0.25">
      <c r="A90" s="25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8" t="s">
        <v>162</v>
      </c>
      <c r="B93" s="8">
        <f>SUM(B8:B74)</f>
        <v>100403</v>
      </c>
      <c r="C93" s="8">
        <f t="shared" ref="C93:J93" si="0">SUM(C8:C74)</f>
        <v>15954</v>
      </c>
      <c r="D93" s="8">
        <f t="shared" si="0"/>
        <v>28666</v>
      </c>
      <c r="E93" s="8">
        <f t="shared" si="0"/>
        <v>9104</v>
      </c>
      <c r="F93" s="8">
        <f t="shared" si="0"/>
        <v>1321</v>
      </c>
      <c r="G93" s="8">
        <f t="shared" si="0"/>
        <v>99505</v>
      </c>
      <c r="H93" s="8">
        <f t="shared" si="0"/>
        <v>16229</v>
      </c>
      <c r="I93" s="8">
        <f t="shared" si="0"/>
        <v>28953</v>
      </c>
      <c r="J93" s="8">
        <f t="shared" si="0"/>
        <v>8857</v>
      </c>
    </row>
    <row r="94" spans="1:10" x14ac:dyDescent="0.25">
      <c r="A94" s="8" t="s">
        <v>641</v>
      </c>
      <c r="B94" s="8"/>
      <c r="C94" s="8"/>
      <c r="D94" s="8"/>
      <c r="E94" s="8"/>
      <c r="F94" s="8"/>
      <c r="G94" s="26">
        <f>G93/B93-1</f>
        <v>-8.9439558578926492E-3</v>
      </c>
      <c r="H94" s="26">
        <f>H93/C93-1</f>
        <v>1.7237056537545481E-2</v>
      </c>
      <c r="I94" s="26">
        <f>I93/D93-1</f>
        <v>1.0011860740947398E-2</v>
      </c>
      <c r="J94" s="26">
        <f>J93/E93-1</f>
        <v>-2.7130931458699492E-2</v>
      </c>
    </row>
    <row r="95" spans="1:10" x14ac:dyDescent="0.25">
      <c r="A95" s="8"/>
      <c r="B95" s="8"/>
      <c r="C95" s="8"/>
      <c r="D95" s="8"/>
      <c r="E95" s="8"/>
      <c r="F95" s="8"/>
      <c r="G95" s="8"/>
      <c r="H95" s="8"/>
      <c r="I95" s="8"/>
      <c r="J95" s="26">
        <f>(SUM(G93:J93)+240)/SUM(B93:E93)-1</f>
        <v>-2.2254374639096852E-3</v>
      </c>
    </row>
  </sheetData>
  <mergeCells count="8">
    <mergeCell ref="A1:H1"/>
    <mergeCell ref="B4:J4"/>
    <mergeCell ref="B5:F5"/>
    <mergeCell ref="B6:C6"/>
    <mergeCell ref="D6:E6"/>
    <mergeCell ref="G5:J5"/>
    <mergeCell ref="G6:H6"/>
    <mergeCell ref="I6:J6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workbookViewId="0">
      <selection sqref="A1:G1"/>
    </sheetView>
  </sheetViews>
  <sheetFormatPr defaultRowHeight="15" x14ac:dyDescent="0.25"/>
  <cols>
    <col min="1" max="1" width="14.28515625" style="1" customWidth="1"/>
    <col min="2" max="5" width="10.85546875" style="1" customWidth="1"/>
    <col min="6" max="8" width="9.140625" style="1"/>
    <col min="9" max="9" width="3.140625" style="1" customWidth="1"/>
    <col min="10" max="10" width="81.140625" style="1" customWidth="1"/>
    <col min="11" max="16384" width="9.140625" style="1"/>
  </cols>
  <sheetData>
    <row r="1" spans="1:10" x14ac:dyDescent="0.25">
      <c r="A1" s="35" t="s">
        <v>1903</v>
      </c>
      <c r="B1" s="35"/>
      <c r="C1" s="35"/>
      <c r="D1" s="35"/>
      <c r="E1" s="35"/>
      <c r="F1" s="35"/>
      <c r="G1" s="35"/>
      <c r="J1" s="1" t="s">
        <v>1895</v>
      </c>
    </row>
    <row r="2" spans="1:10" x14ac:dyDescent="0.25">
      <c r="J2" s="1" t="s">
        <v>1896</v>
      </c>
    </row>
    <row r="3" spans="1:10" ht="30" x14ac:dyDescent="0.25">
      <c r="A3" s="8" t="s">
        <v>652</v>
      </c>
      <c r="B3" s="8" t="s">
        <v>146</v>
      </c>
      <c r="C3" s="9" t="s">
        <v>1056</v>
      </c>
      <c r="D3" s="8" t="s">
        <v>154</v>
      </c>
      <c r="E3" s="8" t="s">
        <v>155</v>
      </c>
      <c r="J3" s="1" t="s">
        <v>1897</v>
      </c>
    </row>
    <row r="4" spans="1:10" x14ac:dyDescent="0.25">
      <c r="A4" s="8">
        <v>1787</v>
      </c>
      <c r="B4" s="23">
        <f>D4+E4</f>
        <v>0</v>
      </c>
      <c r="C4" s="8"/>
      <c r="D4" s="23">
        <f t="shared" ref="D4:E19" si="0">E96</f>
        <v>0</v>
      </c>
      <c r="E4" s="23">
        <f t="shared" si="0"/>
        <v>0</v>
      </c>
      <c r="J4" s="1" t="s">
        <v>665</v>
      </c>
    </row>
    <row r="5" spans="1:10" x14ac:dyDescent="0.25">
      <c r="A5" s="8">
        <v>1788</v>
      </c>
      <c r="B5" s="23">
        <f t="shared" ref="B5:B68" si="1">D5+E5</f>
        <v>0</v>
      </c>
      <c r="C5" s="8"/>
      <c r="D5" s="23">
        <f t="shared" si="0"/>
        <v>0</v>
      </c>
      <c r="E5" s="23">
        <f t="shared" si="0"/>
        <v>0</v>
      </c>
    </row>
    <row r="6" spans="1:10" x14ac:dyDescent="0.25">
      <c r="A6" s="8">
        <v>1789</v>
      </c>
      <c r="B6" s="23">
        <f t="shared" si="1"/>
        <v>0</v>
      </c>
      <c r="C6" s="8"/>
      <c r="D6" s="23">
        <f t="shared" si="0"/>
        <v>0</v>
      </c>
      <c r="E6" s="23">
        <f t="shared" si="0"/>
        <v>0</v>
      </c>
    </row>
    <row r="7" spans="1:10" x14ac:dyDescent="0.25">
      <c r="A7" s="8">
        <v>1790</v>
      </c>
      <c r="B7" s="23">
        <f t="shared" si="1"/>
        <v>0</v>
      </c>
      <c r="C7" s="8"/>
      <c r="D7" s="23">
        <f t="shared" si="0"/>
        <v>0</v>
      </c>
      <c r="E7" s="23">
        <f t="shared" si="0"/>
        <v>0</v>
      </c>
    </row>
    <row r="8" spans="1:10" x14ac:dyDescent="0.25">
      <c r="A8" s="8">
        <v>1791</v>
      </c>
      <c r="B8" s="23">
        <f t="shared" si="1"/>
        <v>41</v>
      </c>
      <c r="C8" s="8"/>
      <c r="D8" s="23">
        <f t="shared" si="0"/>
        <v>27.333333333333336</v>
      </c>
      <c r="E8" s="23">
        <f t="shared" si="0"/>
        <v>13.666666666666666</v>
      </c>
    </row>
    <row r="9" spans="1:10" x14ac:dyDescent="0.25">
      <c r="A9" s="8">
        <v>1792</v>
      </c>
      <c r="B9" s="23">
        <f t="shared" si="1"/>
        <v>0</v>
      </c>
      <c r="C9" s="8"/>
      <c r="D9" s="23">
        <f t="shared" si="0"/>
        <v>0</v>
      </c>
      <c r="E9" s="23">
        <f t="shared" si="0"/>
        <v>0</v>
      </c>
    </row>
    <row r="10" spans="1:10" x14ac:dyDescent="0.25">
      <c r="A10" s="8">
        <v>1793</v>
      </c>
      <c r="B10" s="23">
        <f t="shared" si="1"/>
        <v>0</v>
      </c>
      <c r="C10" s="8"/>
      <c r="D10" s="23">
        <f t="shared" si="0"/>
        <v>0</v>
      </c>
      <c r="E10" s="23">
        <f t="shared" si="0"/>
        <v>0</v>
      </c>
    </row>
    <row r="11" spans="1:10" x14ac:dyDescent="0.25">
      <c r="A11" s="8">
        <v>1794</v>
      </c>
      <c r="B11" s="23">
        <f t="shared" si="1"/>
        <v>19</v>
      </c>
      <c r="C11" s="8"/>
      <c r="D11" s="23">
        <f t="shared" si="0"/>
        <v>12.666666666666668</v>
      </c>
      <c r="E11" s="23">
        <f t="shared" si="0"/>
        <v>6.333333333333333</v>
      </c>
    </row>
    <row r="12" spans="1:10" x14ac:dyDescent="0.25">
      <c r="A12" s="8">
        <v>1795</v>
      </c>
      <c r="B12" s="23">
        <f t="shared" si="1"/>
        <v>0</v>
      </c>
      <c r="C12" s="8"/>
      <c r="D12" s="23">
        <f t="shared" si="0"/>
        <v>0</v>
      </c>
      <c r="E12" s="23">
        <f t="shared" si="0"/>
        <v>0</v>
      </c>
    </row>
    <row r="13" spans="1:10" x14ac:dyDescent="0.25">
      <c r="A13" s="8">
        <v>1796</v>
      </c>
      <c r="B13" s="23">
        <f t="shared" si="1"/>
        <v>0</v>
      </c>
      <c r="C13" s="8"/>
      <c r="D13" s="23">
        <f t="shared" si="0"/>
        <v>0</v>
      </c>
      <c r="E13" s="23">
        <f t="shared" si="0"/>
        <v>0</v>
      </c>
    </row>
    <row r="14" spans="1:10" x14ac:dyDescent="0.25">
      <c r="A14" s="8">
        <v>1797</v>
      </c>
      <c r="B14" s="23">
        <f t="shared" si="1"/>
        <v>0</v>
      </c>
      <c r="C14" s="8"/>
      <c r="D14" s="23">
        <f t="shared" si="0"/>
        <v>0</v>
      </c>
      <c r="E14" s="23">
        <f t="shared" si="0"/>
        <v>0</v>
      </c>
    </row>
    <row r="15" spans="1:10" x14ac:dyDescent="0.25">
      <c r="A15" s="8">
        <v>1798</v>
      </c>
      <c r="B15" s="23">
        <f t="shared" si="1"/>
        <v>0</v>
      </c>
      <c r="C15" s="8"/>
      <c r="D15" s="23">
        <f t="shared" si="0"/>
        <v>0</v>
      </c>
      <c r="E15" s="23">
        <f t="shared" si="0"/>
        <v>0</v>
      </c>
    </row>
    <row r="16" spans="1:10" x14ac:dyDescent="0.25">
      <c r="A16" s="8">
        <v>1799</v>
      </c>
      <c r="B16" s="23">
        <f t="shared" si="1"/>
        <v>0</v>
      </c>
      <c r="C16" s="8"/>
      <c r="D16" s="23">
        <f t="shared" si="0"/>
        <v>0</v>
      </c>
      <c r="E16" s="23">
        <f t="shared" si="0"/>
        <v>0</v>
      </c>
    </row>
    <row r="17" spans="1:6" x14ac:dyDescent="0.25">
      <c r="A17" s="8">
        <v>1800</v>
      </c>
      <c r="B17" s="23">
        <f t="shared" si="1"/>
        <v>8.5106382978723403</v>
      </c>
      <c r="C17" s="27">
        <f>SUM(D16:D18)/SUM(E16:E18)</f>
        <v>2.4494897427831779</v>
      </c>
      <c r="D17" s="23">
        <f t="shared" si="0"/>
        <v>6.0434217144116111</v>
      </c>
      <c r="E17" s="23">
        <f t="shared" si="0"/>
        <v>2.4672165834607287</v>
      </c>
    </row>
    <row r="18" spans="1:6" x14ac:dyDescent="0.25">
      <c r="A18" s="8">
        <v>1801</v>
      </c>
      <c r="B18" s="23">
        <f t="shared" si="1"/>
        <v>0</v>
      </c>
      <c r="C18" s="27">
        <f t="shared" ref="C18:C70" si="2">SUM(D17:D19)/SUM(E17:E19)</f>
        <v>2.549933619769186</v>
      </c>
      <c r="D18" s="23">
        <f t="shared" si="0"/>
        <v>0</v>
      </c>
      <c r="E18" s="23">
        <f t="shared" si="0"/>
        <v>0</v>
      </c>
    </row>
    <row r="19" spans="1:6" x14ac:dyDescent="0.25">
      <c r="A19" s="8">
        <v>1802</v>
      </c>
      <c r="B19" s="23">
        <f t="shared" si="1"/>
        <v>8.5106382978723403</v>
      </c>
      <c r="C19" s="27">
        <f t="shared" si="2"/>
        <v>6.4162253592649909</v>
      </c>
      <c r="D19" s="23">
        <f t="shared" si="0"/>
        <v>6.1830394231072923</v>
      </c>
      <c r="E19" s="23">
        <f t="shared" si="0"/>
        <v>2.327598874765048</v>
      </c>
    </row>
    <row r="20" spans="1:6" x14ac:dyDescent="0.25">
      <c r="A20" s="8">
        <v>1803</v>
      </c>
      <c r="B20" s="23">
        <f t="shared" si="1"/>
        <v>8.7513595033568663</v>
      </c>
      <c r="C20" s="27">
        <f t="shared" si="2"/>
        <v>2.80321384502184</v>
      </c>
      <c r="D20" s="23">
        <f>E112</f>
        <v>8.7513595033568663</v>
      </c>
      <c r="E20" s="23">
        <v>0</v>
      </c>
      <c r="F20" s="1" t="s">
        <v>664</v>
      </c>
    </row>
    <row r="21" spans="1:6" x14ac:dyDescent="0.25">
      <c r="A21" s="8">
        <v>1804</v>
      </c>
      <c r="B21" s="23">
        <f t="shared" si="1"/>
        <v>3</v>
      </c>
      <c r="C21" s="27">
        <f t="shared" si="2"/>
        <v>2.9171198344522886</v>
      </c>
      <c r="D21" s="23">
        <f>E113</f>
        <v>0</v>
      </c>
      <c r="E21" s="23">
        <v>3</v>
      </c>
    </row>
    <row r="22" spans="1:6" x14ac:dyDescent="0.25">
      <c r="A22" s="8">
        <v>1805</v>
      </c>
      <c r="B22" s="23">
        <f t="shared" si="1"/>
        <v>0</v>
      </c>
      <c r="C22" s="27">
        <f t="shared" si="2"/>
        <v>5.333333333333333</v>
      </c>
      <c r="D22" s="23">
        <v>0</v>
      </c>
      <c r="E22" s="23">
        <v>0</v>
      </c>
      <c r="F22" s="1" t="s">
        <v>668</v>
      </c>
    </row>
    <row r="23" spans="1:6" x14ac:dyDescent="0.25">
      <c r="A23" s="8">
        <v>1806</v>
      </c>
      <c r="B23" s="23">
        <f t="shared" si="1"/>
        <v>16</v>
      </c>
      <c r="C23" s="27">
        <f t="shared" si="2"/>
        <v>1.7777777777777777</v>
      </c>
      <c r="D23" s="23">
        <v>16</v>
      </c>
      <c r="E23" s="23">
        <v>0</v>
      </c>
      <c r="F23" s="1" t="s">
        <v>666</v>
      </c>
    </row>
    <row r="24" spans="1:6" x14ac:dyDescent="0.25">
      <c r="A24" s="8">
        <v>1807</v>
      </c>
      <c r="B24" s="23">
        <f>D24+E24</f>
        <v>9</v>
      </c>
      <c r="C24" s="27">
        <f t="shared" si="2"/>
        <v>3.1869253482659241</v>
      </c>
      <c r="D24" s="23">
        <v>0</v>
      </c>
      <c r="E24" s="23">
        <v>9</v>
      </c>
      <c r="F24" s="1" t="s">
        <v>667</v>
      </c>
    </row>
    <row r="25" spans="1:6" x14ac:dyDescent="0.25">
      <c r="A25" s="8">
        <v>1808</v>
      </c>
      <c r="B25" s="23">
        <f t="shared" si="1"/>
        <v>23.609936210188454</v>
      </c>
      <c r="C25" s="27">
        <f t="shared" si="2"/>
        <v>1.7549281336478679</v>
      </c>
      <c r="D25" s="23">
        <v>21</v>
      </c>
      <c r="E25" s="23">
        <f t="shared" ref="E25:E35" si="3">F117</f>
        <v>2.6099362101884531</v>
      </c>
    </row>
    <row r="26" spans="1:6" x14ac:dyDescent="0.25">
      <c r="A26" s="8">
        <v>1809</v>
      </c>
      <c r="B26" s="23">
        <f t="shared" si="1"/>
        <v>0.35636576956755728</v>
      </c>
      <c r="C26" s="27">
        <f t="shared" si="2"/>
        <v>6.0407120071006783</v>
      </c>
      <c r="D26" s="23">
        <v>0</v>
      </c>
      <c r="E26" s="23">
        <f t="shared" si="3"/>
        <v>0.35636576956755728</v>
      </c>
      <c r="F26" s="1" t="s">
        <v>670</v>
      </c>
    </row>
    <row r="27" spans="1:6" x14ac:dyDescent="0.25">
      <c r="A27" s="8">
        <v>1810</v>
      </c>
      <c r="B27" s="23">
        <f t="shared" si="1"/>
        <v>11</v>
      </c>
      <c r="C27" s="27">
        <f t="shared" si="2"/>
        <v>4.0063047341712803</v>
      </c>
      <c r="D27" s="23">
        <v>9</v>
      </c>
      <c r="E27" s="23">
        <f t="shared" si="3"/>
        <v>2</v>
      </c>
    </row>
    <row r="28" spans="1:6" x14ac:dyDescent="0.25">
      <c r="A28" s="8">
        <v>1811</v>
      </c>
      <c r="B28" s="23">
        <f t="shared" si="1"/>
        <v>10</v>
      </c>
      <c r="C28" s="27">
        <f t="shared" si="2"/>
        <v>4.4030871386523893</v>
      </c>
      <c r="D28" s="23">
        <f t="shared" ref="D28:D36" si="4">E120</f>
        <v>8.0904716812999187</v>
      </c>
      <c r="E28" s="23">
        <f t="shared" si="3"/>
        <v>1.9095283187000807</v>
      </c>
    </row>
    <row r="29" spans="1:6" x14ac:dyDescent="0.25">
      <c r="A29" s="8">
        <v>1812</v>
      </c>
      <c r="B29" s="23">
        <f t="shared" si="1"/>
        <v>8</v>
      </c>
      <c r="C29" s="27">
        <f t="shared" si="2"/>
        <v>4.5713272615514366</v>
      </c>
      <c r="D29" s="23">
        <f t="shared" si="4"/>
        <v>6.5422263937429657</v>
      </c>
      <c r="E29" s="23">
        <f t="shared" si="3"/>
        <v>1.4577736062570343</v>
      </c>
    </row>
    <row r="30" spans="1:6" x14ac:dyDescent="0.25">
      <c r="A30" s="8">
        <v>1813</v>
      </c>
      <c r="B30" s="23">
        <f t="shared" si="1"/>
        <v>24</v>
      </c>
      <c r="C30" s="27">
        <f t="shared" si="2"/>
        <v>4.7817402568866676</v>
      </c>
      <c r="D30" s="23">
        <f t="shared" si="4"/>
        <v>19.82870330594432</v>
      </c>
      <c r="E30" s="23">
        <f t="shared" si="3"/>
        <v>4.1712966940556804</v>
      </c>
    </row>
    <row r="31" spans="1:6" x14ac:dyDescent="0.25">
      <c r="A31" s="8">
        <v>1814</v>
      </c>
      <c r="B31" s="23">
        <f t="shared" si="1"/>
        <v>13</v>
      </c>
      <c r="C31" s="27">
        <f t="shared" si="2"/>
        <v>5.0354033369722595</v>
      </c>
      <c r="D31" s="23">
        <f t="shared" si="4"/>
        <v>10.845946534695569</v>
      </c>
      <c r="E31" s="23">
        <f t="shared" si="3"/>
        <v>2.1540534653044303</v>
      </c>
    </row>
    <row r="32" spans="1:6" x14ac:dyDescent="0.25">
      <c r="A32" s="8">
        <v>1815</v>
      </c>
      <c r="B32" s="23">
        <f t="shared" si="1"/>
        <v>25</v>
      </c>
      <c r="C32" s="27">
        <f t="shared" si="2"/>
        <v>5.2975355435096043</v>
      </c>
      <c r="D32" s="23">
        <f t="shared" si="4"/>
        <v>21.05263157894737</v>
      </c>
      <c r="E32" s="23">
        <f t="shared" si="3"/>
        <v>3.9473684210526319</v>
      </c>
    </row>
    <row r="33" spans="1:6" x14ac:dyDescent="0.25">
      <c r="A33" s="8">
        <v>1816</v>
      </c>
      <c r="B33" s="23">
        <f t="shared" si="1"/>
        <v>75</v>
      </c>
      <c r="C33" s="27">
        <f t="shared" si="2"/>
        <v>5.333333333333333</v>
      </c>
      <c r="D33" s="23">
        <f t="shared" si="4"/>
        <v>63.157894736842103</v>
      </c>
      <c r="E33" s="23">
        <f t="shared" si="3"/>
        <v>11.842105263157896</v>
      </c>
    </row>
    <row r="34" spans="1:6" x14ac:dyDescent="0.25">
      <c r="A34" s="8">
        <v>1817</v>
      </c>
      <c r="B34" s="23">
        <f t="shared" si="1"/>
        <v>64</v>
      </c>
      <c r="C34" s="27">
        <f t="shared" si="2"/>
        <v>5.333333333333333</v>
      </c>
      <c r="D34" s="23">
        <f t="shared" si="4"/>
        <v>53.89473684210526</v>
      </c>
      <c r="E34" s="23">
        <f t="shared" si="3"/>
        <v>10.105263157894738</v>
      </c>
    </row>
    <row r="35" spans="1:6" x14ac:dyDescent="0.25">
      <c r="A35" s="8">
        <v>1818</v>
      </c>
      <c r="B35" s="23">
        <f t="shared" si="1"/>
        <v>75.5</v>
      </c>
      <c r="C35" s="27">
        <f t="shared" si="2"/>
        <v>8.2198327359617682</v>
      </c>
      <c r="D35" s="23">
        <f t="shared" si="4"/>
        <v>63.578947368421055</v>
      </c>
      <c r="E35" s="23">
        <f t="shared" si="3"/>
        <v>11.921052631578949</v>
      </c>
    </row>
    <row r="36" spans="1:6" x14ac:dyDescent="0.25">
      <c r="A36" s="8">
        <v>1819</v>
      </c>
      <c r="B36" s="23">
        <f t="shared" si="1"/>
        <v>63.578947368421055</v>
      </c>
      <c r="C36" s="27">
        <f t="shared" si="2"/>
        <v>5.2700923531226165</v>
      </c>
      <c r="D36" s="23">
        <f t="shared" si="4"/>
        <v>63.578947368421055</v>
      </c>
      <c r="E36" s="23">
        <v>0</v>
      </c>
      <c r="F36" s="1" t="s">
        <v>669</v>
      </c>
    </row>
    <row r="37" spans="1:6" x14ac:dyDescent="0.25">
      <c r="A37" s="8">
        <v>1820</v>
      </c>
      <c r="B37" s="23">
        <f t="shared" si="1"/>
        <v>155.12038593730591</v>
      </c>
      <c r="C37" s="27">
        <f t="shared" si="2"/>
        <v>5.3280592358000174</v>
      </c>
      <c r="D37" s="23">
        <f t="shared" ref="D37:D56" si="5">D137</f>
        <v>120.12038593730591</v>
      </c>
      <c r="E37" s="23">
        <v>35</v>
      </c>
    </row>
    <row r="38" spans="1:6" x14ac:dyDescent="0.25">
      <c r="A38" s="8">
        <v>1821</v>
      </c>
      <c r="B38" s="23">
        <f t="shared" si="1"/>
        <v>118.27159716758457</v>
      </c>
      <c r="C38" s="27">
        <f t="shared" si="2"/>
        <v>4.4238651944779352</v>
      </c>
      <c r="D38" s="23">
        <f t="shared" si="5"/>
        <v>100.02131648643189</v>
      </c>
      <c r="E38" s="23">
        <f t="shared" ref="E38:E56" si="6">E138</f>
        <v>18.250280681152688</v>
      </c>
    </row>
    <row r="39" spans="1:6" x14ac:dyDescent="0.25">
      <c r="A39" s="8">
        <v>1822</v>
      </c>
      <c r="B39" s="23">
        <f t="shared" si="1"/>
        <v>84.715656963021246</v>
      </c>
      <c r="C39" s="27">
        <f t="shared" si="2"/>
        <v>5.6234442175961714</v>
      </c>
      <c r="D39" s="23">
        <f t="shared" si="5"/>
        <v>71.9415017064034</v>
      </c>
      <c r="E39" s="23">
        <f t="shared" si="6"/>
        <v>12.774155256617844</v>
      </c>
    </row>
    <row r="40" spans="1:6" x14ac:dyDescent="0.25">
      <c r="A40" s="8">
        <v>1823</v>
      </c>
      <c r="B40" s="23">
        <f t="shared" si="1"/>
        <v>103.64878048780488</v>
      </c>
      <c r="C40" s="27">
        <f t="shared" si="2"/>
        <v>5.7895246671750584</v>
      </c>
      <c r="D40" s="23">
        <f t="shared" si="5"/>
        <v>88.377660134214779</v>
      </c>
      <c r="E40" s="23">
        <f t="shared" si="6"/>
        <v>15.271120353590103</v>
      </c>
    </row>
    <row r="41" spans="1:6" x14ac:dyDescent="0.25">
      <c r="A41" s="8">
        <v>1824</v>
      </c>
      <c r="B41" s="23">
        <f t="shared" si="1"/>
        <v>90.435877261998428</v>
      </c>
      <c r="C41" s="27">
        <f t="shared" si="2"/>
        <v>5.9506300141846129</v>
      </c>
      <c r="D41" s="23">
        <f t="shared" si="5"/>
        <v>77.417848976909397</v>
      </c>
      <c r="E41" s="23">
        <f t="shared" si="6"/>
        <v>13.018028285089036</v>
      </c>
    </row>
    <row r="42" spans="1:6" x14ac:dyDescent="0.25">
      <c r="A42" s="8">
        <v>1825</v>
      </c>
      <c r="B42" s="23">
        <f t="shared" si="1"/>
        <v>112.67222659323367</v>
      </c>
      <c r="C42" s="27">
        <f t="shared" si="2"/>
        <v>5.9287728361332404</v>
      </c>
      <c r="D42" s="23">
        <f t="shared" si="5"/>
        <v>96.827694728560189</v>
      </c>
      <c r="E42" s="23">
        <f t="shared" si="6"/>
        <v>15.844531864673487</v>
      </c>
    </row>
    <row r="43" spans="1:6" x14ac:dyDescent="0.25">
      <c r="A43" s="8">
        <v>1826</v>
      </c>
      <c r="B43" s="23">
        <f t="shared" si="1"/>
        <v>92.329189614476789</v>
      </c>
      <c r="C43" s="27">
        <f t="shared" si="2"/>
        <v>5.6451041410525447</v>
      </c>
      <c r="D43" s="23">
        <f t="shared" si="5"/>
        <v>78.552555139613048</v>
      </c>
      <c r="E43" s="23">
        <f t="shared" si="6"/>
        <v>13.776634474863737</v>
      </c>
    </row>
    <row r="44" spans="1:6" x14ac:dyDescent="0.25">
      <c r="A44" s="8">
        <v>1827</v>
      </c>
      <c r="B44" s="23">
        <f t="shared" si="1"/>
        <v>158.75625491738788</v>
      </c>
      <c r="C44" s="27">
        <f t="shared" si="2"/>
        <v>5.2562306877832219</v>
      </c>
      <c r="D44" s="23">
        <f t="shared" si="5"/>
        <v>133.63671841709251</v>
      </c>
      <c r="E44" s="23">
        <f t="shared" si="6"/>
        <v>25.119536500295368</v>
      </c>
    </row>
    <row r="45" spans="1:6" x14ac:dyDescent="0.25">
      <c r="A45" s="8">
        <v>1828</v>
      </c>
      <c r="B45" s="23">
        <f t="shared" si="1"/>
        <v>157.87002360346185</v>
      </c>
      <c r="C45" s="27">
        <f t="shared" si="2"/>
        <v>4.9199943934088148</v>
      </c>
      <c r="D45" s="23">
        <f t="shared" si="5"/>
        <v>131.39848540288526</v>
      </c>
      <c r="E45" s="23">
        <f t="shared" si="6"/>
        <v>26.471538200576578</v>
      </c>
    </row>
    <row r="46" spans="1:6" x14ac:dyDescent="0.25">
      <c r="A46" s="8">
        <v>1829</v>
      </c>
      <c r="B46" s="23">
        <f t="shared" si="1"/>
        <v>218.65743509047994</v>
      </c>
      <c r="C46" s="27">
        <f t="shared" si="2"/>
        <v>4.5668751357303465</v>
      </c>
      <c r="D46" s="23">
        <f t="shared" si="5"/>
        <v>179.82887794046664</v>
      </c>
      <c r="E46" s="23">
        <f t="shared" si="6"/>
        <v>38.828557150013289</v>
      </c>
    </row>
    <row r="47" spans="1:6" x14ac:dyDescent="0.25">
      <c r="A47" s="8">
        <v>1830</v>
      </c>
      <c r="B47" s="23">
        <f t="shared" si="1"/>
        <v>281.79939163785446</v>
      </c>
      <c r="C47" s="27">
        <f t="shared" si="2"/>
        <v>4.2889726627703846</v>
      </c>
      <c r="D47" s="23">
        <f t="shared" si="5"/>
        <v>228.8416072479053</v>
      </c>
      <c r="E47" s="23">
        <f t="shared" si="6"/>
        <v>52.957784389949154</v>
      </c>
    </row>
    <row r="48" spans="1:6" x14ac:dyDescent="0.25">
      <c r="A48" s="8">
        <v>1831</v>
      </c>
      <c r="B48" s="23">
        <f t="shared" si="1"/>
        <v>293.55022766347372</v>
      </c>
      <c r="C48" s="27">
        <f t="shared" si="2"/>
        <v>4.0269697593962546</v>
      </c>
      <c r="D48" s="23">
        <f t="shared" si="5"/>
        <v>235.21156288965727</v>
      </c>
      <c r="E48" s="23">
        <f t="shared" si="6"/>
        <v>58.338664773816433</v>
      </c>
    </row>
    <row r="49" spans="1:5" x14ac:dyDescent="0.25">
      <c r="A49" s="8">
        <v>1832</v>
      </c>
      <c r="B49" s="23">
        <f t="shared" si="1"/>
        <v>284.94398156020327</v>
      </c>
      <c r="C49" s="27">
        <f t="shared" si="2"/>
        <v>3.7519247087252015</v>
      </c>
      <c r="D49" s="23">
        <f t="shared" si="5"/>
        <v>225.10480786618308</v>
      </c>
      <c r="E49" s="23">
        <f t="shared" si="6"/>
        <v>59.839173694020175</v>
      </c>
    </row>
    <row r="50" spans="1:5" x14ac:dyDescent="0.25">
      <c r="A50" s="8">
        <v>1833</v>
      </c>
      <c r="B50" s="23">
        <f t="shared" si="1"/>
        <v>315.34168414290843</v>
      </c>
      <c r="C50" s="27">
        <f t="shared" si="2"/>
        <v>3.493912196119739</v>
      </c>
      <c r="D50" s="23">
        <f t="shared" si="5"/>
        <v>245.4197634278234</v>
      </c>
      <c r="E50" s="23">
        <f t="shared" si="6"/>
        <v>69.921920715085037</v>
      </c>
    </row>
    <row r="51" spans="1:5" x14ac:dyDescent="0.25">
      <c r="A51" s="8">
        <v>1834</v>
      </c>
      <c r="B51" s="23">
        <f t="shared" si="1"/>
        <v>334.70573787526683</v>
      </c>
      <c r="C51" s="27">
        <f t="shared" si="2"/>
        <v>3.2732452500490719</v>
      </c>
      <c r="D51" s="23">
        <f t="shared" si="5"/>
        <v>256.4094954308182</v>
      </c>
      <c r="E51" s="23">
        <f t="shared" si="6"/>
        <v>78.296242444448623</v>
      </c>
    </row>
    <row r="52" spans="1:5" x14ac:dyDescent="0.25">
      <c r="A52" s="8">
        <v>1835</v>
      </c>
      <c r="B52" s="23">
        <f t="shared" si="1"/>
        <v>310.65238338151107</v>
      </c>
      <c r="C52" s="27">
        <f t="shared" si="2"/>
        <v>2.9476660047513907</v>
      </c>
      <c r="D52" s="23">
        <f t="shared" si="5"/>
        <v>234.05316556141244</v>
      </c>
      <c r="E52" s="23">
        <f t="shared" si="6"/>
        <v>76.59921782009863</v>
      </c>
    </row>
    <row r="53" spans="1:5" x14ac:dyDescent="0.25">
      <c r="A53" s="8">
        <v>1836</v>
      </c>
      <c r="B53" s="23">
        <f t="shared" si="1"/>
        <v>286.26801942224489</v>
      </c>
      <c r="C53" s="27">
        <f t="shared" si="2"/>
        <v>2.5041273900358152</v>
      </c>
      <c r="D53" s="23">
        <f t="shared" si="5"/>
        <v>205.16931514558669</v>
      </c>
      <c r="E53" s="23">
        <f t="shared" si="6"/>
        <v>81.098704276658196</v>
      </c>
    </row>
    <row r="54" spans="1:5" x14ac:dyDescent="0.25">
      <c r="A54" s="8">
        <v>1837</v>
      </c>
      <c r="B54" s="23">
        <f t="shared" si="1"/>
        <v>334.98157909652554</v>
      </c>
      <c r="C54" s="27">
        <f t="shared" si="2"/>
        <v>2.097861242289826</v>
      </c>
      <c r="D54" s="23">
        <f t="shared" si="5"/>
        <v>226.73540779353965</v>
      </c>
      <c r="E54" s="23">
        <f t="shared" si="6"/>
        <v>108.24617130298589</v>
      </c>
    </row>
    <row r="55" spans="1:5" x14ac:dyDescent="0.25">
      <c r="A55" s="8">
        <v>1838</v>
      </c>
      <c r="B55" s="23">
        <f t="shared" si="1"/>
        <v>260.83545882219573</v>
      </c>
      <c r="C55" s="27">
        <f t="shared" si="2"/>
        <v>1.7767582866657035</v>
      </c>
      <c r="D55" s="23">
        <f t="shared" si="5"/>
        <v>165.44031916185409</v>
      </c>
      <c r="E55" s="23">
        <f t="shared" si="6"/>
        <v>95.395139660341641</v>
      </c>
    </row>
    <row r="56" spans="1:5" x14ac:dyDescent="0.25">
      <c r="A56" s="8">
        <v>1839</v>
      </c>
      <c r="B56" s="23">
        <f t="shared" si="1"/>
        <v>216.92153639781594</v>
      </c>
      <c r="C56" s="27">
        <f t="shared" si="2"/>
        <v>1.5443485428716219</v>
      </c>
      <c r="D56" s="23">
        <f t="shared" si="5"/>
        <v>127.86953724502835</v>
      </c>
      <c r="E56" s="23">
        <f t="shared" si="6"/>
        <v>89.051999152787587</v>
      </c>
    </row>
    <row r="57" spans="1:5" x14ac:dyDescent="0.25">
      <c r="A57" s="8">
        <v>1840</v>
      </c>
      <c r="B57" s="23">
        <f t="shared" si="1"/>
        <v>190</v>
      </c>
      <c r="C57" s="27">
        <f t="shared" si="2"/>
        <v>1.4358974358974361</v>
      </c>
      <c r="D57" s="23">
        <f t="shared" ref="D57:E74" si="7">D162</f>
        <v>112</v>
      </c>
      <c r="E57" s="23">
        <f t="shared" si="7"/>
        <v>78</v>
      </c>
    </row>
    <row r="58" spans="1:5" x14ac:dyDescent="0.25">
      <c r="A58" s="8">
        <v>1841</v>
      </c>
      <c r="B58" s="23">
        <f t="shared" si="1"/>
        <v>190</v>
      </c>
      <c r="C58" s="27">
        <f t="shared" si="2"/>
        <v>1.4358974358974359</v>
      </c>
      <c r="D58" s="23">
        <f t="shared" si="7"/>
        <v>112</v>
      </c>
      <c r="E58" s="23">
        <f t="shared" si="7"/>
        <v>78</v>
      </c>
    </row>
    <row r="59" spans="1:5" x14ac:dyDescent="0.25">
      <c r="A59" s="8">
        <v>1842</v>
      </c>
      <c r="B59" s="23">
        <f t="shared" si="1"/>
        <v>190</v>
      </c>
      <c r="C59" s="27">
        <f t="shared" si="2"/>
        <v>1.3484660745798358</v>
      </c>
      <c r="D59" s="23">
        <f t="shared" si="7"/>
        <v>112</v>
      </c>
      <c r="E59" s="23">
        <f t="shared" si="7"/>
        <v>78</v>
      </c>
    </row>
    <row r="60" spans="1:5" x14ac:dyDescent="0.25">
      <c r="A60" s="8">
        <v>1843</v>
      </c>
      <c r="B60" s="23">
        <f t="shared" si="1"/>
        <v>202.03176641008889</v>
      </c>
      <c r="C60" s="27">
        <f t="shared" si="2"/>
        <v>1.4143207727532949</v>
      </c>
      <c r="D60" s="23">
        <f t="shared" si="7"/>
        <v>110.19690402476779</v>
      </c>
      <c r="E60" s="23">
        <f t="shared" si="7"/>
        <v>91.834862385321102</v>
      </c>
    </row>
    <row r="61" spans="1:5" x14ac:dyDescent="0.25">
      <c r="A61" s="8">
        <v>1844</v>
      </c>
      <c r="B61" s="23">
        <f t="shared" si="1"/>
        <v>124.83222654585734</v>
      </c>
      <c r="C61" s="27">
        <f t="shared" si="2"/>
        <v>1.4124557019617321</v>
      </c>
      <c r="D61" s="23">
        <f t="shared" si="7"/>
        <v>80.584520123838999</v>
      </c>
      <c r="E61" s="23">
        <f t="shared" si="7"/>
        <v>44.247706422018346</v>
      </c>
    </row>
    <row r="62" spans="1:5" x14ac:dyDescent="0.25">
      <c r="A62" s="8">
        <v>1845</v>
      </c>
      <c r="B62" s="23">
        <f t="shared" si="1"/>
        <v>212.90637089215213</v>
      </c>
      <c r="C62" s="27">
        <f t="shared" si="2"/>
        <v>1.2905837045986557</v>
      </c>
      <c r="D62" s="23">
        <f t="shared" si="7"/>
        <v>125.24582043343652</v>
      </c>
      <c r="E62" s="23">
        <f t="shared" si="7"/>
        <v>87.660550458715605</v>
      </c>
    </row>
    <row r="63" spans="1:5" x14ac:dyDescent="0.25">
      <c r="A63" s="8">
        <v>1846</v>
      </c>
      <c r="B63" s="23">
        <f t="shared" si="1"/>
        <v>211.09786690146845</v>
      </c>
      <c r="C63" s="27">
        <f t="shared" si="2"/>
        <v>1.1391127473754483</v>
      </c>
      <c r="D63" s="23">
        <f t="shared" si="7"/>
        <v>103.40061919504643</v>
      </c>
      <c r="E63" s="23">
        <f t="shared" si="7"/>
        <v>107.69724770642202</v>
      </c>
    </row>
    <row r="64" spans="1:5" x14ac:dyDescent="0.25">
      <c r="A64" s="8">
        <v>1847</v>
      </c>
      <c r="B64" s="23">
        <f t="shared" si="1"/>
        <v>229.62226829891785</v>
      </c>
      <c r="C64" s="27">
        <f t="shared" si="2"/>
        <v>1.1629435579899976</v>
      </c>
      <c r="D64" s="23">
        <f t="shared" si="7"/>
        <v>119.42043343653251</v>
      </c>
      <c r="E64" s="23">
        <f t="shared" si="7"/>
        <v>110.20183486238533</v>
      </c>
    </row>
    <row r="65" spans="1:10" x14ac:dyDescent="0.25">
      <c r="A65" s="8">
        <v>1848</v>
      </c>
      <c r="B65" s="23">
        <f t="shared" si="1"/>
        <v>225.60538529269746</v>
      </c>
      <c r="C65" s="27">
        <f t="shared" si="2"/>
        <v>1.6991646148842181</v>
      </c>
      <c r="D65" s="23">
        <f t="shared" si="7"/>
        <v>135.44024767801858</v>
      </c>
      <c r="E65" s="23">
        <f t="shared" si="7"/>
        <v>90.165137614678898</v>
      </c>
    </row>
    <row r="66" spans="1:10" x14ac:dyDescent="0.25">
      <c r="A66" s="8">
        <v>1849</v>
      </c>
      <c r="B66" s="23">
        <f t="shared" si="1"/>
        <v>123.90411565881784</v>
      </c>
      <c r="C66" s="27">
        <f t="shared" si="2"/>
        <v>2.0462370040818096</v>
      </c>
      <c r="D66" s="23">
        <f t="shared" si="7"/>
        <v>109.71145510835913</v>
      </c>
      <c r="E66" s="23">
        <f t="shared" si="7"/>
        <v>14.192660550458717</v>
      </c>
    </row>
    <row r="67" spans="1:10" x14ac:dyDescent="0.25">
      <c r="A67" s="8">
        <v>1850</v>
      </c>
      <c r="B67" s="23">
        <f t="shared" si="1"/>
        <v>365.34342075004048</v>
      </c>
      <c r="C67" s="27">
        <f t="shared" si="2"/>
        <v>1.9936520019203858</v>
      </c>
      <c r="D67" s="23">
        <f t="shared" si="7"/>
        <v>235.03368623676613</v>
      </c>
      <c r="E67" s="23">
        <f t="shared" si="7"/>
        <v>130.30973451327435</v>
      </c>
    </row>
    <row r="68" spans="1:10" x14ac:dyDescent="0.25">
      <c r="A68" s="8">
        <v>1851</v>
      </c>
      <c r="B68" s="23">
        <f t="shared" si="1"/>
        <v>373.71293875152253</v>
      </c>
      <c r="C68" s="27">
        <f t="shared" si="2"/>
        <v>1.736842105263158</v>
      </c>
      <c r="D68" s="23">
        <f t="shared" si="7"/>
        <v>229.95187680461984</v>
      </c>
      <c r="E68" s="23">
        <f t="shared" si="7"/>
        <v>143.76106194690266</v>
      </c>
    </row>
    <row r="69" spans="1:10" x14ac:dyDescent="0.25">
      <c r="A69" s="8">
        <v>1852</v>
      </c>
      <c r="B69" s="23">
        <f t="shared" ref="B69:B74" si="8">D69+E69</f>
        <v>300.94364049843705</v>
      </c>
      <c r="C69" s="27">
        <f t="shared" si="2"/>
        <v>2.381237019401246</v>
      </c>
      <c r="D69" s="23">
        <f t="shared" si="7"/>
        <v>195.01443695861406</v>
      </c>
      <c r="E69" s="23">
        <f t="shared" si="7"/>
        <v>105.92920353982302</v>
      </c>
    </row>
    <row r="70" spans="1:10" x14ac:dyDescent="0.25">
      <c r="A70" s="8">
        <v>1853</v>
      </c>
      <c r="B70" s="23">
        <f t="shared" si="8"/>
        <v>169.60538979788259</v>
      </c>
      <c r="C70" s="27">
        <f t="shared" si="2"/>
        <v>3.6639867233048937</v>
      </c>
      <c r="D70" s="23">
        <f t="shared" si="7"/>
        <v>169.60538979788259</v>
      </c>
      <c r="E70" s="23">
        <f t="shared" si="7"/>
        <v>0</v>
      </c>
    </row>
    <row r="71" spans="1:10" x14ac:dyDescent="0.25">
      <c r="A71" s="8">
        <v>1854</v>
      </c>
      <c r="B71" s="23">
        <f t="shared" si="8"/>
        <v>23.503368623676611</v>
      </c>
      <c r="C71" s="27"/>
      <c r="D71" s="23">
        <f t="shared" si="7"/>
        <v>23.503368623676611</v>
      </c>
      <c r="E71" s="23">
        <f t="shared" si="7"/>
        <v>0</v>
      </c>
    </row>
    <row r="72" spans="1:10" x14ac:dyDescent="0.25">
      <c r="A72" s="8">
        <v>1855</v>
      </c>
      <c r="B72" s="23">
        <f t="shared" si="8"/>
        <v>28.585178055822908</v>
      </c>
      <c r="C72" s="27"/>
      <c r="D72" s="23">
        <f t="shared" si="7"/>
        <v>28.585178055822908</v>
      </c>
      <c r="E72" s="23">
        <f t="shared" si="7"/>
        <v>0</v>
      </c>
    </row>
    <row r="73" spans="1:10" x14ac:dyDescent="0.25">
      <c r="A73" s="8">
        <v>1856</v>
      </c>
      <c r="B73" s="23">
        <f t="shared" si="8"/>
        <v>40.019249278152067</v>
      </c>
      <c r="C73" s="27"/>
      <c r="D73" s="23">
        <f t="shared" si="7"/>
        <v>40.019249278152067</v>
      </c>
      <c r="E73" s="23">
        <f t="shared" si="7"/>
        <v>0</v>
      </c>
    </row>
    <row r="74" spans="1:10" x14ac:dyDescent="0.25">
      <c r="A74" s="8">
        <v>1857</v>
      </c>
      <c r="B74" s="23">
        <f t="shared" si="8"/>
        <v>29.85563041385948</v>
      </c>
      <c r="C74" s="27"/>
      <c r="D74" s="23">
        <f t="shared" si="7"/>
        <v>29.85563041385948</v>
      </c>
      <c r="E74" s="23">
        <f t="shared" si="7"/>
        <v>0</v>
      </c>
    </row>
    <row r="77" spans="1:10" x14ac:dyDescent="0.25">
      <c r="A77" s="17"/>
      <c r="B77" s="17"/>
      <c r="C77" s="17"/>
      <c r="D77" s="17"/>
      <c r="E77" s="17"/>
      <c r="F77" s="17"/>
      <c r="G77" s="17"/>
      <c r="H77" s="17"/>
    </row>
    <row r="78" spans="1:10" x14ac:dyDescent="0.25">
      <c r="A78" s="1" t="s">
        <v>178</v>
      </c>
    </row>
    <row r="79" spans="1:10" x14ac:dyDescent="0.25">
      <c r="B79" s="1" t="s">
        <v>146</v>
      </c>
      <c r="C79" s="1" t="s">
        <v>154</v>
      </c>
      <c r="D79" s="1" t="s">
        <v>155</v>
      </c>
      <c r="E79" s="1" t="s">
        <v>663</v>
      </c>
      <c r="J79" s="1" t="s">
        <v>1347</v>
      </c>
    </row>
    <row r="80" spans="1:10" x14ac:dyDescent="0.25">
      <c r="A80" s="1" t="s">
        <v>169</v>
      </c>
      <c r="B80" s="2">
        <f t="shared" ref="B80:B87" si="9">C80+D80</f>
        <v>0</v>
      </c>
      <c r="C80" s="2">
        <v>0</v>
      </c>
      <c r="D80" s="2">
        <v>0</v>
      </c>
      <c r="J80" s="1" t="s">
        <v>1062</v>
      </c>
    </row>
    <row r="81" spans="1:10" x14ac:dyDescent="0.25">
      <c r="A81" s="1" t="s">
        <v>171</v>
      </c>
      <c r="B81" s="2">
        <f t="shared" si="9"/>
        <v>60</v>
      </c>
      <c r="C81" s="2">
        <v>40</v>
      </c>
      <c r="D81" s="2">
        <v>20</v>
      </c>
      <c r="E81" s="16">
        <f>C81/D81</f>
        <v>2</v>
      </c>
    </row>
    <row r="82" spans="1:10" x14ac:dyDescent="0.25">
      <c r="A82" s="1" t="s">
        <v>170</v>
      </c>
      <c r="B82" s="2">
        <f t="shared" si="9"/>
        <v>80</v>
      </c>
      <c r="C82" s="2">
        <v>60</v>
      </c>
      <c r="D82" s="2">
        <v>20</v>
      </c>
      <c r="E82" s="16">
        <f t="shared" ref="E82:E91" si="10">C82/D82</f>
        <v>3</v>
      </c>
      <c r="J82" s="1" t="s">
        <v>1072</v>
      </c>
    </row>
    <row r="83" spans="1:10" x14ac:dyDescent="0.25">
      <c r="A83" s="1" t="s">
        <v>172</v>
      </c>
      <c r="B83" s="2">
        <f t="shared" si="9"/>
        <v>380</v>
      </c>
      <c r="C83" s="2">
        <v>320</v>
      </c>
      <c r="D83" s="2">
        <v>60</v>
      </c>
      <c r="E83" s="16">
        <f t="shared" si="10"/>
        <v>5.333333333333333</v>
      </c>
    </row>
    <row r="84" spans="1:10" x14ac:dyDescent="0.25">
      <c r="A84" s="1" t="s">
        <v>173</v>
      </c>
      <c r="B84" s="2">
        <f t="shared" si="9"/>
        <v>1280</v>
      </c>
      <c r="C84" s="2">
        <v>1100</v>
      </c>
      <c r="D84" s="2">
        <v>180</v>
      </c>
      <c r="E84" s="16">
        <f t="shared" si="10"/>
        <v>6.1111111111111107</v>
      </c>
    </row>
    <row r="85" spans="1:10" x14ac:dyDescent="0.25">
      <c r="A85" s="1" t="s">
        <v>174</v>
      </c>
      <c r="B85" s="2">
        <f t="shared" si="9"/>
        <v>2920</v>
      </c>
      <c r="C85" s="2">
        <v>2200</v>
      </c>
      <c r="D85" s="2">
        <v>720</v>
      </c>
      <c r="E85" s="16">
        <f t="shared" si="10"/>
        <v>3.0555555555555554</v>
      </c>
    </row>
    <row r="86" spans="1:10" x14ac:dyDescent="0.25">
      <c r="A86" s="1" t="s">
        <v>175</v>
      </c>
      <c r="B86" s="2">
        <f t="shared" si="9"/>
        <v>1900</v>
      </c>
      <c r="C86" s="2">
        <v>1120</v>
      </c>
      <c r="D86" s="2">
        <v>780</v>
      </c>
      <c r="E86" s="16">
        <f t="shared" si="10"/>
        <v>1.4358974358974359</v>
      </c>
    </row>
    <row r="87" spans="1:10" x14ac:dyDescent="0.25">
      <c r="A87" s="1" t="s">
        <v>176</v>
      </c>
      <c r="B87" s="2">
        <f t="shared" si="9"/>
        <v>1040</v>
      </c>
      <c r="C87" s="2">
        <v>660</v>
      </c>
      <c r="D87" s="2">
        <v>380</v>
      </c>
      <c r="E87" s="16">
        <f t="shared" si="10"/>
        <v>1.736842105263158</v>
      </c>
    </row>
    <row r="88" spans="1:10" x14ac:dyDescent="0.25">
      <c r="A88" s="1" t="s">
        <v>1054</v>
      </c>
      <c r="B88" s="2">
        <f>SUM(B80:B87)</f>
        <v>7660</v>
      </c>
      <c r="C88" s="2">
        <f>SUM(C80:C87)</f>
        <v>5500</v>
      </c>
      <c r="D88" s="2">
        <f>SUM(D80:D87)</f>
        <v>2160</v>
      </c>
      <c r="E88" s="16">
        <f t="shared" si="10"/>
        <v>2.5462962962962963</v>
      </c>
    </row>
    <row r="89" spans="1:10" x14ac:dyDescent="0.25">
      <c r="B89" s="2"/>
      <c r="C89" s="2"/>
      <c r="D89" s="2"/>
    </row>
    <row r="90" spans="1:10" x14ac:dyDescent="0.25">
      <c r="A90" s="1" t="s">
        <v>180</v>
      </c>
      <c r="B90" s="2">
        <f>C90+D90</f>
        <v>190</v>
      </c>
      <c r="C90" s="2">
        <f>C86/10</f>
        <v>112</v>
      </c>
      <c r="D90" s="2">
        <f>D86/10</f>
        <v>78</v>
      </c>
      <c r="E90" s="16">
        <f t="shared" si="10"/>
        <v>1.4358974358974359</v>
      </c>
    </row>
    <row r="91" spans="1:10" x14ac:dyDescent="0.25">
      <c r="A91" s="1" t="s">
        <v>647</v>
      </c>
      <c r="B91" s="2">
        <f>C91+D91</f>
        <v>346.66666666666669</v>
      </c>
      <c r="C91" s="2">
        <f>C87/3</f>
        <v>220</v>
      </c>
      <c r="D91" s="2">
        <f>D87/3</f>
        <v>126.66666666666667</v>
      </c>
      <c r="E91" s="16">
        <f t="shared" si="10"/>
        <v>1.7368421052631577</v>
      </c>
    </row>
    <row r="94" spans="1:10" ht="30" x14ac:dyDescent="0.25">
      <c r="B94" s="4" t="s">
        <v>1064</v>
      </c>
      <c r="C94" s="4" t="s">
        <v>1059</v>
      </c>
      <c r="D94" s="4" t="s">
        <v>1061</v>
      </c>
      <c r="E94" s="4" t="s">
        <v>154</v>
      </c>
      <c r="F94" s="4" t="s">
        <v>155</v>
      </c>
      <c r="G94" s="4" t="s">
        <v>146</v>
      </c>
      <c r="H94" s="4" t="s">
        <v>1065</v>
      </c>
    </row>
    <row r="95" spans="1:10" x14ac:dyDescent="0.25">
      <c r="A95" s="1">
        <v>1786</v>
      </c>
      <c r="B95" s="1">
        <v>0</v>
      </c>
      <c r="D95" s="16"/>
      <c r="E95" s="15">
        <v>0</v>
      </c>
      <c r="F95" s="15">
        <v>0</v>
      </c>
      <c r="G95" s="15">
        <f>E95+F95</f>
        <v>0</v>
      </c>
      <c r="J95" s="1" t="s">
        <v>1063</v>
      </c>
    </row>
    <row r="96" spans="1:10" x14ac:dyDescent="0.25">
      <c r="A96" s="1">
        <v>1787</v>
      </c>
      <c r="B96" s="1">
        <v>0</v>
      </c>
      <c r="D96" s="16"/>
      <c r="E96" s="15">
        <v>0</v>
      </c>
      <c r="F96" s="15">
        <v>0</v>
      </c>
      <c r="G96" s="15">
        <f>E96+F96</f>
        <v>0</v>
      </c>
      <c r="J96" s="1" t="s">
        <v>1060</v>
      </c>
    </row>
    <row r="97" spans="1:8" x14ac:dyDescent="0.25">
      <c r="A97" s="1">
        <v>1788</v>
      </c>
      <c r="B97" s="1">
        <v>0</v>
      </c>
      <c r="D97" s="16"/>
      <c r="E97" s="15">
        <v>0</v>
      </c>
      <c r="F97" s="15">
        <v>0</v>
      </c>
      <c r="G97" s="15">
        <f>E97+F97</f>
        <v>0</v>
      </c>
    </row>
    <row r="98" spans="1:8" x14ac:dyDescent="0.25">
      <c r="A98" s="1">
        <v>1789</v>
      </c>
      <c r="B98" s="1">
        <v>0</v>
      </c>
      <c r="D98" s="16"/>
      <c r="E98" s="15">
        <v>0</v>
      </c>
      <c r="F98" s="15">
        <v>0</v>
      </c>
      <c r="G98" s="15">
        <f>E98+F98</f>
        <v>0</v>
      </c>
    </row>
    <row r="99" spans="1:8" x14ac:dyDescent="0.25">
      <c r="A99" s="1">
        <v>1790</v>
      </c>
      <c r="B99" s="1">
        <v>0</v>
      </c>
      <c r="C99" s="1">
        <f t="shared" ref="C99:C107" si="11">C$108</f>
        <v>1</v>
      </c>
      <c r="D99" s="18">
        <f>D$104</f>
        <v>2</v>
      </c>
      <c r="E99" s="15">
        <f>B99*C99-F99</f>
        <v>0</v>
      </c>
      <c r="F99" s="15">
        <f>B99*C99/(1+D99)</f>
        <v>0</v>
      </c>
      <c r="G99" s="15">
        <f>E99+F99</f>
        <v>0</v>
      </c>
    </row>
    <row r="100" spans="1:8" x14ac:dyDescent="0.25">
      <c r="A100" s="1">
        <v>1791</v>
      </c>
      <c r="B100" s="1">
        <v>41</v>
      </c>
      <c r="C100" s="1">
        <f t="shared" si="11"/>
        <v>1</v>
      </c>
      <c r="D100" s="18">
        <f>D$104</f>
        <v>2</v>
      </c>
      <c r="E100" s="15">
        <f t="shared" ref="E100:E128" si="12">B100*C100-F100</f>
        <v>27.333333333333336</v>
      </c>
      <c r="F100" s="15">
        <f t="shared" ref="F100:F128" si="13">B100*C100/(1+D100)</f>
        <v>13.666666666666666</v>
      </c>
      <c r="G100" s="15">
        <f t="shared" ref="G100:G128" si="14">E100+F100</f>
        <v>41</v>
      </c>
    </row>
    <row r="101" spans="1:8" x14ac:dyDescent="0.25">
      <c r="A101" s="1">
        <v>1792</v>
      </c>
      <c r="B101" s="1">
        <v>0</v>
      </c>
      <c r="C101" s="1">
        <f t="shared" si="11"/>
        <v>1</v>
      </c>
      <c r="D101" s="18">
        <f>D$104</f>
        <v>2</v>
      </c>
      <c r="E101" s="15">
        <f t="shared" si="12"/>
        <v>0</v>
      </c>
      <c r="F101" s="15">
        <f t="shared" si="13"/>
        <v>0</v>
      </c>
      <c r="G101" s="15">
        <f t="shared" si="14"/>
        <v>0</v>
      </c>
    </row>
    <row r="102" spans="1:8" x14ac:dyDescent="0.25">
      <c r="A102" s="1">
        <v>1793</v>
      </c>
      <c r="B102" s="1">
        <v>0</v>
      </c>
      <c r="C102" s="1">
        <f t="shared" si="11"/>
        <v>1</v>
      </c>
      <c r="D102" s="18">
        <f>D$104</f>
        <v>2</v>
      </c>
      <c r="E102" s="15">
        <f t="shared" si="12"/>
        <v>0</v>
      </c>
      <c r="F102" s="15">
        <f t="shared" si="13"/>
        <v>0</v>
      </c>
      <c r="G102" s="15">
        <f t="shared" si="14"/>
        <v>0</v>
      </c>
    </row>
    <row r="103" spans="1:8" x14ac:dyDescent="0.25">
      <c r="A103" s="1">
        <v>1794</v>
      </c>
      <c r="B103" s="1">
        <v>19</v>
      </c>
      <c r="C103" s="1">
        <f t="shared" si="11"/>
        <v>1</v>
      </c>
      <c r="D103" s="18">
        <f>D$104</f>
        <v>2</v>
      </c>
      <c r="E103" s="15">
        <f t="shared" si="12"/>
        <v>12.666666666666668</v>
      </c>
      <c r="F103" s="15">
        <f t="shared" si="13"/>
        <v>6.333333333333333</v>
      </c>
      <c r="G103" s="15">
        <f t="shared" si="14"/>
        <v>19</v>
      </c>
    </row>
    <row r="104" spans="1:8" x14ac:dyDescent="0.25">
      <c r="A104" s="1">
        <v>1795</v>
      </c>
      <c r="B104" s="1">
        <v>0</v>
      </c>
      <c r="C104" s="1">
        <f t="shared" si="11"/>
        <v>1</v>
      </c>
      <c r="D104" s="18">
        <f>C81/D81</f>
        <v>2</v>
      </c>
      <c r="E104" s="15">
        <f t="shared" si="12"/>
        <v>0</v>
      </c>
      <c r="F104" s="15">
        <f t="shared" si="13"/>
        <v>0</v>
      </c>
      <c r="G104" s="15">
        <f t="shared" si="14"/>
        <v>0</v>
      </c>
    </row>
    <row r="105" spans="1:8" x14ac:dyDescent="0.25">
      <c r="A105" s="1">
        <v>1796</v>
      </c>
      <c r="B105" s="1">
        <v>0</v>
      </c>
      <c r="C105" s="1">
        <f t="shared" si="11"/>
        <v>1</v>
      </c>
      <c r="D105" s="18">
        <f>D$104*(D$114/D$104)^((A105-A$104)/(A$114-A$104))</f>
        <v>2.0827594879848212</v>
      </c>
      <c r="E105" s="15">
        <f t="shared" si="12"/>
        <v>0</v>
      </c>
      <c r="F105" s="15">
        <f t="shared" si="13"/>
        <v>0</v>
      </c>
      <c r="G105" s="15">
        <f t="shared" si="14"/>
        <v>0</v>
      </c>
    </row>
    <row r="106" spans="1:8" x14ac:dyDescent="0.25">
      <c r="A106" s="1">
        <v>1797</v>
      </c>
      <c r="B106" s="1">
        <v>0</v>
      </c>
      <c r="C106" s="1">
        <f t="shared" si="11"/>
        <v>1</v>
      </c>
      <c r="D106" s="18">
        <f t="shared" ref="D106:D113" si="15">D$104*(D$114/D$104)^((A106-A$104)/(A$114-A$104))</f>
        <v>2.1689435423953971</v>
      </c>
      <c r="E106" s="15">
        <f t="shared" si="12"/>
        <v>0</v>
      </c>
      <c r="F106" s="15">
        <f t="shared" si="13"/>
        <v>0</v>
      </c>
      <c r="G106" s="15">
        <f t="shared" si="14"/>
        <v>0</v>
      </c>
    </row>
    <row r="107" spans="1:8" x14ac:dyDescent="0.25">
      <c r="A107" s="1">
        <v>1798</v>
      </c>
      <c r="B107" s="1">
        <v>0</v>
      </c>
      <c r="C107" s="1">
        <f t="shared" si="11"/>
        <v>1</v>
      </c>
      <c r="D107" s="18">
        <f t="shared" si="15"/>
        <v>2.258693870913711</v>
      </c>
      <c r="E107" s="15">
        <f t="shared" si="12"/>
        <v>0</v>
      </c>
      <c r="F107" s="15">
        <f t="shared" si="13"/>
        <v>0</v>
      </c>
      <c r="G107" s="15">
        <f t="shared" si="14"/>
        <v>0</v>
      </c>
    </row>
    <row r="108" spans="1:8" x14ac:dyDescent="0.25">
      <c r="A108" s="1">
        <v>1799</v>
      </c>
      <c r="B108" s="1">
        <v>0</v>
      </c>
      <c r="C108" s="1">
        <f>B81/SUM(B99:B108)</f>
        <v>1</v>
      </c>
      <c r="D108" s="18">
        <f t="shared" si="15"/>
        <v>2.3521580450493471</v>
      </c>
      <c r="E108" s="15">
        <f t="shared" si="12"/>
        <v>0</v>
      </c>
      <c r="F108" s="15">
        <f t="shared" si="13"/>
        <v>0</v>
      </c>
      <c r="G108" s="15">
        <f t="shared" si="14"/>
        <v>0</v>
      </c>
      <c r="H108" s="15">
        <f>SUM(G99:G108)</f>
        <v>60</v>
      </c>
    </row>
    <row r="109" spans="1:8" x14ac:dyDescent="0.25">
      <c r="A109" s="1">
        <v>1800</v>
      </c>
      <c r="B109" s="1">
        <v>5</v>
      </c>
      <c r="C109" s="19">
        <f t="shared" ref="C109:C117" si="16">C$118</f>
        <v>1.7021276595744681</v>
      </c>
      <c r="D109" s="18">
        <f t="shared" si="15"/>
        <v>2.4494897427831779</v>
      </c>
      <c r="E109" s="15">
        <f t="shared" si="12"/>
        <v>6.0434217144116111</v>
      </c>
      <c r="F109" s="15">
        <f t="shared" si="13"/>
        <v>2.4672165834607287</v>
      </c>
      <c r="G109" s="15">
        <f t="shared" si="14"/>
        <v>8.5106382978723403</v>
      </c>
    </row>
    <row r="110" spans="1:8" x14ac:dyDescent="0.25">
      <c r="A110" s="1">
        <v>1801</v>
      </c>
      <c r="B110" s="1">
        <v>0</v>
      </c>
      <c r="C110" s="19">
        <f t="shared" si="16"/>
        <v>1.7021276595744681</v>
      </c>
      <c r="D110" s="18">
        <f t="shared" si="15"/>
        <v>2.5508490012515814</v>
      </c>
      <c r="E110" s="15">
        <f t="shared" si="12"/>
        <v>0</v>
      </c>
      <c r="F110" s="15">
        <f t="shared" si="13"/>
        <v>0</v>
      </c>
      <c r="G110" s="15">
        <f t="shared" si="14"/>
        <v>0</v>
      </c>
    </row>
    <row r="111" spans="1:8" x14ac:dyDescent="0.25">
      <c r="A111" s="1">
        <v>1802</v>
      </c>
      <c r="B111" s="1">
        <v>5</v>
      </c>
      <c r="C111" s="19">
        <f t="shared" si="16"/>
        <v>1.7021276595744681</v>
      </c>
      <c r="D111" s="18">
        <f t="shared" si="15"/>
        <v>2.6564024798866681</v>
      </c>
      <c r="E111" s="15">
        <f t="shared" si="12"/>
        <v>6.1830394231072923</v>
      </c>
      <c r="F111" s="15">
        <f t="shared" si="13"/>
        <v>2.327598874765048</v>
      </c>
      <c r="G111" s="15">
        <f t="shared" si="14"/>
        <v>8.5106382978723403</v>
      </c>
    </row>
    <row r="112" spans="1:8" x14ac:dyDescent="0.25">
      <c r="A112" s="1">
        <v>1803</v>
      </c>
      <c r="B112" s="1">
        <v>7</v>
      </c>
      <c r="C112" s="19">
        <f t="shared" si="16"/>
        <v>1.7021276595744681</v>
      </c>
      <c r="D112" s="18">
        <f t="shared" si="15"/>
        <v>2.7663237344451832</v>
      </c>
      <c r="E112" s="15">
        <f t="shared" si="12"/>
        <v>8.7513595033568663</v>
      </c>
      <c r="F112" s="15">
        <f t="shared" si="13"/>
        <v>3.1635341136644106</v>
      </c>
      <c r="G112" s="15">
        <f t="shared" si="14"/>
        <v>11.914893617021278</v>
      </c>
    </row>
    <row r="113" spans="1:8" x14ac:dyDescent="0.25">
      <c r="A113" s="1">
        <v>1804</v>
      </c>
      <c r="B113" s="1">
        <v>0</v>
      </c>
      <c r="C113" s="19">
        <f t="shared" si="16"/>
        <v>1.7021276595744681</v>
      </c>
      <c r="D113" s="18">
        <f t="shared" si="15"/>
        <v>2.8807935023766542</v>
      </c>
      <c r="E113" s="15">
        <f t="shared" si="12"/>
        <v>0</v>
      </c>
      <c r="F113" s="15">
        <f t="shared" si="13"/>
        <v>0</v>
      </c>
      <c r="G113" s="15">
        <f t="shared" si="14"/>
        <v>0</v>
      </c>
    </row>
    <row r="114" spans="1:8" x14ac:dyDescent="0.25">
      <c r="A114" s="1">
        <v>1805</v>
      </c>
      <c r="B114" s="1">
        <v>5</v>
      </c>
      <c r="C114" s="19">
        <f t="shared" si="16"/>
        <v>1.7021276595744681</v>
      </c>
      <c r="D114" s="18">
        <f>C82/D82</f>
        <v>3</v>
      </c>
      <c r="E114" s="15">
        <f t="shared" si="12"/>
        <v>6.3829787234042552</v>
      </c>
      <c r="F114" s="15">
        <f t="shared" si="13"/>
        <v>2.1276595744680851</v>
      </c>
      <c r="G114" s="15">
        <f t="shared" si="14"/>
        <v>8.5106382978723403</v>
      </c>
    </row>
    <row r="115" spans="1:8" x14ac:dyDescent="0.25">
      <c r="A115" s="1">
        <v>1806</v>
      </c>
      <c r="B115" s="1">
        <v>8</v>
      </c>
      <c r="C115" s="19">
        <f t="shared" si="16"/>
        <v>1.7021276595744681</v>
      </c>
      <c r="D115" s="18">
        <f>D$114*(D$124/D$114)^((A115-A$114)/(A$124-A$114))</f>
        <v>3.1776715231464365</v>
      </c>
      <c r="E115" s="15">
        <f t="shared" si="12"/>
        <v>10.357544986717404</v>
      </c>
      <c r="F115" s="15">
        <f t="shared" si="13"/>
        <v>3.2594762898783411</v>
      </c>
      <c r="G115" s="15">
        <f t="shared" si="14"/>
        <v>13.617021276595745</v>
      </c>
    </row>
    <row r="116" spans="1:8" x14ac:dyDescent="0.25">
      <c r="A116" s="1">
        <v>1807</v>
      </c>
      <c r="B116" s="1">
        <v>9</v>
      </c>
      <c r="C116" s="19">
        <f t="shared" si="16"/>
        <v>1.7021276595744681</v>
      </c>
      <c r="D116" s="18">
        <f t="shared" ref="D116:D123" si="17">D$114*(D$124/D$114)^((A116-A$114)/(A$124-A$114))</f>
        <v>3.3658654363385985</v>
      </c>
      <c r="E116" s="15">
        <f t="shared" si="12"/>
        <v>11.810303059093089</v>
      </c>
      <c r="F116" s="15">
        <f t="shared" si="13"/>
        <v>3.5088458770771247</v>
      </c>
      <c r="G116" s="15">
        <f t="shared" si="14"/>
        <v>15.319148936170214</v>
      </c>
    </row>
    <row r="117" spans="1:8" x14ac:dyDescent="0.25">
      <c r="A117" s="1">
        <v>1808</v>
      </c>
      <c r="B117" s="1">
        <v>7</v>
      </c>
      <c r="C117" s="19">
        <f t="shared" si="16"/>
        <v>1.7021276595744681</v>
      </c>
      <c r="D117" s="18">
        <f t="shared" si="17"/>
        <v>3.5652049159320063</v>
      </c>
      <c r="E117" s="15">
        <f t="shared" si="12"/>
        <v>9.3049574068328234</v>
      </c>
      <c r="F117" s="15">
        <f t="shared" si="13"/>
        <v>2.6099362101884531</v>
      </c>
      <c r="G117" s="15">
        <f t="shared" si="14"/>
        <v>11.914893617021276</v>
      </c>
    </row>
    <row r="118" spans="1:8" x14ac:dyDescent="0.25">
      <c r="A118" s="1">
        <v>1809</v>
      </c>
      <c r="B118" s="1">
        <v>1</v>
      </c>
      <c r="C118" s="19">
        <f>B82/SUM(B109:B118)</f>
        <v>1.7021276595744681</v>
      </c>
      <c r="D118" s="18">
        <f t="shared" si="17"/>
        <v>3.7763500451796084</v>
      </c>
      <c r="E118" s="15">
        <f t="shared" si="12"/>
        <v>1.3457618900069108</v>
      </c>
      <c r="F118" s="15">
        <f t="shared" si="13"/>
        <v>0.35636576956755728</v>
      </c>
      <c r="G118" s="15">
        <f t="shared" si="14"/>
        <v>1.7021276595744681</v>
      </c>
      <c r="H118" s="15">
        <f>SUM(G109:G118)</f>
        <v>80</v>
      </c>
    </row>
    <row r="119" spans="1:8" x14ac:dyDescent="0.25">
      <c r="A119" s="1">
        <v>1810</v>
      </c>
      <c r="B119" s="1">
        <v>10</v>
      </c>
      <c r="C119" s="1">
        <f t="shared" ref="C119:C127" si="18">C$128</f>
        <v>1</v>
      </c>
      <c r="D119" s="18">
        <f t="shared" si="17"/>
        <v>4</v>
      </c>
      <c r="E119" s="15">
        <f t="shared" si="12"/>
        <v>8</v>
      </c>
      <c r="F119" s="15">
        <f t="shared" si="13"/>
        <v>2</v>
      </c>
      <c r="G119" s="15">
        <f t="shared" si="14"/>
        <v>10</v>
      </c>
    </row>
    <row r="120" spans="1:8" x14ac:dyDescent="0.25">
      <c r="A120" s="1">
        <v>1811</v>
      </c>
      <c r="B120" s="1">
        <v>10</v>
      </c>
      <c r="C120" s="1">
        <f t="shared" si="18"/>
        <v>1</v>
      </c>
      <c r="D120" s="18">
        <f t="shared" si="17"/>
        <v>4.2368953641952487</v>
      </c>
      <c r="E120" s="15">
        <f t="shared" si="12"/>
        <v>8.0904716812999187</v>
      </c>
      <c r="F120" s="15">
        <f t="shared" si="13"/>
        <v>1.9095283187000807</v>
      </c>
      <c r="G120" s="15">
        <f t="shared" si="14"/>
        <v>10</v>
      </c>
    </row>
    <row r="121" spans="1:8" x14ac:dyDescent="0.25">
      <c r="A121" s="1">
        <v>1812</v>
      </c>
      <c r="B121" s="1">
        <v>8</v>
      </c>
      <c r="C121" s="1">
        <f t="shared" si="18"/>
        <v>1</v>
      </c>
      <c r="D121" s="18">
        <f t="shared" si="17"/>
        <v>4.4878205817847974</v>
      </c>
      <c r="E121" s="15">
        <f t="shared" si="12"/>
        <v>6.5422263937429657</v>
      </c>
      <c r="F121" s="15">
        <f t="shared" si="13"/>
        <v>1.4577736062570343</v>
      </c>
      <c r="G121" s="15">
        <f t="shared" si="14"/>
        <v>8</v>
      </c>
    </row>
    <row r="122" spans="1:8" x14ac:dyDescent="0.25">
      <c r="A122" s="1">
        <v>1813</v>
      </c>
      <c r="B122" s="1">
        <v>24</v>
      </c>
      <c r="C122" s="1">
        <f t="shared" si="18"/>
        <v>1</v>
      </c>
      <c r="D122" s="18">
        <f t="shared" si="17"/>
        <v>4.7536065545760087</v>
      </c>
      <c r="E122" s="15">
        <f t="shared" si="12"/>
        <v>19.82870330594432</v>
      </c>
      <c r="F122" s="15">
        <f t="shared" si="13"/>
        <v>4.1712966940556804</v>
      </c>
      <c r="G122" s="15">
        <f t="shared" si="14"/>
        <v>24</v>
      </c>
    </row>
    <row r="123" spans="1:8" x14ac:dyDescent="0.25">
      <c r="A123" s="1">
        <v>1814</v>
      </c>
      <c r="B123" s="1">
        <v>13</v>
      </c>
      <c r="C123" s="1">
        <f t="shared" si="18"/>
        <v>1</v>
      </c>
      <c r="D123" s="18">
        <f t="shared" si="17"/>
        <v>5.0351333935728109</v>
      </c>
      <c r="E123" s="15">
        <f t="shared" si="12"/>
        <v>10.845946534695569</v>
      </c>
      <c r="F123" s="15">
        <f t="shared" si="13"/>
        <v>2.1540534653044303</v>
      </c>
      <c r="G123" s="15">
        <f t="shared" si="14"/>
        <v>13</v>
      </c>
    </row>
    <row r="124" spans="1:8" x14ac:dyDescent="0.25">
      <c r="A124" s="1">
        <v>1815</v>
      </c>
      <c r="B124" s="1">
        <v>25</v>
      </c>
      <c r="C124" s="1">
        <f t="shared" si="18"/>
        <v>1</v>
      </c>
      <c r="D124" s="18">
        <f>C83/D83</f>
        <v>5.333333333333333</v>
      </c>
      <c r="E124" s="15">
        <f t="shared" si="12"/>
        <v>21.05263157894737</v>
      </c>
      <c r="F124" s="15">
        <f t="shared" si="13"/>
        <v>3.9473684210526319</v>
      </c>
      <c r="G124" s="15">
        <f t="shared" si="14"/>
        <v>25</v>
      </c>
    </row>
    <row r="125" spans="1:8" x14ac:dyDescent="0.25">
      <c r="A125" s="1">
        <v>1816</v>
      </c>
      <c r="B125" s="1">
        <v>75</v>
      </c>
      <c r="C125" s="1">
        <f t="shared" si="18"/>
        <v>1</v>
      </c>
      <c r="D125" s="18">
        <f>D$124</f>
        <v>5.333333333333333</v>
      </c>
      <c r="E125" s="15">
        <f t="shared" si="12"/>
        <v>63.157894736842103</v>
      </c>
      <c r="F125" s="15">
        <f t="shared" si="13"/>
        <v>11.842105263157896</v>
      </c>
      <c r="G125" s="15">
        <f t="shared" si="14"/>
        <v>75</v>
      </c>
    </row>
    <row r="126" spans="1:8" x14ac:dyDescent="0.25">
      <c r="A126" s="1">
        <v>1817</v>
      </c>
      <c r="B126" s="1">
        <f>16*4</f>
        <v>64</v>
      </c>
      <c r="C126" s="1">
        <f t="shared" si="18"/>
        <v>1</v>
      </c>
      <c r="D126" s="18">
        <f>D$124</f>
        <v>5.333333333333333</v>
      </c>
      <c r="E126" s="15">
        <f t="shared" si="12"/>
        <v>53.89473684210526</v>
      </c>
      <c r="F126" s="15">
        <f t="shared" si="13"/>
        <v>10.105263157894738</v>
      </c>
      <c r="G126" s="15">
        <f t="shared" si="14"/>
        <v>64</v>
      </c>
    </row>
    <row r="127" spans="1:8" x14ac:dyDescent="0.25">
      <c r="A127" s="1">
        <v>1818</v>
      </c>
      <c r="B127" s="1">
        <f>(B83-SUM(B119:B126))/2</f>
        <v>75.5</v>
      </c>
      <c r="C127" s="1">
        <f t="shared" si="18"/>
        <v>1</v>
      </c>
      <c r="D127" s="18">
        <f>D$124</f>
        <v>5.333333333333333</v>
      </c>
      <c r="E127" s="15">
        <f t="shared" si="12"/>
        <v>63.578947368421055</v>
      </c>
      <c r="F127" s="15">
        <f t="shared" si="13"/>
        <v>11.921052631578949</v>
      </c>
      <c r="G127" s="15">
        <f t="shared" si="14"/>
        <v>75.5</v>
      </c>
    </row>
    <row r="128" spans="1:8" x14ac:dyDescent="0.25">
      <c r="A128" s="1">
        <v>1819</v>
      </c>
      <c r="B128" s="1">
        <f>B127</f>
        <v>75.5</v>
      </c>
      <c r="C128" s="1">
        <f>B83/SUM(B119:B128)</f>
        <v>1</v>
      </c>
      <c r="D128" s="18">
        <f>D$124</f>
        <v>5.333333333333333</v>
      </c>
      <c r="E128" s="15">
        <f t="shared" si="12"/>
        <v>63.578947368421055</v>
      </c>
      <c r="F128" s="15">
        <f t="shared" si="13"/>
        <v>11.921052631578949</v>
      </c>
      <c r="G128" s="15">
        <f t="shared" si="14"/>
        <v>75.5</v>
      </c>
      <c r="H128" s="15">
        <f>SUM(G119:G128)</f>
        <v>380</v>
      </c>
    </row>
    <row r="130" spans="1:10" x14ac:dyDescent="0.25">
      <c r="A130" s="1" t="s">
        <v>1069</v>
      </c>
      <c r="B130" s="15">
        <f>(B83-SUM(G119:G125))/3</f>
        <v>71.666666666666671</v>
      </c>
    </row>
    <row r="131" spans="1:10" x14ac:dyDescent="0.25">
      <c r="A131" s="1" t="s">
        <v>1066</v>
      </c>
      <c r="B131" s="1">
        <f>E131+F131</f>
        <v>855</v>
      </c>
      <c r="E131" s="1">
        <v>764</v>
      </c>
      <c r="F131" s="1">
        <v>91</v>
      </c>
      <c r="J131" s="1" t="s">
        <v>1067</v>
      </c>
    </row>
    <row r="132" spans="1:10" x14ac:dyDescent="0.25">
      <c r="A132" s="17" t="s">
        <v>1068</v>
      </c>
      <c r="B132" s="17">
        <f>(B131-SUM(G95:G125))/6</f>
        <v>91.666666666666671</v>
      </c>
      <c r="C132" s="17"/>
      <c r="D132" s="17"/>
      <c r="E132" s="17"/>
      <c r="F132" s="17"/>
      <c r="G132" s="17"/>
      <c r="H132" s="17"/>
    </row>
    <row r="133" spans="1:10" x14ac:dyDescent="0.25">
      <c r="A133" s="1" t="s">
        <v>657</v>
      </c>
      <c r="B133" s="1">
        <f>120/3</f>
        <v>40</v>
      </c>
      <c r="J133" s="1" t="s">
        <v>1070</v>
      </c>
    </row>
    <row r="134" spans="1:10" x14ac:dyDescent="0.25">
      <c r="B134" s="2"/>
      <c r="C134" s="2"/>
      <c r="D134" s="19"/>
      <c r="E134" s="19"/>
    </row>
    <row r="136" spans="1:10" x14ac:dyDescent="0.25">
      <c r="B136" s="1" t="s">
        <v>1057</v>
      </c>
      <c r="C136" s="1" t="s">
        <v>146</v>
      </c>
      <c r="D136" s="1" t="s">
        <v>154</v>
      </c>
      <c r="E136" s="1" t="s">
        <v>155</v>
      </c>
      <c r="F136" s="1" t="s">
        <v>663</v>
      </c>
    </row>
    <row r="137" spans="1:10" x14ac:dyDescent="0.25">
      <c r="A137" s="1">
        <v>1820</v>
      </c>
      <c r="B137" s="13">
        <f>SUM(E126:F128)/SUM('by year'!F36:G38)</f>
        <v>2.580103204128165E-2</v>
      </c>
      <c r="C137" s="15">
        <f>B$142*('by year'!F39+'by year'!G39)</f>
        <v>142.64295830055076</v>
      </c>
      <c r="D137" s="15">
        <f>C137-E137</f>
        <v>120.12038593730591</v>
      </c>
      <c r="E137" s="15">
        <f>C137/(1+F137)</f>
        <v>22.522572363244855</v>
      </c>
      <c r="F137" s="16">
        <f>SUM(E126:E128)/SUM(F126:F128)</f>
        <v>5.3333333333333339</v>
      </c>
      <c r="J137" s="1" t="s">
        <v>653</v>
      </c>
    </row>
    <row r="138" spans="1:10" x14ac:dyDescent="0.25">
      <c r="A138" s="1">
        <v>1821</v>
      </c>
      <c r="B138" s="13"/>
      <c r="C138" s="15">
        <f>B$142*('by year'!F40+'by year'!G40)</f>
        <v>118.27159716758457</v>
      </c>
      <c r="D138" s="15">
        <f t="shared" ref="D138:D156" si="19">C138-E138</f>
        <v>100.02131648643189</v>
      </c>
      <c r="E138" s="15">
        <f t="shared" ref="E138:E156" si="20">C138/(1+F138)</f>
        <v>18.250280681152688</v>
      </c>
      <c r="F138" s="16">
        <f>F$137*(F$142/F$137)^((A138-A$137)/(A$142-A$137))</f>
        <v>5.4805357919632032</v>
      </c>
      <c r="J138" s="1" t="s">
        <v>654</v>
      </c>
    </row>
    <row r="139" spans="1:10" x14ac:dyDescent="0.25">
      <c r="A139" s="1">
        <v>1822</v>
      </c>
      <c r="B139" s="13"/>
      <c r="C139" s="15">
        <f>B$142*('by year'!F41+'by year'!G41)</f>
        <v>84.715656963021246</v>
      </c>
      <c r="D139" s="15">
        <f t="shared" si="19"/>
        <v>71.9415017064034</v>
      </c>
      <c r="E139" s="15">
        <f t="shared" si="20"/>
        <v>12.774155256617844</v>
      </c>
      <c r="F139" s="16">
        <f>F$137*(F$142/F$137)^((A139-A$137)/(A$142-A$137))</f>
        <v>5.631801106310574</v>
      </c>
      <c r="J139" s="1" t="s">
        <v>655</v>
      </c>
    </row>
    <row r="140" spans="1:10" x14ac:dyDescent="0.25">
      <c r="A140" s="1">
        <v>1823</v>
      </c>
      <c r="B140" s="13"/>
      <c r="C140" s="15">
        <f>B$142*('by year'!F42+'by year'!G42)</f>
        <v>103.64878048780488</v>
      </c>
      <c r="D140" s="15">
        <f t="shared" si="19"/>
        <v>88.377660134214779</v>
      </c>
      <c r="E140" s="15">
        <f t="shared" si="20"/>
        <v>15.271120353590103</v>
      </c>
      <c r="F140" s="16">
        <f>F$137*(F$142/F$137)^((A140-A$137)/(A$142-A$137))</f>
        <v>5.7872414130661989</v>
      </c>
      <c r="J140" s="1" t="s">
        <v>656</v>
      </c>
    </row>
    <row r="141" spans="1:10" x14ac:dyDescent="0.25">
      <c r="A141" s="1">
        <v>1824</v>
      </c>
      <c r="B141" s="13"/>
      <c r="C141" s="15">
        <f>B$142*('by year'!F43+'by year'!G43)</f>
        <v>90.435877261998428</v>
      </c>
      <c r="D141" s="15">
        <f t="shared" si="19"/>
        <v>77.417848976909397</v>
      </c>
      <c r="E141" s="15">
        <f t="shared" si="20"/>
        <v>13.018028285089036</v>
      </c>
      <c r="F141" s="16">
        <f>F$137*(F$142/F$137)^((A141-A$137)/(A$142-A$137))</f>
        <v>5.9469719439451882</v>
      </c>
    </row>
    <row r="142" spans="1:10" x14ac:dyDescent="0.25">
      <c r="A142" s="1">
        <v>1825</v>
      </c>
      <c r="B142" s="13">
        <f>B84/SUM('by year'!F39:G48)</f>
        <v>4.028324154209284E-2</v>
      </c>
      <c r="C142" s="15">
        <f>B$142*('by year'!F44+'by year'!G44)</f>
        <v>112.67222659323367</v>
      </c>
      <c r="D142" s="15">
        <f t="shared" si="19"/>
        <v>96.827694728560189</v>
      </c>
      <c r="E142" s="15">
        <f t="shared" si="20"/>
        <v>15.844531864673487</v>
      </c>
      <c r="F142" s="16">
        <f>E84</f>
        <v>6.1111111111111107</v>
      </c>
      <c r="J142" s="1" t="s">
        <v>1055</v>
      </c>
    </row>
    <row r="143" spans="1:10" x14ac:dyDescent="0.25">
      <c r="A143" s="1">
        <v>1826</v>
      </c>
      <c r="B143" s="13"/>
      <c r="C143" s="15">
        <f>B$142*('by year'!F45+'by year'!G45)</f>
        <v>92.329189614476789</v>
      </c>
      <c r="D143" s="15">
        <f t="shared" si="19"/>
        <v>78.552555139613048</v>
      </c>
      <c r="E143" s="15">
        <f t="shared" si="20"/>
        <v>13.776634474863737</v>
      </c>
      <c r="F143" s="16">
        <f>F$142*(F$152/F$142)^((A143-A$142)/(A$152-A$142))</f>
        <v>5.7018682816138231</v>
      </c>
      <c r="J143" s="1" t="s">
        <v>1058</v>
      </c>
    </row>
    <row r="144" spans="1:10" x14ac:dyDescent="0.25">
      <c r="A144" s="1">
        <v>1827</v>
      </c>
      <c r="B144" s="13"/>
      <c r="C144" s="15">
        <f>B$142*('by year'!F46+'by year'!G46)</f>
        <v>158.75625491738788</v>
      </c>
      <c r="D144" s="15">
        <f t="shared" si="19"/>
        <v>133.63671841709251</v>
      </c>
      <c r="E144" s="15">
        <f>C144/(1+F144)</f>
        <v>25.119536500295368</v>
      </c>
      <c r="F144" s="16">
        <f t="shared" ref="F144:F151" si="21">F$142*(F$152/F$142)^((A144-A$142)/(A$152-A$142))</f>
        <v>5.3200312201429805</v>
      </c>
    </row>
    <row r="145" spans="1:10" x14ac:dyDescent="0.25">
      <c r="A145" s="1">
        <v>1828</v>
      </c>
      <c r="B145" s="13"/>
      <c r="C145" s="15">
        <f>B$142*('by year'!F47+'by year'!G47)</f>
        <v>157.87002360346185</v>
      </c>
      <c r="D145" s="15">
        <f t="shared" si="19"/>
        <v>131.39848540288526</v>
      </c>
      <c r="E145" s="15">
        <f t="shared" si="20"/>
        <v>26.471538200576578</v>
      </c>
      <c r="F145" s="16">
        <f t="shared" si="21"/>
        <v>4.9637646443992161</v>
      </c>
      <c r="J145" s="1" t="s">
        <v>1071</v>
      </c>
    </row>
    <row r="146" spans="1:10" x14ac:dyDescent="0.25">
      <c r="A146" s="1">
        <v>1829</v>
      </c>
      <c r="B146" s="13"/>
      <c r="C146" s="15">
        <f>B$142*('by year'!F48+'by year'!G48)</f>
        <v>218.65743509047994</v>
      </c>
      <c r="D146" s="15">
        <f t="shared" si="19"/>
        <v>179.82887794046664</v>
      </c>
      <c r="E146" s="15">
        <f t="shared" si="20"/>
        <v>38.828557150013289</v>
      </c>
      <c r="F146" s="16">
        <f t="shared" si="21"/>
        <v>4.6313561754484383</v>
      </c>
    </row>
    <row r="147" spans="1:10" x14ac:dyDescent="0.25">
      <c r="A147" s="1">
        <v>1830</v>
      </c>
      <c r="B147" s="13"/>
      <c r="C147" s="15">
        <f>B$152*('by year'!F49+'by year'!G49)</f>
        <v>281.79939163785446</v>
      </c>
      <c r="D147" s="15">
        <f t="shared" si="19"/>
        <v>228.8416072479053</v>
      </c>
      <c r="E147" s="15">
        <f t="shared" si="20"/>
        <v>52.957784389949154</v>
      </c>
      <c r="F147" s="16">
        <f t="shared" si="21"/>
        <v>4.3212081072511239</v>
      </c>
    </row>
    <row r="148" spans="1:10" x14ac:dyDescent="0.25">
      <c r="A148" s="1">
        <v>1831</v>
      </c>
      <c r="B148" s="13"/>
      <c r="C148" s="15">
        <f>B$152*('by year'!F50+'by year'!G50)</f>
        <v>293.55022766347372</v>
      </c>
      <c r="D148" s="15">
        <f t="shared" si="19"/>
        <v>235.21156288965727</v>
      </c>
      <c r="E148" s="15">
        <f t="shared" si="20"/>
        <v>58.338664773816433</v>
      </c>
      <c r="F148" s="16">
        <f t="shared" si="21"/>
        <v>4.0318297273616208</v>
      </c>
    </row>
    <row r="149" spans="1:10" x14ac:dyDescent="0.25">
      <c r="A149" s="1">
        <v>1832</v>
      </c>
      <c r="B149" s="13"/>
      <c r="C149" s="15">
        <f>B$152*('by year'!F51+'by year'!G51)</f>
        <v>284.94398156020327</v>
      </c>
      <c r="D149" s="15">
        <f t="shared" si="19"/>
        <v>225.10480786618308</v>
      </c>
      <c r="E149" s="15">
        <f t="shared" si="20"/>
        <v>59.839173694020175</v>
      </c>
      <c r="F149" s="16">
        <f t="shared" si="21"/>
        <v>3.7618301518872439</v>
      </c>
    </row>
    <row r="150" spans="1:10" x14ac:dyDescent="0.25">
      <c r="A150" s="1">
        <v>1833</v>
      </c>
      <c r="B150" s="13"/>
      <c r="C150" s="15">
        <f>B$152*('by year'!F52+'by year'!G52)</f>
        <v>315.34168414290843</v>
      </c>
      <c r="D150" s="15">
        <f t="shared" si="19"/>
        <v>245.4197634278234</v>
      </c>
      <c r="E150" s="15">
        <f t="shared" si="20"/>
        <v>69.921920715085037</v>
      </c>
      <c r="F150" s="16">
        <f t="shared" si="21"/>
        <v>3.5099116402687183</v>
      </c>
    </row>
    <row r="151" spans="1:10" x14ac:dyDescent="0.25">
      <c r="A151" s="1">
        <v>1834</v>
      </c>
      <c r="B151" s="13"/>
      <c r="C151" s="15">
        <f>B$152*('by year'!F53+'by year'!G53)</f>
        <v>334.70573787526683</v>
      </c>
      <c r="D151" s="15">
        <f t="shared" si="19"/>
        <v>256.4094954308182</v>
      </c>
      <c r="E151" s="15">
        <f t="shared" si="20"/>
        <v>78.296242444448623</v>
      </c>
      <c r="F151" s="16">
        <f t="shared" si="21"/>
        <v>3.2748633577497843</v>
      </c>
    </row>
    <row r="152" spans="1:10" x14ac:dyDescent="0.25">
      <c r="A152" s="1">
        <v>1835</v>
      </c>
      <c r="B152" s="13">
        <f>B85/SUM('by year'!F49:G58)</f>
        <v>5.5168244251733452E-2</v>
      </c>
      <c r="C152" s="15">
        <f>B$152*('by year'!F54+'by year'!G54)</f>
        <v>310.65238338151107</v>
      </c>
      <c r="D152" s="15">
        <f t="shared" si="19"/>
        <v>234.05316556141244</v>
      </c>
      <c r="E152" s="15">
        <f t="shared" si="20"/>
        <v>76.59921782009863</v>
      </c>
      <c r="F152" s="16">
        <f>E85</f>
        <v>3.0555555555555554</v>
      </c>
    </row>
    <row r="153" spans="1:10" x14ac:dyDescent="0.25">
      <c r="A153" s="1">
        <v>1836</v>
      </c>
      <c r="B153" s="13"/>
      <c r="C153" s="15">
        <f>B$152*('by year'!F55+'by year'!G55)</f>
        <v>286.26801942224489</v>
      </c>
      <c r="D153" s="15">
        <f t="shared" si="19"/>
        <v>205.16931514558669</v>
      </c>
      <c r="E153" s="15">
        <f t="shared" si="20"/>
        <v>81.098704276658196</v>
      </c>
      <c r="F153" s="16">
        <f>F$152*(F$156/F$152)^((A153-A$152)/(A$156-A$152))</f>
        <v>2.5298716789071864</v>
      </c>
    </row>
    <row r="154" spans="1:10" x14ac:dyDescent="0.25">
      <c r="A154" s="1">
        <v>1837</v>
      </c>
      <c r="B154" s="13"/>
      <c r="C154" s="15">
        <f>B$152*('by year'!F56+'by year'!G56)</f>
        <v>334.98157909652554</v>
      </c>
      <c r="D154" s="15">
        <f t="shared" si="19"/>
        <v>226.73540779353965</v>
      </c>
      <c r="E154" s="15">
        <f t="shared" si="20"/>
        <v>108.24617130298589</v>
      </c>
      <c r="F154" s="16">
        <f>F$152*(F$156/F$152)^((A154-A$152)/(A$156-A$152))</f>
        <v>2.0946275056592727</v>
      </c>
    </row>
    <row r="155" spans="1:10" x14ac:dyDescent="0.25">
      <c r="A155" s="1">
        <v>1838</v>
      </c>
      <c r="B155" s="13"/>
      <c r="C155" s="15">
        <f>B$152*('by year'!F57+'by year'!G57)</f>
        <v>260.83545882219573</v>
      </c>
      <c r="D155" s="15">
        <f t="shared" si="19"/>
        <v>165.44031916185409</v>
      </c>
      <c r="E155" s="15">
        <f t="shared" si="20"/>
        <v>95.395139660341641</v>
      </c>
      <c r="F155" s="16">
        <f>F$152*(F$156/F$152)^((A155-A$152)/(A$156-A$152))</f>
        <v>1.7342636087216936</v>
      </c>
    </row>
    <row r="156" spans="1:10" x14ac:dyDescent="0.25">
      <c r="A156" s="1">
        <v>1839</v>
      </c>
      <c r="B156" s="13">
        <f>SUM(D162:E164)/SUM('by year'!F59:G61)</f>
        <v>4.6191247974068074E-2</v>
      </c>
      <c r="C156" s="15">
        <f>B$152*('by year'!F58+'by year'!G58)</f>
        <v>216.92153639781594</v>
      </c>
      <c r="D156" s="15">
        <f t="shared" si="19"/>
        <v>127.86953724502835</v>
      </c>
      <c r="E156" s="15">
        <f t="shared" si="20"/>
        <v>89.051999152787587</v>
      </c>
      <c r="F156" s="16">
        <f>F162</f>
        <v>1.4358974358974359</v>
      </c>
    </row>
    <row r="157" spans="1:10" x14ac:dyDescent="0.25">
      <c r="C157" s="15"/>
      <c r="D157" s="15"/>
      <c r="E157" s="15"/>
      <c r="F157" s="15"/>
    </row>
    <row r="159" spans="1:10" x14ac:dyDescent="0.25">
      <c r="A159" s="35" t="s">
        <v>203</v>
      </c>
      <c r="B159" s="35"/>
      <c r="C159" s="35"/>
      <c r="D159" s="35"/>
      <c r="E159" s="35"/>
    </row>
    <row r="160" spans="1:10" ht="30.75" customHeight="1" x14ac:dyDescent="0.25">
      <c r="B160" s="37" t="s">
        <v>202</v>
      </c>
      <c r="C160" s="37"/>
      <c r="D160" s="37" t="s">
        <v>201</v>
      </c>
      <c r="E160" s="37"/>
    </row>
    <row r="161" spans="1:10" x14ac:dyDescent="0.25">
      <c r="B161" s="1" t="s">
        <v>154</v>
      </c>
      <c r="C161" s="1" t="s">
        <v>155</v>
      </c>
      <c r="D161" s="1" t="s">
        <v>156</v>
      </c>
      <c r="E161" s="1" t="s">
        <v>157</v>
      </c>
      <c r="F161" s="1" t="s">
        <v>663</v>
      </c>
    </row>
    <row r="162" spans="1:10" x14ac:dyDescent="0.25">
      <c r="A162" s="1">
        <v>1840</v>
      </c>
      <c r="D162" s="15">
        <f>(C$86-SUM(D165:D171))/3</f>
        <v>112</v>
      </c>
      <c r="E162" s="15">
        <f>(D$86-SUM(E165:E171))/3</f>
        <v>78</v>
      </c>
      <c r="F162" s="16">
        <f>D162/E162</f>
        <v>1.4358974358974359</v>
      </c>
      <c r="J162" s="1" t="s">
        <v>645</v>
      </c>
    </row>
    <row r="163" spans="1:10" x14ac:dyDescent="0.25">
      <c r="A163" s="1">
        <v>1841</v>
      </c>
      <c r="D163" s="15">
        <f>D162</f>
        <v>112</v>
      </c>
      <c r="E163" s="15">
        <f>E162</f>
        <v>78</v>
      </c>
      <c r="F163" s="16">
        <f t="shared" ref="F163:F174" si="22">D163/E163</f>
        <v>1.4358974358974359</v>
      </c>
      <c r="J163" s="1" t="s">
        <v>648</v>
      </c>
    </row>
    <row r="164" spans="1:10" x14ac:dyDescent="0.25">
      <c r="A164" s="1">
        <v>1842</v>
      </c>
      <c r="D164" s="15">
        <f>D162</f>
        <v>112</v>
      </c>
      <c r="E164" s="15">
        <f>E162</f>
        <v>78</v>
      </c>
      <c r="F164" s="16">
        <f t="shared" si="22"/>
        <v>1.4358974358974359</v>
      </c>
      <c r="J164" s="1" t="s">
        <v>649</v>
      </c>
    </row>
    <row r="165" spans="1:10" x14ac:dyDescent="0.25">
      <c r="A165" s="1">
        <v>1843</v>
      </c>
      <c r="B165" s="1">
        <v>227</v>
      </c>
      <c r="C165" s="1">
        <v>110</v>
      </c>
      <c r="D165" s="15">
        <f t="shared" ref="D165:E171" si="23">B165/F$183</f>
        <v>110.19690402476779</v>
      </c>
      <c r="E165" s="15">
        <f t="shared" si="23"/>
        <v>91.834862385321102</v>
      </c>
      <c r="F165" s="16">
        <f t="shared" si="22"/>
        <v>1.1999463075624064</v>
      </c>
      <c r="J165" s="1" t="s">
        <v>650</v>
      </c>
    </row>
    <row r="166" spans="1:10" x14ac:dyDescent="0.25">
      <c r="A166" s="1">
        <v>1844</v>
      </c>
      <c r="B166" s="1">
        <v>166</v>
      </c>
      <c r="C166" s="1">
        <v>53</v>
      </c>
      <c r="D166" s="15">
        <f t="shared" si="23"/>
        <v>80.584520123838999</v>
      </c>
      <c r="E166" s="15">
        <f t="shared" si="23"/>
        <v>44.247706422018346</v>
      </c>
      <c r="F166" s="16">
        <f t="shared" si="22"/>
        <v>1.8212134964749018</v>
      </c>
    </row>
    <row r="167" spans="1:10" x14ac:dyDescent="0.25">
      <c r="A167" s="1">
        <v>1845</v>
      </c>
      <c r="B167" s="1">
        <v>258</v>
      </c>
      <c r="C167" s="1">
        <v>105</v>
      </c>
      <c r="D167" s="15">
        <f t="shared" si="23"/>
        <v>125.24582043343652</v>
      </c>
      <c r="E167" s="15">
        <f t="shared" si="23"/>
        <v>87.660550458715605</v>
      </c>
      <c r="F167" s="16">
        <f t="shared" si="22"/>
        <v>1.4287592283877111</v>
      </c>
      <c r="J167" s="1" t="s">
        <v>651</v>
      </c>
    </row>
    <row r="168" spans="1:10" x14ac:dyDescent="0.25">
      <c r="A168" s="1">
        <v>1846</v>
      </c>
      <c r="B168" s="1">
        <v>213</v>
      </c>
      <c r="C168" s="1">
        <v>129</v>
      </c>
      <c r="D168" s="15">
        <f t="shared" si="23"/>
        <v>103.40061919504643</v>
      </c>
      <c r="E168" s="15">
        <f t="shared" si="23"/>
        <v>107.69724770642202</v>
      </c>
      <c r="F168" s="16">
        <f t="shared" si="22"/>
        <v>0.96010456531732358</v>
      </c>
    </row>
    <row r="169" spans="1:10" x14ac:dyDescent="0.25">
      <c r="A169" s="1">
        <v>1847</v>
      </c>
      <c r="B169" s="1">
        <v>246</v>
      </c>
      <c r="C169" s="1">
        <v>132</v>
      </c>
      <c r="D169" s="15">
        <f>B169/F$183</f>
        <v>119.42043343653251</v>
      </c>
      <c r="E169" s="15">
        <f t="shared" si="23"/>
        <v>110.20183486238533</v>
      </c>
      <c r="F169" s="16">
        <f t="shared" si="22"/>
        <v>1.0836519517634069</v>
      </c>
    </row>
    <row r="170" spans="1:10" x14ac:dyDescent="0.25">
      <c r="A170" s="1">
        <v>1848</v>
      </c>
      <c r="B170" s="1">
        <v>279</v>
      </c>
      <c r="C170" s="1">
        <v>108</v>
      </c>
      <c r="D170" s="15">
        <f t="shared" si="23"/>
        <v>135.44024767801858</v>
      </c>
      <c r="E170" s="15">
        <f t="shared" si="23"/>
        <v>90.165137614678898</v>
      </c>
      <c r="F170" s="16">
        <f t="shared" si="22"/>
        <v>1.5021354290704136</v>
      </c>
    </row>
    <row r="171" spans="1:10" x14ac:dyDescent="0.25">
      <c r="A171" s="1">
        <v>1849</v>
      </c>
      <c r="B171" s="1">
        <v>226</v>
      </c>
      <c r="C171" s="1">
        <v>17</v>
      </c>
      <c r="D171" s="15">
        <f t="shared" si="23"/>
        <v>109.71145510835913</v>
      </c>
      <c r="E171" s="15">
        <f t="shared" si="23"/>
        <v>14.192660550458717</v>
      </c>
      <c r="F171" s="16">
        <f t="shared" si="22"/>
        <v>7.7301542384041007</v>
      </c>
    </row>
    <row r="172" spans="1:10" x14ac:dyDescent="0.25">
      <c r="A172" s="1">
        <v>1850</v>
      </c>
      <c r="B172" s="1">
        <v>370</v>
      </c>
      <c r="C172" s="1">
        <v>155</v>
      </c>
      <c r="D172" s="15">
        <f t="shared" ref="D172:E174" si="24">B172/F$184</f>
        <v>235.03368623676613</v>
      </c>
      <c r="E172" s="15">
        <f t="shared" si="24"/>
        <v>130.30973451327435</v>
      </c>
      <c r="F172" s="16">
        <f t="shared" si="22"/>
        <v>1.8036540947201745</v>
      </c>
    </row>
    <row r="173" spans="1:10" x14ac:dyDescent="0.25">
      <c r="A173" s="1">
        <v>1851</v>
      </c>
      <c r="B173" s="1">
        <v>362</v>
      </c>
      <c r="C173" s="1">
        <v>171</v>
      </c>
      <c r="D173" s="15">
        <f t="shared" si="24"/>
        <v>229.95187680461984</v>
      </c>
      <c r="E173" s="15">
        <f t="shared" si="24"/>
        <v>143.76106194690266</v>
      </c>
      <c r="F173" s="16">
        <f t="shared" si="22"/>
        <v>1.5995421409000949</v>
      </c>
    </row>
    <row r="174" spans="1:10" x14ac:dyDescent="0.25">
      <c r="A174" s="1">
        <v>1852</v>
      </c>
      <c r="B174" s="1">
        <v>307</v>
      </c>
      <c r="C174" s="1">
        <v>126</v>
      </c>
      <c r="D174" s="15">
        <f t="shared" si="24"/>
        <v>195.01443695861406</v>
      </c>
      <c r="E174" s="15">
        <f t="shared" si="24"/>
        <v>105.92920353982302</v>
      </c>
      <c r="F174" s="16">
        <f t="shared" si="22"/>
        <v>1.8409884190746355</v>
      </c>
    </row>
    <row r="175" spans="1:10" x14ac:dyDescent="0.25">
      <c r="A175" s="1">
        <v>1853</v>
      </c>
      <c r="B175" s="1">
        <v>267</v>
      </c>
      <c r="C175" s="1">
        <v>129</v>
      </c>
      <c r="D175" s="15">
        <f>B175/F$184</f>
        <v>169.60538979788259</v>
      </c>
      <c r="E175" s="15">
        <v>0</v>
      </c>
    </row>
    <row r="176" spans="1:10" x14ac:dyDescent="0.25">
      <c r="A176" s="1">
        <v>1854</v>
      </c>
      <c r="B176" s="1">
        <v>37</v>
      </c>
      <c r="C176" s="1">
        <v>3</v>
      </c>
      <c r="D176" s="15">
        <f>B176/F$184</f>
        <v>23.503368623676611</v>
      </c>
      <c r="E176" s="15">
        <v>0</v>
      </c>
    </row>
    <row r="177" spans="1:7" x14ac:dyDescent="0.25">
      <c r="A177" s="1">
        <v>1855</v>
      </c>
      <c r="B177" s="1">
        <v>45</v>
      </c>
      <c r="C177" s="1">
        <v>13</v>
      </c>
      <c r="D177" s="15">
        <f>B177/F$184</f>
        <v>28.585178055822908</v>
      </c>
      <c r="E177" s="15">
        <v>0</v>
      </c>
    </row>
    <row r="178" spans="1:7" x14ac:dyDescent="0.25">
      <c r="A178" s="1">
        <v>1856</v>
      </c>
      <c r="B178" s="1">
        <v>63</v>
      </c>
      <c r="C178" s="1">
        <v>9</v>
      </c>
      <c r="D178" s="15">
        <f>B178/F$184</f>
        <v>40.019249278152067</v>
      </c>
      <c r="E178" s="15">
        <v>0</v>
      </c>
    </row>
    <row r="179" spans="1:7" x14ac:dyDescent="0.25">
      <c r="A179" s="1">
        <v>1857</v>
      </c>
      <c r="B179" s="1">
        <v>47</v>
      </c>
      <c r="C179" s="1">
        <v>9</v>
      </c>
      <c r="D179" s="15">
        <f>B179/F$184</f>
        <v>29.85563041385948</v>
      </c>
      <c r="E179" s="15">
        <v>0</v>
      </c>
    </row>
    <row r="181" spans="1:7" x14ac:dyDescent="0.25">
      <c r="D181" s="15"/>
      <c r="F181" s="1" t="s">
        <v>646</v>
      </c>
    </row>
    <row r="182" spans="1:7" x14ac:dyDescent="0.25">
      <c r="D182" s="15"/>
      <c r="F182" s="1" t="s">
        <v>154</v>
      </c>
      <c r="G182" s="1" t="s">
        <v>155</v>
      </c>
    </row>
    <row r="183" spans="1:7" x14ac:dyDescent="0.25">
      <c r="A183" s="1" t="s">
        <v>181</v>
      </c>
      <c r="B183" s="2">
        <f>SUM(B165:B171)/7</f>
        <v>230.71428571428572</v>
      </c>
      <c r="C183" s="2">
        <f>SUM(C165:C171)/7</f>
        <v>93.428571428571431</v>
      </c>
      <c r="F183" s="19">
        <f>B183/C90</f>
        <v>2.0599489795918369</v>
      </c>
      <c r="G183" s="19">
        <f>C183/D90</f>
        <v>1.1978021978021978</v>
      </c>
    </row>
    <row r="184" spans="1:7" x14ac:dyDescent="0.25">
      <c r="A184" s="1" t="s">
        <v>179</v>
      </c>
      <c r="B184" s="15">
        <f>SUM(B172:B174)/3</f>
        <v>346.33333333333331</v>
      </c>
      <c r="C184" s="15">
        <f>SUM(C172:C174)/3</f>
        <v>150.66666666666666</v>
      </c>
      <c r="F184" s="19">
        <f>B184/C91</f>
        <v>1.5742424242424242</v>
      </c>
      <c r="G184" s="19">
        <f>C184/D91</f>
        <v>1.1894736842105262</v>
      </c>
    </row>
    <row r="185" spans="1:7" x14ac:dyDescent="0.25">
      <c r="B185" s="2"/>
      <c r="C185" s="2"/>
      <c r="D185" s="19"/>
      <c r="E185" s="19"/>
    </row>
  </sheetData>
  <mergeCells count="4">
    <mergeCell ref="D160:E160"/>
    <mergeCell ref="B160:C160"/>
    <mergeCell ref="A159:E159"/>
    <mergeCell ref="A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2" workbookViewId="0">
      <selection sqref="A1:F1"/>
    </sheetView>
  </sheetViews>
  <sheetFormatPr defaultRowHeight="15" x14ac:dyDescent="0.25"/>
  <cols>
    <col min="1" max="1" width="16.140625" style="20" customWidth="1"/>
    <col min="2" max="4" width="9.140625" style="20"/>
    <col min="5" max="5" width="14.7109375" style="20" customWidth="1"/>
    <col min="6" max="6" width="9.140625" style="20"/>
    <col min="7" max="7" width="3.85546875" style="20" customWidth="1"/>
    <col min="8" max="8" width="118.7109375" style="20" customWidth="1"/>
    <col min="9" max="16384" width="9.140625" style="20"/>
  </cols>
  <sheetData>
    <row r="1" spans="1:8" ht="29.25" customHeight="1" x14ac:dyDescent="0.25">
      <c r="A1" s="39" t="s">
        <v>681</v>
      </c>
      <c r="B1" s="39"/>
      <c r="C1" s="39"/>
      <c r="D1" s="39"/>
      <c r="E1" s="39"/>
      <c r="F1" s="39"/>
      <c r="H1" s="20" t="s">
        <v>1895</v>
      </c>
    </row>
    <row r="2" spans="1:8" x14ac:dyDescent="0.25">
      <c r="H2" s="20" t="s">
        <v>1896</v>
      </c>
    </row>
    <row r="3" spans="1:8" x14ac:dyDescent="0.25">
      <c r="H3" s="20" t="s">
        <v>1897</v>
      </c>
    </row>
    <row r="4" spans="1:8" ht="30" x14ac:dyDescent="0.25">
      <c r="A4" s="28" t="s">
        <v>673</v>
      </c>
      <c r="B4" s="29" t="s">
        <v>146</v>
      </c>
      <c r="C4" s="29" t="s">
        <v>156</v>
      </c>
      <c r="D4" s="29" t="s">
        <v>157</v>
      </c>
      <c r="E4" s="29" t="s">
        <v>674</v>
      </c>
      <c r="F4" s="29" t="s">
        <v>663</v>
      </c>
      <c r="H4" s="20" t="s">
        <v>1347</v>
      </c>
    </row>
    <row r="5" spans="1:8" x14ac:dyDescent="0.25">
      <c r="A5" s="28">
        <v>1781</v>
      </c>
      <c r="B5" s="28">
        <v>2</v>
      </c>
      <c r="C5" s="28">
        <v>0</v>
      </c>
      <c r="D5" s="28">
        <v>2</v>
      </c>
      <c r="E5" s="28">
        <v>0</v>
      </c>
      <c r="F5" s="30">
        <f>SUM(C5:C6)/SUM(D5:D6)</f>
        <v>4.7272727272727275</v>
      </c>
      <c r="H5" s="20" t="s">
        <v>675</v>
      </c>
    </row>
    <row r="6" spans="1:8" x14ac:dyDescent="0.25">
      <c r="A6" s="28">
        <v>1782</v>
      </c>
      <c r="B6" s="28">
        <v>61</v>
      </c>
      <c r="C6" s="28">
        <v>52</v>
      </c>
      <c r="D6" s="28">
        <v>9</v>
      </c>
      <c r="E6" s="28">
        <v>0</v>
      </c>
      <c r="F6" s="30">
        <f>SUM(C5:C7)/SUM(D5:D7)</f>
        <v>6.193548387096774</v>
      </c>
      <c r="H6" s="21" t="s">
        <v>676</v>
      </c>
    </row>
    <row r="7" spans="1:8" x14ac:dyDescent="0.25">
      <c r="A7" s="28">
        <v>1783</v>
      </c>
      <c r="B7" s="28">
        <v>160</v>
      </c>
      <c r="C7" s="28">
        <v>140</v>
      </c>
      <c r="D7" s="28">
        <v>20</v>
      </c>
      <c r="E7" s="28">
        <v>0</v>
      </c>
      <c r="F7" s="30">
        <f t="shared" ref="F7:F36" si="0">SUM(C6:C8)/SUM(D6:D8)</f>
        <v>11.421052631578947</v>
      </c>
      <c r="H7" s="20" t="s">
        <v>677</v>
      </c>
    </row>
    <row r="8" spans="1:8" x14ac:dyDescent="0.25">
      <c r="A8" s="28">
        <v>1784</v>
      </c>
      <c r="B8" s="28">
        <v>251</v>
      </c>
      <c r="C8" s="28">
        <v>242</v>
      </c>
      <c r="D8" s="28">
        <v>9</v>
      </c>
      <c r="E8" s="28">
        <v>0</v>
      </c>
      <c r="F8" s="30">
        <f t="shared" si="0"/>
        <v>14.227272727272727</v>
      </c>
    </row>
    <row r="9" spans="1:8" x14ac:dyDescent="0.25">
      <c r="A9" s="28">
        <v>1785</v>
      </c>
      <c r="B9" s="28">
        <v>259</v>
      </c>
      <c r="C9" s="28">
        <v>244</v>
      </c>
      <c r="D9" s="28">
        <v>15</v>
      </c>
      <c r="E9" s="28">
        <v>0</v>
      </c>
      <c r="F9" s="30">
        <f t="shared" si="0"/>
        <v>11.895522388059701</v>
      </c>
      <c r="H9" s="20" t="s">
        <v>678</v>
      </c>
    </row>
    <row r="10" spans="1:8" x14ac:dyDescent="0.25">
      <c r="A10" s="28">
        <v>1786</v>
      </c>
      <c r="B10" s="28">
        <v>355</v>
      </c>
      <c r="C10" s="28">
        <v>311</v>
      </c>
      <c r="D10" s="28">
        <v>43</v>
      </c>
      <c r="E10" s="28">
        <v>1</v>
      </c>
      <c r="F10" s="30">
        <f t="shared" si="0"/>
        <v>5.6870748299319729</v>
      </c>
    </row>
    <row r="11" spans="1:8" x14ac:dyDescent="0.25">
      <c r="A11" s="28">
        <v>1787</v>
      </c>
      <c r="B11" s="28">
        <v>370</v>
      </c>
      <c r="C11" s="28">
        <v>281</v>
      </c>
      <c r="D11" s="28">
        <v>89</v>
      </c>
      <c r="E11" s="28">
        <v>0</v>
      </c>
      <c r="F11" s="30">
        <f t="shared" si="0"/>
        <v>4.1500000000000004</v>
      </c>
    </row>
    <row r="12" spans="1:8" x14ac:dyDescent="0.25">
      <c r="A12" s="28">
        <v>1788</v>
      </c>
      <c r="B12" s="28">
        <v>306</v>
      </c>
      <c r="C12" s="28">
        <v>238</v>
      </c>
      <c r="D12" s="28">
        <v>68</v>
      </c>
      <c r="E12" s="28">
        <v>0</v>
      </c>
      <c r="F12" s="30">
        <f t="shared" si="0"/>
        <v>3.5370370370370372</v>
      </c>
    </row>
    <row r="13" spans="1:8" x14ac:dyDescent="0.25">
      <c r="A13" s="28">
        <v>1789</v>
      </c>
      <c r="B13" s="28">
        <v>304</v>
      </c>
      <c r="C13" s="28">
        <v>245</v>
      </c>
      <c r="D13" s="28">
        <v>59</v>
      </c>
      <c r="E13" s="28">
        <v>0</v>
      </c>
      <c r="F13" s="30">
        <f t="shared" si="0"/>
        <v>3.9771428571428573</v>
      </c>
    </row>
    <row r="14" spans="1:8" x14ac:dyDescent="0.25">
      <c r="A14" s="28">
        <v>1790</v>
      </c>
      <c r="B14" s="28">
        <v>261</v>
      </c>
      <c r="C14" s="28">
        <v>213</v>
      </c>
      <c r="D14" s="28">
        <v>48</v>
      </c>
      <c r="E14" s="28">
        <v>0</v>
      </c>
      <c r="F14" s="30">
        <f t="shared" si="0"/>
        <v>4.3835616438356162</v>
      </c>
    </row>
    <row r="15" spans="1:8" x14ac:dyDescent="0.25">
      <c r="A15" s="28">
        <v>1791</v>
      </c>
      <c r="B15" s="28">
        <v>221</v>
      </c>
      <c r="C15" s="28">
        <v>182</v>
      </c>
      <c r="D15" s="28">
        <v>39</v>
      </c>
      <c r="E15" s="28">
        <v>0</v>
      </c>
      <c r="F15" s="30">
        <f t="shared" si="0"/>
        <v>5.25</v>
      </c>
    </row>
    <row r="16" spans="1:8" x14ac:dyDescent="0.25">
      <c r="A16" s="28">
        <v>1792</v>
      </c>
      <c r="B16" s="28">
        <v>243</v>
      </c>
      <c r="C16" s="28">
        <v>214</v>
      </c>
      <c r="D16" s="28">
        <v>29</v>
      </c>
      <c r="E16" s="28">
        <v>0</v>
      </c>
      <c r="F16" s="30">
        <f t="shared" si="0"/>
        <v>5.037383177570093</v>
      </c>
    </row>
    <row r="17" spans="1:6" x14ac:dyDescent="0.25">
      <c r="A17" s="28">
        <v>1793</v>
      </c>
      <c r="B17" s="28">
        <v>182</v>
      </c>
      <c r="C17" s="28">
        <v>143</v>
      </c>
      <c r="D17" s="28">
        <v>39</v>
      </c>
      <c r="E17" s="28">
        <v>0</v>
      </c>
      <c r="F17" s="30">
        <f t="shared" si="0"/>
        <v>4.6565656565656566</v>
      </c>
    </row>
    <row r="18" spans="1:6" x14ac:dyDescent="0.25">
      <c r="A18" s="28">
        <v>1794</v>
      </c>
      <c r="B18" s="28">
        <v>135</v>
      </c>
      <c r="C18" s="28">
        <v>104</v>
      </c>
      <c r="D18" s="28">
        <v>31</v>
      </c>
      <c r="E18" s="28">
        <v>0</v>
      </c>
      <c r="F18" s="30">
        <f t="shared" si="0"/>
        <v>2.965217391304348</v>
      </c>
    </row>
    <row r="19" spans="1:6" x14ac:dyDescent="0.25">
      <c r="A19" s="28">
        <v>1795</v>
      </c>
      <c r="B19" s="28">
        <v>139</v>
      </c>
      <c r="C19" s="28">
        <v>94</v>
      </c>
      <c r="D19" s="28">
        <v>45</v>
      </c>
      <c r="E19" s="28">
        <v>0</v>
      </c>
      <c r="F19" s="30">
        <f t="shared" si="0"/>
        <v>2.8611111111111112</v>
      </c>
    </row>
    <row r="20" spans="1:6" x14ac:dyDescent="0.25">
      <c r="A20" s="28">
        <v>1796</v>
      </c>
      <c r="B20" s="28">
        <v>143</v>
      </c>
      <c r="C20" s="28">
        <v>111</v>
      </c>
      <c r="D20" s="28">
        <v>32</v>
      </c>
      <c r="E20" s="28">
        <v>0</v>
      </c>
      <c r="F20" s="30">
        <f t="shared" si="0"/>
        <v>2.7589285714285716</v>
      </c>
    </row>
    <row r="21" spans="1:6" x14ac:dyDescent="0.25">
      <c r="A21" s="28">
        <v>1797</v>
      </c>
      <c r="B21" s="28">
        <v>139</v>
      </c>
      <c r="C21" s="28">
        <v>104</v>
      </c>
      <c r="D21" s="28">
        <v>35</v>
      </c>
      <c r="E21" s="28">
        <v>0</v>
      </c>
      <c r="F21" s="30">
        <f t="shared" si="0"/>
        <v>3.752688172043011</v>
      </c>
    </row>
    <row r="22" spans="1:6" x14ac:dyDescent="0.25">
      <c r="A22" s="28">
        <v>1798</v>
      </c>
      <c r="B22" s="28">
        <v>160</v>
      </c>
      <c r="C22" s="28">
        <v>134</v>
      </c>
      <c r="D22" s="28">
        <v>26</v>
      </c>
      <c r="E22" s="28">
        <v>0</v>
      </c>
      <c r="F22" s="30">
        <f t="shared" si="0"/>
        <v>3.8426966292134832</v>
      </c>
    </row>
    <row r="23" spans="1:6" x14ac:dyDescent="0.25">
      <c r="A23" s="28">
        <v>1799</v>
      </c>
      <c r="B23" s="28">
        <v>132</v>
      </c>
      <c r="C23" s="28">
        <v>104</v>
      </c>
      <c r="D23" s="28">
        <v>28</v>
      </c>
      <c r="E23" s="28">
        <v>0</v>
      </c>
      <c r="F23" s="30">
        <f t="shared" si="0"/>
        <v>4.2886597938144329</v>
      </c>
    </row>
    <row r="24" spans="1:6" x14ac:dyDescent="0.25">
      <c r="A24" s="28">
        <v>1800</v>
      </c>
      <c r="B24" s="28">
        <v>221</v>
      </c>
      <c r="C24" s="28">
        <v>178</v>
      </c>
      <c r="D24" s="28">
        <v>43</v>
      </c>
      <c r="E24" s="28">
        <v>0</v>
      </c>
      <c r="F24" s="30">
        <f t="shared" si="0"/>
        <v>4.1875</v>
      </c>
    </row>
    <row r="25" spans="1:6" x14ac:dyDescent="0.25">
      <c r="A25" s="28">
        <v>1801</v>
      </c>
      <c r="B25" s="28">
        <v>228</v>
      </c>
      <c r="C25" s="28">
        <v>187</v>
      </c>
      <c r="D25" s="28">
        <v>41</v>
      </c>
      <c r="E25" s="28">
        <v>0</v>
      </c>
      <c r="F25" s="30">
        <f t="shared" si="0"/>
        <v>5.1025641025641022</v>
      </c>
    </row>
    <row r="26" spans="1:6" x14ac:dyDescent="0.25">
      <c r="A26" s="28">
        <v>1802</v>
      </c>
      <c r="B26" s="28">
        <v>265</v>
      </c>
      <c r="C26" s="28">
        <v>232</v>
      </c>
      <c r="D26" s="28">
        <v>33</v>
      </c>
      <c r="E26" s="28">
        <v>0</v>
      </c>
      <c r="F26" s="30">
        <f t="shared" si="0"/>
        <v>5.307017543859649</v>
      </c>
    </row>
    <row r="27" spans="1:6" x14ac:dyDescent="0.25">
      <c r="A27" s="28">
        <v>1803</v>
      </c>
      <c r="B27" s="28">
        <v>226</v>
      </c>
      <c r="C27" s="28">
        <v>186</v>
      </c>
      <c r="D27" s="28">
        <v>40</v>
      </c>
      <c r="E27" s="28">
        <v>0</v>
      </c>
      <c r="F27" s="30">
        <f t="shared" si="0"/>
        <v>5.4432989690721651</v>
      </c>
    </row>
    <row r="28" spans="1:6" x14ac:dyDescent="0.25">
      <c r="A28" s="28">
        <v>1804</v>
      </c>
      <c r="B28" s="28">
        <v>134</v>
      </c>
      <c r="C28" s="28">
        <v>110</v>
      </c>
      <c r="D28" s="28">
        <v>24</v>
      </c>
      <c r="E28" s="28">
        <v>0</v>
      </c>
      <c r="F28" s="30">
        <f t="shared" si="0"/>
        <v>3.5</v>
      </c>
    </row>
    <row r="29" spans="1:6" x14ac:dyDescent="0.25">
      <c r="A29" s="28">
        <v>1805</v>
      </c>
      <c r="B29" s="28">
        <v>216</v>
      </c>
      <c r="C29" s="28">
        <v>152</v>
      </c>
      <c r="D29" s="28">
        <v>64</v>
      </c>
      <c r="E29" s="28">
        <v>0</v>
      </c>
      <c r="F29" s="30">
        <f t="shared" si="0"/>
        <v>2.7655172413793103</v>
      </c>
    </row>
    <row r="30" spans="1:6" x14ac:dyDescent="0.25">
      <c r="A30" s="28">
        <v>1806</v>
      </c>
      <c r="B30" s="28">
        <v>196</v>
      </c>
      <c r="C30" s="28">
        <v>139</v>
      </c>
      <c r="D30" s="28">
        <v>57</v>
      </c>
      <c r="E30" s="28">
        <v>0</v>
      </c>
      <c r="F30" s="30">
        <f t="shared" si="0"/>
        <v>2.3333333333333335</v>
      </c>
    </row>
    <row r="31" spans="1:6" x14ac:dyDescent="0.25">
      <c r="A31" s="28">
        <v>1807</v>
      </c>
      <c r="B31" s="28">
        <v>188</v>
      </c>
      <c r="C31" s="28">
        <v>129</v>
      </c>
      <c r="D31" s="28">
        <v>59</v>
      </c>
      <c r="E31" s="28">
        <v>0</v>
      </c>
      <c r="F31" s="30">
        <f t="shared" si="0"/>
        <v>2.3508771929824563</v>
      </c>
    </row>
    <row r="32" spans="1:6" x14ac:dyDescent="0.25">
      <c r="A32" s="28">
        <v>1808</v>
      </c>
      <c r="B32" s="28">
        <v>189</v>
      </c>
      <c r="C32" s="28">
        <v>134</v>
      </c>
      <c r="D32" s="28">
        <v>55</v>
      </c>
      <c r="E32" s="28">
        <v>0</v>
      </c>
      <c r="F32" s="30">
        <f t="shared" si="0"/>
        <v>2.5375722543352599</v>
      </c>
    </row>
    <row r="33" spans="1:6" x14ac:dyDescent="0.25">
      <c r="A33" s="28">
        <v>1809</v>
      </c>
      <c r="B33" s="28">
        <v>235</v>
      </c>
      <c r="C33" s="28">
        <v>176</v>
      </c>
      <c r="D33" s="28">
        <v>59</v>
      </c>
      <c r="E33" s="28">
        <v>0</v>
      </c>
      <c r="F33" s="30">
        <f t="shared" si="0"/>
        <v>3.0853658536585367</v>
      </c>
    </row>
    <row r="34" spans="1:6" x14ac:dyDescent="0.25">
      <c r="A34" s="28">
        <v>1810</v>
      </c>
      <c r="B34" s="28">
        <v>246</v>
      </c>
      <c r="C34" s="28">
        <v>196</v>
      </c>
      <c r="D34" s="28">
        <v>50</v>
      </c>
      <c r="E34" s="28">
        <v>0</v>
      </c>
      <c r="F34" s="30">
        <f t="shared" si="0"/>
        <v>2.8288770053475938</v>
      </c>
    </row>
    <row r="35" spans="1:6" x14ac:dyDescent="0.25">
      <c r="A35" s="28">
        <v>1811</v>
      </c>
      <c r="B35" s="28">
        <v>235</v>
      </c>
      <c r="C35" s="28">
        <v>157</v>
      </c>
      <c r="D35" s="28">
        <v>78</v>
      </c>
      <c r="E35" s="28">
        <v>0</v>
      </c>
      <c r="F35" s="30">
        <f t="shared" si="0"/>
        <v>2.7371134020618557</v>
      </c>
    </row>
    <row r="36" spans="1:6" x14ac:dyDescent="0.25">
      <c r="A36" s="28">
        <v>1812</v>
      </c>
      <c r="B36" s="28">
        <v>244</v>
      </c>
      <c r="C36" s="28">
        <v>178</v>
      </c>
      <c r="D36" s="28">
        <v>66</v>
      </c>
      <c r="E36" s="28">
        <v>0</v>
      </c>
      <c r="F36" s="30">
        <f t="shared" si="0"/>
        <v>2.7277227722772279</v>
      </c>
    </row>
    <row r="37" spans="1:6" x14ac:dyDescent="0.25">
      <c r="A37" s="28">
        <v>1813</v>
      </c>
      <c r="B37" s="28">
        <v>274</v>
      </c>
      <c r="C37" s="28">
        <v>216</v>
      </c>
      <c r="D37" s="28">
        <v>58</v>
      </c>
      <c r="E37" s="28">
        <v>0</v>
      </c>
      <c r="F37" s="30">
        <f t="shared" ref="F37:F68" si="1">SUM(C36:C38)/SUM(D36:D38)</f>
        <v>3.5760869565217392</v>
      </c>
    </row>
    <row r="38" spans="1:6" x14ac:dyDescent="0.25">
      <c r="A38" s="28">
        <v>1814</v>
      </c>
      <c r="B38" s="28">
        <v>324</v>
      </c>
      <c r="C38" s="28">
        <v>264</v>
      </c>
      <c r="D38" s="28">
        <v>60</v>
      </c>
      <c r="E38" s="28">
        <v>0</v>
      </c>
      <c r="F38" s="30">
        <f t="shared" si="1"/>
        <v>4.6091954022988508</v>
      </c>
    </row>
    <row r="39" spans="1:6" x14ac:dyDescent="0.25">
      <c r="A39" s="28">
        <v>1815</v>
      </c>
      <c r="B39" s="28">
        <v>378</v>
      </c>
      <c r="C39" s="28">
        <v>322</v>
      </c>
      <c r="D39" s="28">
        <v>56</v>
      </c>
      <c r="E39" s="28">
        <v>0</v>
      </c>
      <c r="F39" s="30">
        <f t="shared" si="1"/>
        <v>4.8888888888888893</v>
      </c>
    </row>
    <row r="40" spans="1:6" x14ac:dyDescent="0.25">
      <c r="A40" s="28">
        <v>1816</v>
      </c>
      <c r="B40" s="28">
        <v>358</v>
      </c>
      <c r="C40" s="28">
        <v>294</v>
      </c>
      <c r="D40" s="28">
        <v>64</v>
      </c>
      <c r="E40" s="28">
        <v>0</v>
      </c>
      <c r="F40" s="30">
        <f t="shared" si="1"/>
        <v>6.0497237569060776</v>
      </c>
    </row>
    <row r="41" spans="1:6" x14ac:dyDescent="0.25">
      <c r="A41" s="28">
        <v>1817</v>
      </c>
      <c r="B41" s="28">
        <v>540</v>
      </c>
      <c r="C41" s="28">
        <v>479</v>
      </c>
      <c r="D41" s="28">
        <v>61</v>
      </c>
      <c r="E41" s="28">
        <v>0</v>
      </c>
      <c r="F41" s="30">
        <f t="shared" si="1"/>
        <v>6.9253731343283578</v>
      </c>
    </row>
    <row r="42" spans="1:6" x14ac:dyDescent="0.25">
      <c r="A42" s="28">
        <v>1818</v>
      </c>
      <c r="B42" s="28">
        <v>695</v>
      </c>
      <c r="C42" s="28">
        <v>619</v>
      </c>
      <c r="D42" s="28">
        <v>76</v>
      </c>
      <c r="E42" s="28">
        <v>0</v>
      </c>
      <c r="F42" s="30">
        <f t="shared" si="1"/>
        <v>7.7621145374449343</v>
      </c>
    </row>
    <row r="43" spans="1:6" x14ac:dyDescent="0.25">
      <c r="A43" s="28">
        <v>1819</v>
      </c>
      <c r="B43" s="28">
        <v>754</v>
      </c>
      <c r="C43" s="28">
        <v>664</v>
      </c>
      <c r="D43" s="28">
        <v>90</v>
      </c>
      <c r="E43" s="28">
        <v>0</v>
      </c>
      <c r="F43" s="30">
        <f t="shared" si="1"/>
        <v>6.935483870967742</v>
      </c>
    </row>
    <row r="44" spans="1:6" x14ac:dyDescent="0.25">
      <c r="A44" s="28">
        <v>1820</v>
      </c>
      <c r="B44" s="28">
        <v>765</v>
      </c>
      <c r="C44" s="28">
        <v>652</v>
      </c>
      <c r="D44" s="28">
        <v>113</v>
      </c>
      <c r="E44" s="28">
        <v>0</v>
      </c>
      <c r="F44" s="30">
        <f t="shared" si="1"/>
        <v>6.2123287671232879</v>
      </c>
    </row>
    <row r="45" spans="1:6" x14ac:dyDescent="0.25">
      <c r="A45" s="28">
        <v>1821</v>
      </c>
      <c r="B45" s="28">
        <v>587</v>
      </c>
      <c r="C45" s="28">
        <v>498</v>
      </c>
      <c r="D45" s="28">
        <v>89</v>
      </c>
      <c r="E45" s="28">
        <v>0</v>
      </c>
      <c r="F45" s="30">
        <f t="shared" si="1"/>
        <v>5.7722007722007724</v>
      </c>
    </row>
    <row r="46" spans="1:6" x14ac:dyDescent="0.25">
      <c r="A46" s="28">
        <v>1822</v>
      </c>
      <c r="B46" s="28">
        <v>402</v>
      </c>
      <c r="C46" s="28">
        <v>345</v>
      </c>
      <c r="D46" s="28">
        <v>57</v>
      </c>
      <c r="E46" s="28">
        <v>0</v>
      </c>
      <c r="F46" s="30">
        <f t="shared" si="1"/>
        <v>5.8719211822660098</v>
      </c>
    </row>
    <row r="47" spans="1:6" x14ac:dyDescent="0.25">
      <c r="A47" s="28">
        <v>1823</v>
      </c>
      <c r="B47" s="28">
        <v>406</v>
      </c>
      <c r="C47" s="28">
        <v>349</v>
      </c>
      <c r="D47" s="28">
        <v>57</v>
      </c>
      <c r="E47" s="28">
        <v>0</v>
      </c>
      <c r="F47" s="30">
        <f t="shared" si="1"/>
        <v>6.7352941176470589</v>
      </c>
    </row>
    <row r="48" spans="1:6" x14ac:dyDescent="0.25">
      <c r="A48" s="28">
        <v>1824</v>
      </c>
      <c r="B48" s="28">
        <v>507</v>
      </c>
      <c r="C48" s="28">
        <v>451</v>
      </c>
      <c r="D48" s="28">
        <v>56</v>
      </c>
      <c r="E48" s="28">
        <v>0</v>
      </c>
      <c r="F48" s="30">
        <f t="shared" si="1"/>
        <v>6.2388059701492535</v>
      </c>
    </row>
    <row r="49" spans="1:6" x14ac:dyDescent="0.25">
      <c r="A49" s="28">
        <v>1825</v>
      </c>
      <c r="B49" s="28">
        <v>542</v>
      </c>
      <c r="C49" s="28">
        <v>454</v>
      </c>
      <c r="D49" s="28">
        <v>88</v>
      </c>
      <c r="E49" s="28">
        <v>0</v>
      </c>
      <c r="F49" s="30">
        <f t="shared" si="1"/>
        <v>5.7372262773722627</v>
      </c>
    </row>
    <row r="50" spans="1:6" x14ac:dyDescent="0.25">
      <c r="A50" s="28">
        <v>1826</v>
      </c>
      <c r="B50" s="28">
        <v>797</v>
      </c>
      <c r="C50" s="28">
        <v>667</v>
      </c>
      <c r="D50" s="28">
        <v>130</v>
      </c>
      <c r="E50" s="28">
        <v>0</v>
      </c>
      <c r="F50" s="30">
        <f t="shared" si="1"/>
        <v>4.8989071038251364</v>
      </c>
    </row>
    <row r="51" spans="1:6" x14ac:dyDescent="0.25">
      <c r="A51" s="28">
        <v>1827</v>
      </c>
      <c r="B51" s="28">
        <v>820</v>
      </c>
      <c r="C51" s="28">
        <v>672</v>
      </c>
      <c r="D51" s="28">
        <v>148</v>
      </c>
      <c r="E51" s="28">
        <v>0</v>
      </c>
      <c r="F51" s="30">
        <f t="shared" si="1"/>
        <v>4.3670329670329666</v>
      </c>
    </row>
    <row r="52" spans="1:6" x14ac:dyDescent="0.25">
      <c r="A52" s="28">
        <v>1828</v>
      </c>
      <c r="B52" s="28">
        <v>826</v>
      </c>
      <c r="C52" s="28">
        <v>648</v>
      </c>
      <c r="D52" s="28">
        <v>177</v>
      </c>
      <c r="E52" s="28">
        <v>1</v>
      </c>
      <c r="F52" s="30">
        <f t="shared" si="1"/>
        <v>3.9333333333333331</v>
      </c>
    </row>
    <row r="53" spans="1:6" x14ac:dyDescent="0.25">
      <c r="A53" s="28">
        <v>1829</v>
      </c>
      <c r="B53" s="28">
        <v>945</v>
      </c>
      <c r="C53" s="28">
        <v>745</v>
      </c>
      <c r="D53" s="28">
        <v>200</v>
      </c>
      <c r="E53" s="28">
        <v>0</v>
      </c>
      <c r="F53" s="30">
        <f t="shared" si="1"/>
        <v>3.5518945634266887</v>
      </c>
    </row>
    <row r="54" spans="1:6" x14ac:dyDescent="0.25">
      <c r="A54" s="28">
        <v>1830</v>
      </c>
      <c r="B54" s="28">
        <v>993</v>
      </c>
      <c r="C54" s="28">
        <v>763</v>
      </c>
      <c r="D54" s="28">
        <v>230</v>
      </c>
      <c r="E54" s="28">
        <v>0</v>
      </c>
      <c r="F54" s="30">
        <f t="shared" si="1"/>
        <v>3.6566164154103853</v>
      </c>
    </row>
    <row r="55" spans="1:6" x14ac:dyDescent="0.25">
      <c r="A55" s="28">
        <v>1831</v>
      </c>
      <c r="B55" s="28">
        <v>842</v>
      </c>
      <c r="C55" s="28">
        <v>675</v>
      </c>
      <c r="D55" s="28">
        <v>167</v>
      </c>
      <c r="E55" s="28">
        <v>0</v>
      </c>
      <c r="F55" s="30">
        <f t="shared" si="1"/>
        <v>3.8500823723228996</v>
      </c>
    </row>
    <row r="56" spans="1:6" x14ac:dyDescent="0.25">
      <c r="A56" s="28">
        <v>1832</v>
      </c>
      <c r="B56" s="28">
        <v>1109</v>
      </c>
      <c r="C56" s="28">
        <v>899</v>
      </c>
      <c r="D56" s="28">
        <v>210</v>
      </c>
      <c r="E56" s="28">
        <v>0</v>
      </c>
      <c r="F56" s="30">
        <f t="shared" si="1"/>
        <v>4.3844580777096116</v>
      </c>
    </row>
    <row r="57" spans="1:6" x14ac:dyDescent="0.25">
      <c r="A57" s="28">
        <v>1833</v>
      </c>
      <c r="B57" s="28">
        <v>682</v>
      </c>
      <c r="C57" s="28">
        <v>570</v>
      </c>
      <c r="D57" s="28">
        <v>112</v>
      </c>
      <c r="E57" s="28">
        <v>0</v>
      </c>
      <c r="F57" s="30">
        <f t="shared" si="1"/>
        <v>4.5782608695652174</v>
      </c>
    </row>
    <row r="58" spans="1:6" x14ac:dyDescent="0.25">
      <c r="A58" s="28">
        <v>1834</v>
      </c>
      <c r="B58" s="28">
        <v>775</v>
      </c>
      <c r="C58" s="28">
        <v>637</v>
      </c>
      <c r="D58" s="28">
        <v>138</v>
      </c>
      <c r="E58" s="28">
        <v>0</v>
      </c>
      <c r="F58" s="30">
        <f t="shared" si="1"/>
        <v>5.1716621253405997</v>
      </c>
    </row>
    <row r="59" spans="1:6" x14ac:dyDescent="0.25">
      <c r="A59" s="28">
        <v>1835</v>
      </c>
      <c r="B59" s="28">
        <v>809</v>
      </c>
      <c r="C59" s="28">
        <v>691</v>
      </c>
      <c r="D59" s="28">
        <v>117</v>
      </c>
      <c r="E59" s="28">
        <v>1</v>
      </c>
      <c r="F59" s="30">
        <f t="shared" si="1"/>
        <v>4.6576576576576576</v>
      </c>
    </row>
    <row r="60" spans="1:6" x14ac:dyDescent="0.25">
      <c r="A60" s="28">
        <v>1836</v>
      </c>
      <c r="B60" s="28">
        <v>930</v>
      </c>
      <c r="C60" s="28">
        <v>740</v>
      </c>
      <c r="D60" s="28">
        <v>189</v>
      </c>
      <c r="E60" s="28">
        <v>1</v>
      </c>
      <c r="F60" s="30">
        <f t="shared" si="1"/>
        <v>4.4821052631578944</v>
      </c>
    </row>
    <row r="61" spans="1:6" x14ac:dyDescent="0.25">
      <c r="A61" s="28">
        <v>1837</v>
      </c>
      <c r="B61" s="28">
        <v>870</v>
      </c>
      <c r="C61" s="28">
        <v>698</v>
      </c>
      <c r="D61" s="28">
        <v>169</v>
      </c>
      <c r="E61" s="28">
        <v>3</v>
      </c>
      <c r="F61" s="30">
        <f t="shared" si="1"/>
        <v>4.0412757973733582</v>
      </c>
    </row>
    <row r="62" spans="1:6" x14ac:dyDescent="0.25">
      <c r="A62" s="28">
        <v>1838</v>
      </c>
      <c r="B62" s="28">
        <v>894</v>
      </c>
      <c r="C62" s="28">
        <v>716</v>
      </c>
      <c r="D62" s="28">
        <v>175</v>
      </c>
      <c r="E62" s="28">
        <v>3</v>
      </c>
      <c r="F62" s="30">
        <f t="shared" si="1"/>
        <v>4.1479289940828403</v>
      </c>
    </row>
    <row r="63" spans="1:6" x14ac:dyDescent="0.25">
      <c r="A63" s="28">
        <v>1839</v>
      </c>
      <c r="B63" s="28">
        <v>855</v>
      </c>
      <c r="C63" s="28">
        <v>689</v>
      </c>
      <c r="D63" s="28">
        <v>163</v>
      </c>
      <c r="E63" s="28">
        <v>3</v>
      </c>
      <c r="F63" s="30">
        <f t="shared" si="1"/>
        <v>4.3849287169042768</v>
      </c>
    </row>
    <row r="64" spans="1:6" x14ac:dyDescent="0.25">
      <c r="A64" s="28">
        <v>1840</v>
      </c>
      <c r="B64" s="28">
        <v>903</v>
      </c>
      <c r="C64" s="28">
        <v>748</v>
      </c>
      <c r="D64" s="28">
        <v>153</v>
      </c>
      <c r="E64" s="28">
        <v>2</v>
      </c>
      <c r="F64" s="30">
        <f t="shared" si="1"/>
        <v>4.9449760765550241</v>
      </c>
    </row>
    <row r="65" spans="1:6" x14ac:dyDescent="0.25">
      <c r="A65" s="28">
        <v>1841</v>
      </c>
      <c r="B65" s="28">
        <v>733</v>
      </c>
      <c r="C65" s="28">
        <v>630</v>
      </c>
      <c r="D65" s="28">
        <v>102</v>
      </c>
      <c r="E65" s="28">
        <v>1</v>
      </c>
      <c r="F65" s="30">
        <f t="shared" si="1"/>
        <v>5.628571428571429</v>
      </c>
    </row>
    <row r="66" spans="1:6" x14ac:dyDescent="0.25">
      <c r="A66" s="28">
        <v>1842</v>
      </c>
      <c r="B66" s="28">
        <v>690</v>
      </c>
      <c r="C66" s="28">
        <v>592</v>
      </c>
      <c r="D66" s="28">
        <v>95</v>
      </c>
      <c r="E66" s="28">
        <v>3</v>
      </c>
      <c r="F66" s="30">
        <f t="shared" si="1"/>
        <v>5.8538961038961039</v>
      </c>
    </row>
    <row r="67" spans="1:6" x14ac:dyDescent="0.25">
      <c r="A67" s="28">
        <v>1843</v>
      </c>
      <c r="B67" s="28">
        <v>692</v>
      </c>
      <c r="C67" s="28">
        <v>581</v>
      </c>
      <c r="D67" s="28">
        <v>111</v>
      </c>
      <c r="E67" s="28">
        <v>0</v>
      </c>
      <c r="F67" s="30">
        <f t="shared" si="1"/>
        <v>5.9888888888888889</v>
      </c>
    </row>
    <row r="68" spans="1:6" x14ac:dyDescent="0.25">
      <c r="A68" s="28">
        <v>1844</v>
      </c>
      <c r="B68" s="28">
        <v>509</v>
      </c>
      <c r="C68" s="28">
        <v>444</v>
      </c>
      <c r="D68" s="28">
        <v>64</v>
      </c>
      <c r="E68" s="28">
        <v>1</v>
      </c>
      <c r="F68" s="30">
        <f t="shared" si="1"/>
        <v>6.1120689655172411</v>
      </c>
    </row>
    <row r="69" spans="1:6" x14ac:dyDescent="0.25">
      <c r="A69" s="28">
        <v>1845</v>
      </c>
      <c r="B69" s="28">
        <v>452</v>
      </c>
      <c r="C69" s="28">
        <v>393</v>
      </c>
      <c r="D69" s="28">
        <v>57</v>
      </c>
      <c r="E69" s="28">
        <v>2</v>
      </c>
      <c r="F69" s="30">
        <f t="shared" ref="F69:F82" si="2">SUM(C68:C70)/SUM(D68:D70)</f>
        <v>7.3353293413173652</v>
      </c>
    </row>
    <row r="70" spans="1:6" x14ac:dyDescent="0.25">
      <c r="A70" s="28">
        <v>1846</v>
      </c>
      <c r="B70" s="28">
        <v>434</v>
      </c>
      <c r="C70" s="28">
        <v>388</v>
      </c>
      <c r="D70" s="28">
        <v>46</v>
      </c>
      <c r="E70" s="28">
        <v>0</v>
      </c>
      <c r="F70" s="30">
        <f t="shared" si="2"/>
        <v>7.65</v>
      </c>
    </row>
    <row r="71" spans="1:6" x14ac:dyDescent="0.25">
      <c r="A71" s="28">
        <v>1847</v>
      </c>
      <c r="B71" s="28">
        <v>505</v>
      </c>
      <c r="C71" s="28">
        <v>443</v>
      </c>
      <c r="D71" s="28">
        <v>57</v>
      </c>
      <c r="E71" s="28">
        <v>5</v>
      </c>
      <c r="F71" s="30">
        <f t="shared" si="2"/>
        <v>8.1333333333333329</v>
      </c>
    </row>
    <row r="72" spans="1:6" x14ac:dyDescent="0.25">
      <c r="A72" s="28">
        <v>1848</v>
      </c>
      <c r="B72" s="28">
        <v>584</v>
      </c>
      <c r="C72" s="28">
        <v>511</v>
      </c>
      <c r="D72" s="28">
        <v>62</v>
      </c>
      <c r="E72" s="28">
        <v>11</v>
      </c>
      <c r="F72" s="30">
        <f t="shared" si="2"/>
        <v>7.8294117647058821</v>
      </c>
    </row>
    <row r="73" spans="1:6" x14ac:dyDescent="0.25">
      <c r="A73" s="28">
        <v>1849</v>
      </c>
      <c r="B73" s="28">
        <v>431</v>
      </c>
      <c r="C73" s="28">
        <v>377</v>
      </c>
      <c r="D73" s="28">
        <v>51</v>
      </c>
      <c r="E73" s="28">
        <v>3</v>
      </c>
      <c r="F73" s="30">
        <f t="shared" si="2"/>
        <v>7.2325581395348841</v>
      </c>
    </row>
    <row r="74" spans="1:6" x14ac:dyDescent="0.25">
      <c r="A74" s="28">
        <v>1850</v>
      </c>
      <c r="B74" s="28">
        <v>417</v>
      </c>
      <c r="C74" s="28">
        <v>356</v>
      </c>
      <c r="D74" s="28">
        <v>59</v>
      </c>
      <c r="E74" s="28">
        <v>2</v>
      </c>
      <c r="F74" s="30">
        <f t="shared" si="2"/>
        <v>7.5</v>
      </c>
    </row>
    <row r="75" spans="1:6" x14ac:dyDescent="0.25">
      <c r="A75" s="28">
        <v>1851</v>
      </c>
      <c r="B75" s="28">
        <v>331</v>
      </c>
      <c r="C75" s="28">
        <v>302</v>
      </c>
      <c r="D75" s="28">
        <v>28</v>
      </c>
      <c r="E75" s="28">
        <v>1</v>
      </c>
      <c r="F75" s="30">
        <f t="shared" si="2"/>
        <v>8.2727272727272734</v>
      </c>
    </row>
    <row r="76" spans="1:6" x14ac:dyDescent="0.25">
      <c r="A76" s="28">
        <v>1852</v>
      </c>
      <c r="B76" s="28">
        <v>175</v>
      </c>
      <c r="C76" s="28">
        <v>161</v>
      </c>
      <c r="D76" s="28">
        <v>12</v>
      </c>
      <c r="E76" s="28">
        <v>2</v>
      </c>
      <c r="F76" s="30">
        <f t="shared" si="2"/>
        <v>11.2</v>
      </c>
    </row>
    <row r="77" spans="1:6" x14ac:dyDescent="0.25">
      <c r="A77" s="28">
        <v>1853</v>
      </c>
      <c r="B77" s="28">
        <v>169</v>
      </c>
      <c r="C77" s="28">
        <v>153</v>
      </c>
      <c r="D77" s="28">
        <v>15</v>
      </c>
      <c r="E77" s="28">
        <v>1</v>
      </c>
      <c r="F77" s="30">
        <f t="shared" si="2"/>
        <v>12</v>
      </c>
    </row>
    <row r="78" spans="1:6" x14ac:dyDescent="0.25">
      <c r="A78" s="28">
        <v>1854</v>
      </c>
      <c r="B78" s="28">
        <v>23</v>
      </c>
      <c r="C78" s="28">
        <v>22</v>
      </c>
      <c r="D78" s="28">
        <v>1</v>
      </c>
      <c r="E78" s="28">
        <v>0</v>
      </c>
      <c r="F78" s="30">
        <f t="shared" si="2"/>
        <v>12.9375</v>
      </c>
    </row>
    <row r="79" spans="1:6" x14ac:dyDescent="0.25">
      <c r="A79" s="28">
        <v>1855</v>
      </c>
      <c r="B79" s="28">
        <v>32</v>
      </c>
      <c r="C79" s="28">
        <v>32</v>
      </c>
      <c r="D79" s="28">
        <v>0</v>
      </c>
      <c r="E79" s="28">
        <v>0</v>
      </c>
      <c r="F79" s="30">
        <f t="shared" si="2"/>
        <v>97</v>
      </c>
    </row>
    <row r="80" spans="1:6" x14ac:dyDescent="0.25">
      <c r="A80" s="28">
        <v>1856</v>
      </c>
      <c r="B80" s="28">
        <v>43</v>
      </c>
      <c r="C80" s="28">
        <v>43</v>
      </c>
      <c r="D80" s="28">
        <v>0</v>
      </c>
      <c r="E80" s="28">
        <v>0</v>
      </c>
      <c r="F80" s="30">
        <f t="shared" si="2"/>
        <v>48</v>
      </c>
    </row>
    <row r="81" spans="1:6" x14ac:dyDescent="0.25">
      <c r="A81" s="28">
        <v>1857</v>
      </c>
      <c r="B81" s="28">
        <v>23</v>
      </c>
      <c r="C81" s="28">
        <v>21</v>
      </c>
      <c r="D81" s="28">
        <v>2</v>
      </c>
      <c r="E81" s="28">
        <v>0</v>
      </c>
      <c r="F81" s="30">
        <f t="shared" si="2"/>
        <v>32.5</v>
      </c>
    </row>
    <row r="82" spans="1:6" x14ac:dyDescent="0.25">
      <c r="A82" s="28">
        <v>1858</v>
      </c>
      <c r="B82" s="28">
        <v>1</v>
      </c>
      <c r="C82" s="28">
        <v>1</v>
      </c>
      <c r="D82" s="28">
        <v>0</v>
      </c>
      <c r="E82" s="28">
        <v>0</v>
      </c>
      <c r="F82" s="30">
        <f t="shared" si="2"/>
        <v>11</v>
      </c>
    </row>
    <row r="83" spans="1:6" x14ac:dyDescent="0.25">
      <c r="A83" s="28"/>
      <c r="B83" s="28"/>
      <c r="C83" s="28"/>
      <c r="D83" s="28"/>
      <c r="E83" s="28"/>
      <c r="F83" s="28"/>
    </row>
    <row r="84" spans="1:6" x14ac:dyDescent="0.25">
      <c r="A84" s="28" t="s">
        <v>679</v>
      </c>
      <c r="B84" s="28">
        <f>SUM(B5:B33)</f>
        <v>5921</v>
      </c>
      <c r="C84" s="28">
        <f>SUM(C5:C33)</f>
        <v>4779</v>
      </c>
      <c r="D84" s="28">
        <f>SUM(D5:D33)</f>
        <v>1141</v>
      </c>
      <c r="E84" s="28">
        <f>SUM(E5:E33)</f>
        <v>1</v>
      </c>
      <c r="F84" s="30">
        <f>C84/D84</f>
        <v>4.1884312007011397</v>
      </c>
    </row>
    <row r="85" spans="1:6" x14ac:dyDescent="0.25">
      <c r="A85" s="28" t="s">
        <v>680</v>
      </c>
      <c r="B85" s="28">
        <f>SUM(B5:B82)</f>
        <v>32472</v>
      </c>
      <c r="C85" s="28">
        <f>SUM(C5:C82)</f>
        <v>26925</v>
      </c>
      <c r="D85" s="28">
        <f>SUM(D5:D82)</f>
        <v>5500</v>
      </c>
      <c r="E85" s="28">
        <f>SUM(E5:E82)</f>
        <v>47</v>
      </c>
      <c r="F85" s="30">
        <f>C85/D85</f>
        <v>4.8954545454545455</v>
      </c>
    </row>
  </sheetData>
  <mergeCells count="1">
    <mergeCell ref="A1:F1"/>
  </mergeCells>
  <phoneticPr fontId="5" type="noConversion"/>
  <hyperlinks>
    <hyperlink ref="H6" r:id="rId1"/>
  </hyperlinks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C34" workbookViewId="0">
      <selection activeCell="I37" sqref="I37"/>
    </sheetView>
  </sheetViews>
  <sheetFormatPr defaultRowHeight="15" x14ac:dyDescent="0.25"/>
  <cols>
    <col min="1" max="1" width="15" style="1" customWidth="1"/>
    <col min="2" max="2" width="9.85546875" style="1" customWidth="1"/>
    <col min="3" max="6" width="11.140625" style="1" customWidth="1"/>
    <col min="7" max="10" width="9.140625" style="1"/>
    <col min="11" max="11" width="2.140625" style="1" customWidth="1"/>
    <col min="12" max="12" width="64.140625" style="1" customWidth="1"/>
    <col min="13" max="16384" width="9.140625" style="1"/>
  </cols>
  <sheetData>
    <row r="1" spans="1:12" x14ac:dyDescent="0.25">
      <c r="A1" s="35" t="s">
        <v>1904</v>
      </c>
      <c r="B1" s="35"/>
      <c r="C1" s="35"/>
      <c r="D1" s="35"/>
      <c r="E1" s="35"/>
      <c r="F1" s="35"/>
      <c r="G1" s="31"/>
      <c r="H1" s="31"/>
      <c r="L1" s="1" t="s">
        <v>1895</v>
      </c>
    </row>
    <row r="2" spans="1:12" x14ac:dyDescent="0.25">
      <c r="L2" s="1" t="s">
        <v>1896</v>
      </c>
    </row>
    <row r="3" spans="1:12" x14ac:dyDescent="0.25">
      <c r="L3" s="1" t="s">
        <v>1897</v>
      </c>
    </row>
    <row r="4" spans="1:12" x14ac:dyDescent="0.25">
      <c r="A4" s="1" t="s">
        <v>1617</v>
      </c>
      <c r="F4" s="1" t="s">
        <v>1599</v>
      </c>
      <c r="G4" s="1" t="s">
        <v>1613</v>
      </c>
      <c r="H4" s="1" t="s">
        <v>154</v>
      </c>
      <c r="I4" s="1" t="s">
        <v>155</v>
      </c>
    </row>
    <row r="5" spans="1:12" x14ac:dyDescent="0.25">
      <c r="B5" s="33" t="s">
        <v>688</v>
      </c>
      <c r="C5" s="33" t="s">
        <v>154</v>
      </c>
      <c r="D5" s="33" t="s">
        <v>155</v>
      </c>
      <c r="F5" s="22" t="s">
        <v>1600</v>
      </c>
      <c r="G5" s="1">
        <v>12</v>
      </c>
      <c r="H5" s="1">
        <v>76</v>
      </c>
      <c r="I5" s="1">
        <v>5</v>
      </c>
      <c r="L5" s="1" t="s">
        <v>689</v>
      </c>
    </row>
    <row r="6" spans="1:12" x14ac:dyDescent="0.25">
      <c r="B6" s="33">
        <v>7</v>
      </c>
      <c r="C6" s="33">
        <v>3141</v>
      </c>
      <c r="D6" s="33">
        <v>925</v>
      </c>
      <c r="F6" s="22" t="s">
        <v>1601</v>
      </c>
      <c r="G6" s="1">
        <v>17</v>
      </c>
      <c r="H6" s="1">
        <v>1117</v>
      </c>
      <c r="I6" s="1">
        <v>184</v>
      </c>
    </row>
    <row r="7" spans="1:12" x14ac:dyDescent="0.25">
      <c r="B7" s="33">
        <v>10</v>
      </c>
      <c r="C7" s="33">
        <v>441</v>
      </c>
      <c r="D7" s="33">
        <v>102</v>
      </c>
      <c r="F7" s="22" t="s">
        <v>1602</v>
      </c>
      <c r="G7" s="1">
        <v>22</v>
      </c>
      <c r="H7" s="1">
        <v>1934</v>
      </c>
      <c r="I7" s="1">
        <v>355</v>
      </c>
    </row>
    <row r="8" spans="1:12" x14ac:dyDescent="0.25">
      <c r="B8" s="33">
        <v>14</v>
      </c>
      <c r="C8" s="33">
        <v>711</v>
      </c>
      <c r="D8" s="33">
        <v>106</v>
      </c>
      <c r="F8" s="22" t="s">
        <v>1603</v>
      </c>
      <c r="G8" s="1">
        <v>27</v>
      </c>
      <c r="H8" s="1">
        <v>185</v>
      </c>
      <c r="I8" s="1">
        <v>227</v>
      </c>
    </row>
    <row r="9" spans="1:12" x14ac:dyDescent="0.25">
      <c r="B9" s="33">
        <v>15</v>
      </c>
      <c r="C9" s="33">
        <v>147</v>
      </c>
      <c r="D9" s="33">
        <v>19</v>
      </c>
      <c r="F9" s="22" t="s">
        <v>1604</v>
      </c>
      <c r="G9" s="1">
        <v>32</v>
      </c>
      <c r="H9" s="1">
        <v>554</v>
      </c>
      <c r="I9" s="1">
        <v>125</v>
      </c>
    </row>
    <row r="10" spans="1:12" x14ac:dyDescent="0.25">
      <c r="A10" s="12" t="s">
        <v>160</v>
      </c>
      <c r="B10" s="33">
        <v>35</v>
      </c>
      <c r="C10" s="33">
        <v>1632</v>
      </c>
      <c r="D10" s="33">
        <v>94</v>
      </c>
      <c r="F10" s="22" t="s">
        <v>1605</v>
      </c>
      <c r="G10" s="1">
        <v>37</v>
      </c>
      <c r="H10" s="1">
        <v>328</v>
      </c>
      <c r="I10" s="1">
        <v>76</v>
      </c>
    </row>
    <row r="11" spans="1:12" x14ac:dyDescent="0.25">
      <c r="B11" s="33"/>
      <c r="C11" s="33"/>
      <c r="D11" s="33"/>
      <c r="F11" s="22" t="s">
        <v>1606</v>
      </c>
      <c r="G11" s="1">
        <v>42</v>
      </c>
      <c r="H11" s="1">
        <v>211</v>
      </c>
      <c r="I11" s="1">
        <v>54</v>
      </c>
    </row>
    <row r="12" spans="1:12" x14ac:dyDescent="0.25">
      <c r="A12" s="40" t="s">
        <v>177</v>
      </c>
      <c r="B12" s="40"/>
      <c r="C12" s="33">
        <f>SUM(C6:C10)</f>
        <v>6072</v>
      </c>
      <c r="D12" s="33">
        <f>SUM(D6:D10)</f>
        <v>1246</v>
      </c>
      <c r="F12" s="22" t="s">
        <v>1607</v>
      </c>
      <c r="G12" s="1">
        <v>47</v>
      </c>
      <c r="H12" s="1">
        <v>119</v>
      </c>
      <c r="I12" s="1">
        <v>35</v>
      </c>
    </row>
    <row r="13" spans="1:12" x14ac:dyDescent="0.25">
      <c r="A13" s="40" t="s">
        <v>1906</v>
      </c>
      <c r="B13" s="40"/>
      <c r="C13" s="34">
        <f>SUMPRODUCT(B6:B10,C6:C10)/C12</f>
        <v>15.756916996047432</v>
      </c>
      <c r="D13" s="34">
        <f>SUMPRODUCT(B6:B10,D6:D10)/D12</f>
        <v>10.075441412520064</v>
      </c>
      <c r="F13" s="22" t="s">
        <v>1608</v>
      </c>
      <c r="G13" s="1">
        <v>52</v>
      </c>
      <c r="H13" s="1">
        <v>77</v>
      </c>
      <c r="I13" s="1">
        <v>21</v>
      </c>
    </row>
    <row r="14" spans="1:12" x14ac:dyDescent="0.25">
      <c r="F14" s="22" t="s">
        <v>1609</v>
      </c>
      <c r="G14" s="1">
        <v>57</v>
      </c>
      <c r="H14" s="1">
        <v>38</v>
      </c>
      <c r="I14" s="1">
        <v>4</v>
      </c>
    </row>
    <row r="15" spans="1:12" x14ac:dyDescent="0.25">
      <c r="F15" s="22" t="s">
        <v>1610</v>
      </c>
      <c r="G15" s="1">
        <v>62</v>
      </c>
      <c r="H15" s="1">
        <v>22</v>
      </c>
      <c r="I15" s="1">
        <v>6</v>
      </c>
    </row>
    <row r="16" spans="1:12" x14ac:dyDescent="0.25">
      <c r="F16" s="22" t="s">
        <v>1611</v>
      </c>
      <c r="G16" s="1">
        <v>67</v>
      </c>
      <c r="H16" s="1">
        <v>3</v>
      </c>
      <c r="I16" s="1">
        <v>0</v>
      </c>
    </row>
    <row r="17" spans="1:12" x14ac:dyDescent="0.25">
      <c r="F17" s="22" t="s">
        <v>1612</v>
      </c>
      <c r="G17" s="1">
        <v>72</v>
      </c>
      <c r="H17" s="1">
        <v>4</v>
      </c>
      <c r="I17" s="1">
        <v>0</v>
      </c>
    </row>
    <row r="18" spans="1:12" x14ac:dyDescent="0.25">
      <c r="F18" s="1" t="s">
        <v>1598</v>
      </c>
      <c r="H18" s="1">
        <v>563</v>
      </c>
      <c r="I18" s="1">
        <v>34</v>
      </c>
    </row>
    <row r="20" spans="1:12" x14ac:dyDescent="0.25">
      <c r="F20" s="1" t="s">
        <v>1614</v>
      </c>
      <c r="H20" s="1">
        <f>SUM(H5:H17)</f>
        <v>4668</v>
      </c>
      <c r="I20" s="1">
        <f>SUM(I5:I17)</f>
        <v>1092</v>
      </c>
    </row>
    <row r="21" spans="1:12" x14ac:dyDescent="0.25">
      <c r="F21" s="1" t="s">
        <v>161</v>
      </c>
      <c r="H21" s="16">
        <f>SUMPRODUCT($G5:$G17,H5:H17)/H20</f>
        <v>25.661096829477291</v>
      </c>
      <c r="I21" s="16">
        <f>SUMPRODUCT($G5:$G15,I5:I15)/I20</f>
        <v>27.054945054945055</v>
      </c>
    </row>
    <row r="22" spans="1:12" x14ac:dyDescent="0.25">
      <c r="H22" s="16"/>
      <c r="I22" s="16"/>
    </row>
    <row r="23" spans="1:12" x14ac:dyDescent="0.25">
      <c r="H23" s="16"/>
      <c r="I23" s="16"/>
    </row>
    <row r="25" spans="1:12" x14ac:dyDescent="0.25">
      <c r="A25" s="35" t="s">
        <v>1586</v>
      </c>
      <c r="B25" s="35"/>
      <c r="C25" s="35"/>
      <c r="D25" s="35"/>
    </row>
    <row r="26" spans="1:12" x14ac:dyDescent="0.25">
      <c r="B26" s="32"/>
      <c r="C26" s="38" t="s">
        <v>1587</v>
      </c>
      <c r="D26" s="38"/>
      <c r="E26" s="38" t="s">
        <v>1905</v>
      </c>
      <c r="F26" s="38"/>
      <c r="L26" s="1" t="s">
        <v>1585</v>
      </c>
    </row>
    <row r="27" spans="1:12" x14ac:dyDescent="0.25">
      <c r="A27" s="1" t="s">
        <v>1582</v>
      </c>
      <c r="B27" s="32" t="s">
        <v>1584</v>
      </c>
      <c r="C27" s="32" t="s">
        <v>154</v>
      </c>
      <c r="D27" s="32" t="s">
        <v>155</v>
      </c>
      <c r="E27" s="32" t="s">
        <v>154</v>
      </c>
      <c r="F27" s="32" t="s">
        <v>155</v>
      </c>
    </row>
    <row r="28" spans="1:12" x14ac:dyDescent="0.25">
      <c r="A28" s="1" t="s">
        <v>1580</v>
      </c>
      <c r="B28" s="32">
        <v>35</v>
      </c>
      <c r="C28" s="32">
        <v>1875</v>
      </c>
      <c r="D28" s="32">
        <v>243</v>
      </c>
      <c r="E28" s="32">
        <v>271</v>
      </c>
      <c r="F28" s="32">
        <v>11</v>
      </c>
    </row>
    <row r="29" spans="1:12" x14ac:dyDescent="0.25">
      <c r="A29" s="1" t="s">
        <v>1581</v>
      </c>
      <c r="B29" s="32">
        <v>14</v>
      </c>
      <c r="C29" s="32">
        <v>574</v>
      </c>
      <c r="D29" s="32">
        <v>100</v>
      </c>
      <c r="E29" s="32">
        <v>63</v>
      </c>
      <c r="F29" s="32">
        <v>8</v>
      </c>
    </row>
    <row r="30" spans="1:12" x14ac:dyDescent="0.25">
      <c r="A30" s="1" t="s">
        <v>1583</v>
      </c>
      <c r="B30" s="32">
        <v>7</v>
      </c>
      <c r="C30" s="32">
        <v>4552</v>
      </c>
      <c r="D30" s="32">
        <v>1754</v>
      </c>
      <c r="E30" s="32">
        <v>66</v>
      </c>
      <c r="F30" s="32">
        <v>80</v>
      </c>
    </row>
    <row r="31" spans="1:12" x14ac:dyDescent="0.25">
      <c r="B31" s="32"/>
      <c r="C31" s="32"/>
      <c r="D31" s="32"/>
      <c r="E31" s="32"/>
      <c r="F31" s="32"/>
    </row>
    <row r="32" spans="1:12" x14ac:dyDescent="0.25">
      <c r="A32" s="1" t="s">
        <v>177</v>
      </c>
      <c r="B32" s="32"/>
      <c r="C32" s="32">
        <f>SUM(C28:C30)</f>
        <v>7001</v>
      </c>
      <c r="D32" s="32">
        <f>SUM(D28:D30)</f>
        <v>2097</v>
      </c>
      <c r="E32" s="32">
        <f>SUM(E28:E30)</f>
        <v>400</v>
      </c>
      <c r="F32" s="32">
        <f>SUM(F28:F30)</f>
        <v>99</v>
      </c>
    </row>
    <row r="33" spans="1:12" x14ac:dyDescent="0.25">
      <c r="A33" s="1" t="s">
        <v>1615</v>
      </c>
      <c r="B33" s="32"/>
      <c r="C33" s="27">
        <f>SUMPRODUCT($B28:$B30,C28:C30)/SUM(C28:C30)</f>
        <v>15.072846736180546</v>
      </c>
      <c r="D33" s="27">
        <f>SUMPRODUCT($B28:$B30,D28:D30)/SUM(D28:D30)</f>
        <v>10.578445398187888</v>
      </c>
      <c r="E33" s="27">
        <f>SUMPRODUCT($B28:$B30,E28:E30)/SUM(E28:E30)</f>
        <v>27.072500000000002</v>
      </c>
      <c r="F33" s="27">
        <f>SUMPRODUCT($B28:$B30,F28:F30)/SUM(F28:F30)</f>
        <v>10.676767676767676</v>
      </c>
    </row>
    <row r="36" spans="1:12" x14ac:dyDescent="0.25">
      <c r="A36" s="35" t="s">
        <v>1153</v>
      </c>
      <c r="B36" s="35"/>
      <c r="C36" s="35"/>
      <c r="D36" s="35"/>
      <c r="E36" s="35"/>
      <c r="F36" s="35"/>
    </row>
    <row r="37" spans="1:12" ht="45" x14ac:dyDescent="0.25">
      <c r="A37" s="4" t="s">
        <v>1154</v>
      </c>
      <c r="B37" s="4" t="s">
        <v>1588</v>
      </c>
      <c r="C37" s="4" t="s">
        <v>1589</v>
      </c>
      <c r="D37" s="4" t="s">
        <v>1590</v>
      </c>
      <c r="E37" s="4" t="s">
        <v>1591</v>
      </c>
      <c r="F37" s="4" t="s">
        <v>1592</v>
      </c>
      <c r="G37" s="4" t="s">
        <v>160</v>
      </c>
    </row>
    <row r="38" spans="1:12" x14ac:dyDescent="0.25">
      <c r="A38" s="1" t="s">
        <v>1596</v>
      </c>
      <c r="B38" s="1">
        <v>7</v>
      </c>
      <c r="C38" s="1">
        <v>10</v>
      </c>
      <c r="D38" s="1">
        <v>14</v>
      </c>
      <c r="E38" s="1">
        <v>15</v>
      </c>
      <c r="F38" s="1">
        <v>21</v>
      </c>
      <c r="G38" s="1">
        <v>35</v>
      </c>
      <c r="H38" s="1" t="s">
        <v>1155</v>
      </c>
      <c r="I38" s="1" t="s">
        <v>1616</v>
      </c>
    </row>
    <row r="39" spans="1:12" x14ac:dyDescent="0.25">
      <c r="A39" s="1">
        <v>1839</v>
      </c>
      <c r="B39" s="1">
        <v>1880</v>
      </c>
      <c r="C39" s="1">
        <v>1080</v>
      </c>
      <c r="D39" s="1">
        <v>0</v>
      </c>
      <c r="E39" s="1">
        <v>504</v>
      </c>
      <c r="F39" s="1">
        <v>17</v>
      </c>
      <c r="G39" s="1">
        <v>247</v>
      </c>
      <c r="H39" s="1">
        <f>SUM(B39:G39)</f>
        <v>3728</v>
      </c>
      <c r="I39" s="16">
        <f t="shared" ref="I39:I44" si="0">SUMPRODUCT(B$38:G$38,B39:G39)/SUM(B39:G39)</f>
        <v>10.869635193133048</v>
      </c>
      <c r="L39" s="1" t="s">
        <v>1593</v>
      </c>
    </row>
    <row r="40" spans="1:12" x14ac:dyDescent="0.25">
      <c r="A40" s="1">
        <v>1840</v>
      </c>
      <c r="B40" s="1">
        <v>1911</v>
      </c>
      <c r="C40" s="1">
        <v>1158</v>
      </c>
      <c r="D40" s="1">
        <v>246</v>
      </c>
      <c r="E40" s="1">
        <v>421</v>
      </c>
      <c r="F40" s="1">
        <v>17</v>
      </c>
      <c r="G40" s="1">
        <v>264</v>
      </c>
      <c r="H40" s="1">
        <f>SUM(B40:G40)</f>
        <v>4017</v>
      </c>
      <c r="I40" s="16">
        <f t="shared" si="0"/>
        <v>11.031366691560866</v>
      </c>
      <c r="L40" s="1" t="s">
        <v>1594</v>
      </c>
    </row>
    <row r="41" spans="1:12" x14ac:dyDescent="0.25">
      <c r="A41" s="1">
        <v>1841</v>
      </c>
      <c r="B41" s="1">
        <v>1693</v>
      </c>
      <c r="C41" s="1">
        <v>1194</v>
      </c>
      <c r="D41" s="1">
        <v>243</v>
      </c>
      <c r="E41" s="1">
        <v>438</v>
      </c>
      <c r="F41" s="1">
        <v>11</v>
      </c>
      <c r="G41" s="1">
        <v>209</v>
      </c>
      <c r="H41" s="1">
        <f>SUM(B41:G41)</f>
        <v>3788</v>
      </c>
      <c r="I41" s="16">
        <f t="shared" si="0"/>
        <v>10.905227032734953</v>
      </c>
      <c r="L41" s="21" t="s">
        <v>1595</v>
      </c>
    </row>
    <row r="42" spans="1:12" x14ac:dyDescent="0.25">
      <c r="A42" s="1">
        <v>1842</v>
      </c>
      <c r="B42" s="1">
        <v>1841</v>
      </c>
      <c r="C42" s="1">
        <v>1375</v>
      </c>
      <c r="D42" s="1">
        <v>204</v>
      </c>
      <c r="E42" s="1">
        <v>553</v>
      </c>
      <c r="F42" s="1">
        <v>36</v>
      </c>
      <c r="G42" s="1">
        <v>220</v>
      </c>
      <c r="H42" s="1">
        <f>SUM(B42:G42)</f>
        <v>4229</v>
      </c>
      <c r="I42" s="16">
        <f t="shared" si="0"/>
        <v>10.934972806810121</v>
      </c>
    </row>
    <row r="43" spans="1:12" x14ac:dyDescent="0.25">
      <c r="A43" s="1">
        <v>1843</v>
      </c>
      <c r="B43" s="1">
        <v>1841</v>
      </c>
      <c r="C43" s="1">
        <v>1386</v>
      </c>
      <c r="D43" s="1">
        <v>154</v>
      </c>
      <c r="E43" s="1">
        <v>475</v>
      </c>
      <c r="F43" s="1">
        <v>31</v>
      </c>
      <c r="G43" s="1">
        <v>279</v>
      </c>
      <c r="H43" s="1">
        <f>SUM(B43:G43)</f>
        <v>4166</v>
      </c>
      <c r="I43" s="16">
        <f t="shared" si="0"/>
        <v>11.148343734997599</v>
      </c>
    </row>
    <row r="44" spans="1:12" x14ac:dyDescent="0.25">
      <c r="A44" s="1" t="s">
        <v>1152</v>
      </c>
      <c r="B44" s="1">
        <f>SUM(B39:B43)</f>
        <v>9166</v>
      </c>
      <c r="C44" s="1">
        <f t="shared" ref="C44:H44" si="1">SUM(C39:C43)</f>
        <v>6193</v>
      </c>
      <c r="D44" s="1">
        <f t="shared" si="1"/>
        <v>847</v>
      </c>
      <c r="E44" s="1">
        <f t="shared" si="1"/>
        <v>2391</v>
      </c>
      <c r="F44" s="1">
        <f t="shared" si="1"/>
        <v>112</v>
      </c>
      <c r="G44" s="1">
        <f t="shared" si="1"/>
        <v>1219</v>
      </c>
      <c r="H44" s="1">
        <f t="shared" si="1"/>
        <v>19928</v>
      </c>
      <c r="I44" s="16">
        <f t="shared" si="0"/>
        <v>10.981132075471699</v>
      </c>
    </row>
    <row r="45" spans="1:12" x14ac:dyDescent="0.25">
      <c r="I45" s="16"/>
    </row>
    <row r="47" spans="1:12" x14ac:dyDescent="0.25">
      <c r="A47" s="35" t="s">
        <v>1618</v>
      </c>
      <c r="B47" s="35"/>
      <c r="C47" s="35"/>
      <c r="D47" s="35"/>
    </row>
    <row r="48" spans="1:12" x14ac:dyDescent="0.25">
      <c r="A48" s="1" t="s">
        <v>164</v>
      </c>
    </row>
    <row r="49" spans="1:12" x14ac:dyDescent="0.25">
      <c r="A49" s="1" t="s">
        <v>165</v>
      </c>
      <c r="B49" s="1" t="s">
        <v>167</v>
      </c>
      <c r="C49" s="1" t="s">
        <v>168</v>
      </c>
      <c r="E49" s="1" t="s">
        <v>146</v>
      </c>
      <c r="F49" s="1">
        <f>SUM(B50:B120)</f>
        <v>3859</v>
      </c>
      <c r="G49" s="1">
        <f>SUM(C52:C106)</f>
        <v>2320</v>
      </c>
      <c r="L49" s="1" t="s">
        <v>1597</v>
      </c>
    </row>
    <row r="50" spans="1:12" x14ac:dyDescent="0.25">
      <c r="A50" s="1">
        <v>10</v>
      </c>
      <c r="B50" s="1">
        <v>1</v>
      </c>
      <c r="E50" s="1" t="s">
        <v>166</v>
      </c>
      <c r="F50" s="16">
        <f>SUMPRODUCT(A50:A120,B50:B120)/F49</f>
        <v>27.2148224928738</v>
      </c>
      <c r="G50" s="16">
        <f>SUMPRODUCT(A52:A106, C52:C106)/G49</f>
        <v>26.249137931034483</v>
      </c>
    </row>
    <row r="51" spans="1:12" x14ac:dyDescent="0.25">
      <c r="A51" s="1">
        <v>11</v>
      </c>
      <c r="B51" s="1">
        <v>1</v>
      </c>
    </row>
    <row r="52" spans="1:12" x14ac:dyDescent="0.25">
      <c r="A52" s="1">
        <v>12</v>
      </c>
      <c r="B52" s="1">
        <v>3</v>
      </c>
      <c r="C52" s="1">
        <v>1</v>
      </c>
    </row>
    <row r="53" spans="1:12" x14ac:dyDescent="0.25">
      <c r="A53" s="1">
        <v>13</v>
      </c>
      <c r="B53" s="1">
        <v>6</v>
      </c>
      <c r="C53" s="1">
        <v>1</v>
      </c>
    </row>
    <row r="54" spans="1:12" x14ac:dyDescent="0.25">
      <c r="A54" s="1">
        <v>14</v>
      </c>
      <c r="B54" s="1">
        <v>13</v>
      </c>
      <c r="C54" s="1">
        <v>11</v>
      </c>
    </row>
    <row r="55" spans="1:12" x14ac:dyDescent="0.25">
      <c r="A55" s="1">
        <v>15</v>
      </c>
      <c r="B55" s="1">
        <v>28</v>
      </c>
      <c r="C55" s="1">
        <v>23</v>
      </c>
    </row>
    <row r="56" spans="1:12" x14ac:dyDescent="0.25">
      <c r="A56" s="1">
        <v>16</v>
      </c>
      <c r="B56" s="1">
        <v>49</v>
      </c>
      <c r="C56" s="1">
        <v>48</v>
      </c>
    </row>
    <row r="57" spans="1:12" x14ac:dyDescent="0.25">
      <c r="A57" s="1">
        <v>17</v>
      </c>
      <c r="B57" s="1">
        <v>85</v>
      </c>
      <c r="C57" s="1">
        <v>103</v>
      </c>
    </row>
    <row r="58" spans="1:12" x14ac:dyDescent="0.25">
      <c r="A58" s="1">
        <v>18</v>
      </c>
      <c r="B58" s="1">
        <v>170</v>
      </c>
      <c r="C58" s="1">
        <v>151</v>
      </c>
    </row>
    <row r="59" spans="1:12" x14ac:dyDescent="0.25">
      <c r="A59" s="1">
        <v>19</v>
      </c>
      <c r="B59" s="1">
        <v>213</v>
      </c>
      <c r="C59" s="1">
        <v>183</v>
      </c>
    </row>
    <row r="60" spans="1:12" x14ac:dyDescent="0.25">
      <c r="A60" s="1">
        <v>20</v>
      </c>
      <c r="B60" s="1">
        <v>350</v>
      </c>
      <c r="C60" s="1">
        <v>207</v>
      </c>
    </row>
    <row r="61" spans="1:12" x14ac:dyDescent="0.25">
      <c r="A61" s="1">
        <v>21</v>
      </c>
      <c r="B61" s="1">
        <v>196</v>
      </c>
      <c r="C61" s="1">
        <v>156</v>
      </c>
    </row>
    <row r="62" spans="1:12" x14ac:dyDescent="0.25">
      <c r="A62" s="1">
        <v>22</v>
      </c>
      <c r="B62" s="1">
        <v>288</v>
      </c>
      <c r="C62" s="1">
        <v>161</v>
      </c>
    </row>
    <row r="63" spans="1:12" x14ac:dyDescent="0.25">
      <c r="A63" s="1">
        <v>23</v>
      </c>
      <c r="B63" s="1">
        <v>212</v>
      </c>
      <c r="C63" s="1">
        <v>122</v>
      </c>
    </row>
    <row r="64" spans="1:12" x14ac:dyDescent="0.25">
      <c r="A64" s="1">
        <v>24</v>
      </c>
      <c r="B64" s="1">
        <v>197</v>
      </c>
      <c r="C64" s="1">
        <v>103</v>
      </c>
    </row>
    <row r="65" spans="1:3" x14ac:dyDescent="0.25">
      <c r="A65" s="1">
        <v>25</v>
      </c>
      <c r="B65" s="1">
        <v>256</v>
      </c>
      <c r="C65" s="1">
        <v>100</v>
      </c>
    </row>
    <row r="66" spans="1:3" x14ac:dyDescent="0.25">
      <c r="A66" s="1">
        <v>26</v>
      </c>
      <c r="B66" s="1">
        <v>208</v>
      </c>
      <c r="C66" s="1">
        <v>121</v>
      </c>
    </row>
    <row r="67" spans="1:3" x14ac:dyDescent="0.25">
      <c r="A67" s="1">
        <v>27</v>
      </c>
      <c r="B67" s="1">
        <v>130</v>
      </c>
      <c r="C67" s="1">
        <v>74</v>
      </c>
    </row>
    <row r="68" spans="1:3" x14ac:dyDescent="0.25">
      <c r="A68" s="1">
        <v>28</v>
      </c>
      <c r="B68" s="1">
        <v>174</v>
      </c>
      <c r="C68" s="1">
        <v>80</v>
      </c>
    </row>
    <row r="69" spans="1:3" x14ac:dyDescent="0.25">
      <c r="A69" s="1">
        <v>29</v>
      </c>
      <c r="B69" s="1">
        <v>80</v>
      </c>
      <c r="C69" s="1">
        <v>69</v>
      </c>
    </row>
    <row r="70" spans="1:3" x14ac:dyDescent="0.25">
      <c r="A70" s="1">
        <v>30</v>
      </c>
      <c r="B70" s="1">
        <v>319</v>
      </c>
      <c r="C70" s="1">
        <v>70</v>
      </c>
    </row>
    <row r="71" spans="1:3" x14ac:dyDescent="0.25">
      <c r="A71" s="1">
        <v>31</v>
      </c>
      <c r="B71" s="1">
        <v>37</v>
      </c>
      <c r="C71" s="1">
        <v>28</v>
      </c>
    </row>
    <row r="72" spans="1:3" x14ac:dyDescent="0.25">
      <c r="A72" s="1">
        <v>32</v>
      </c>
      <c r="B72" s="1">
        <v>55</v>
      </c>
      <c r="C72" s="1">
        <v>43</v>
      </c>
    </row>
    <row r="73" spans="1:3" x14ac:dyDescent="0.25">
      <c r="A73" s="1">
        <v>33</v>
      </c>
      <c r="B73" s="1">
        <v>50</v>
      </c>
      <c r="C73" s="1">
        <v>31</v>
      </c>
    </row>
    <row r="74" spans="1:3" x14ac:dyDescent="0.25">
      <c r="A74" s="1">
        <v>34</v>
      </c>
      <c r="B74" s="1">
        <v>58</v>
      </c>
      <c r="C74" s="1">
        <v>38</v>
      </c>
    </row>
    <row r="75" spans="1:3" x14ac:dyDescent="0.25">
      <c r="A75" s="1">
        <v>35</v>
      </c>
      <c r="B75" s="1">
        <v>82</v>
      </c>
      <c r="C75" s="1">
        <v>40</v>
      </c>
    </row>
    <row r="76" spans="1:3" x14ac:dyDescent="0.25">
      <c r="A76" s="1">
        <v>36</v>
      </c>
      <c r="B76" s="1">
        <v>66</v>
      </c>
      <c r="C76" s="1">
        <v>28</v>
      </c>
    </row>
    <row r="77" spans="1:3" x14ac:dyDescent="0.25">
      <c r="A77" s="1">
        <v>37</v>
      </c>
      <c r="B77" s="1">
        <v>33</v>
      </c>
      <c r="C77" s="1">
        <v>20</v>
      </c>
    </row>
    <row r="78" spans="1:3" x14ac:dyDescent="0.25">
      <c r="A78" s="1">
        <v>38</v>
      </c>
      <c r="B78" s="1">
        <v>39</v>
      </c>
      <c r="C78" s="1">
        <v>37</v>
      </c>
    </row>
    <row r="79" spans="1:3" x14ac:dyDescent="0.25">
      <c r="A79" s="1">
        <v>39</v>
      </c>
      <c r="B79" s="1">
        <v>25</v>
      </c>
      <c r="C79" s="1">
        <v>27</v>
      </c>
    </row>
    <row r="80" spans="1:3" x14ac:dyDescent="0.25">
      <c r="A80" s="1">
        <v>40</v>
      </c>
      <c r="B80" s="1">
        <v>149</v>
      </c>
      <c r="C80" s="1">
        <v>50</v>
      </c>
    </row>
    <row r="81" spans="1:3" x14ac:dyDescent="0.25">
      <c r="A81" s="1">
        <v>41</v>
      </c>
      <c r="B81" s="1">
        <v>12</v>
      </c>
      <c r="C81" s="1">
        <v>17</v>
      </c>
    </row>
    <row r="82" spans="1:3" x14ac:dyDescent="0.25">
      <c r="A82" s="1">
        <v>42</v>
      </c>
      <c r="B82" s="1">
        <v>21</v>
      </c>
      <c r="C82" s="1">
        <v>12</v>
      </c>
    </row>
    <row r="83" spans="1:3" x14ac:dyDescent="0.25">
      <c r="A83" s="1">
        <v>43</v>
      </c>
      <c r="B83" s="1">
        <v>12</v>
      </c>
      <c r="C83" s="1">
        <v>16</v>
      </c>
    </row>
    <row r="84" spans="1:3" x14ac:dyDescent="0.25">
      <c r="A84" s="1">
        <v>44</v>
      </c>
      <c r="B84" s="1">
        <v>17</v>
      </c>
      <c r="C84" s="1">
        <v>14</v>
      </c>
    </row>
    <row r="85" spans="1:3" x14ac:dyDescent="0.25">
      <c r="A85" s="1">
        <v>45</v>
      </c>
      <c r="B85" s="1">
        <v>34</v>
      </c>
      <c r="C85" s="1">
        <v>19</v>
      </c>
    </row>
    <row r="86" spans="1:3" x14ac:dyDescent="0.25">
      <c r="A86" s="1">
        <v>46</v>
      </c>
      <c r="B86" s="1">
        <v>25</v>
      </c>
      <c r="C86" s="1">
        <v>15</v>
      </c>
    </row>
    <row r="87" spans="1:3" x14ac:dyDescent="0.25">
      <c r="A87" s="1">
        <v>47</v>
      </c>
      <c r="B87" s="1">
        <v>5</v>
      </c>
      <c r="C87" s="1">
        <v>11</v>
      </c>
    </row>
    <row r="88" spans="1:3" x14ac:dyDescent="0.25">
      <c r="A88" s="1">
        <v>48</v>
      </c>
      <c r="B88" s="1">
        <v>8</v>
      </c>
      <c r="C88" s="1">
        <v>17</v>
      </c>
    </row>
    <row r="89" spans="1:3" x14ac:dyDescent="0.25">
      <c r="A89" s="1">
        <v>49</v>
      </c>
      <c r="B89" s="1">
        <v>6</v>
      </c>
      <c r="C89" s="1">
        <v>10</v>
      </c>
    </row>
    <row r="90" spans="1:3" x14ac:dyDescent="0.25">
      <c r="A90" s="1">
        <v>50</v>
      </c>
      <c r="B90" s="1">
        <v>52</v>
      </c>
      <c r="C90" s="1">
        <v>18</v>
      </c>
    </row>
    <row r="91" spans="1:3" x14ac:dyDescent="0.25">
      <c r="A91" s="1">
        <v>51</v>
      </c>
      <c r="B91" s="1">
        <v>6</v>
      </c>
      <c r="C91" s="1">
        <v>8</v>
      </c>
    </row>
    <row r="92" spans="1:3" x14ac:dyDescent="0.25">
      <c r="A92" s="1">
        <v>52</v>
      </c>
      <c r="B92" s="1">
        <v>6</v>
      </c>
      <c r="C92" s="1">
        <v>6</v>
      </c>
    </row>
    <row r="93" spans="1:3" x14ac:dyDescent="0.25">
      <c r="A93" s="1">
        <v>53</v>
      </c>
      <c r="B93" s="1">
        <v>6</v>
      </c>
      <c r="C93" s="1">
        <v>3</v>
      </c>
    </row>
    <row r="94" spans="1:3" x14ac:dyDescent="0.25">
      <c r="A94" s="1">
        <v>54</v>
      </c>
      <c r="B94" s="1">
        <v>4</v>
      </c>
      <c r="C94" s="1">
        <v>2</v>
      </c>
    </row>
    <row r="95" spans="1:3" x14ac:dyDescent="0.25">
      <c r="A95" s="1">
        <v>55</v>
      </c>
      <c r="B95" s="1">
        <v>9</v>
      </c>
      <c r="C95" s="1">
        <v>5</v>
      </c>
    </row>
    <row r="96" spans="1:3" x14ac:dyDescent="0.25">
      <c r="A96" s="1">
        <v>56</v>
      </c>
      <c r="B96" s="1">
        <v>3</v>
      </c>
      <c r="C96" s="1">
        <v>2</v>
      </c>
    </row>
    <row r="97" spans="1:3" x14ac:dyDescent="0.25">
      <c r="A97" s="1">
        <v>57</v>
      </c>
      <c r="B97" s="1">
        <v>5</v>
      </c>
      <c r="C97" s="1">
        <v>5</v>
      </c>
    </row>
    <row r="98" spans="1:3" x14ac:dyDescent="0.25">
      <c r="A98" s="1">
        <v>58</v>
      </c>
      <c r="B98" s="1">
        <v>3</v>
      </c>
      <c r="C98" s="1">
        <v>3</v>
      </c>
    </row>
    <row r="99" spans="1:3" x14ac:dyDescent="0.25">
      <c r="A99" s="1">
        <v>59</v>
      </c>
      <c r="B99" s="1">
        <v>2</v>
      </c>
      <c r="C99" s="1">
        <v>4</v>
      </c>
    </row>
    <row r="100" spans="1:3" x14ac:dyDescent="0.25">
      <c r="A100" s="1">
        <v>60</v>
      </c>
      <c r="B100" s="1">
        <v>25</v>
      </c>
      <c r="C100" s="1">
        <v>3</v>
      </c>
    </row>
    <row r="101" spans="1:3" x14ac:dyDescent="0.25">
      <c r="A101" s="1">
        <v>61</v>
      </c>
      <c r="B101" s="1">
        <v>3</v>
      </c>
      <c r="C101" s="1">
        <v>2</v>
      </c>
    </row>
    <row r="102" spans="1:3" x14ac:dyDescent="0.25">
      <c r="A102" s="1">
        <v>62</v>
      </c>
      <c r="B102" s="1">
        <v>3</v>
      </c>
      <c r="C102" s="1">
        <v>0</v>
      </c>
    </row>
    <row r="103" spans="1:3" x14ac:dyDescent="0.25">
      <c r="A103" s="1">
        <v>63</v>
      </c>
      <c r="B103" s="1">
        <v>2</v>
      </c>
      <c r="C103" s="1">
        <v>1</v>
      </c>
    </row>
    <row r="104" spans="1:3" x14ac:dyDescent="0.25">
      <c r="A104" s="1">
        <v>64</v>
      </c>
      <c r="B104" s="1">
        <v>2</v>
      </c>
      <c r="C104" s="1">
        <v>0</v>
      </c>
    </row>
    <row r="105" spans="1:3" x14ac:dyDescent="0.25">
      <c r="A105" s="1">
        <v>65</v>
      </c>
      <c r="B105" s="1">
        <v>1</v>
      </c>
      <c r="C105" s="1">
        <v>0</v>
      </c>
    </row>
    <row r="106" spans="1:3" x14ac:dyDescent="0.25">
      <c r="A106" s="1">
        <v>66</v>
      </c>
      <c r="B106" s="1">
        <v>2</v>
      </c>
      <c r="C106" s="1">
        <v>1</v>
      </c>
    </row>
    <row r="107" spans="1:3" x14ac:dyDescent="0.25">
      <c r="A107" s="1">
        <v>67</v>
      </c>
      <c r="B107" s="1">
        <v>2</v>
      </c>
    </row>
    <row r="108" spans="1:3" x14ac:dyDescent="0.25">
      <c r="A108" s="1">
        <v>68</v>
      </c>
      <c r="B108" s="1">
        <v>1</v>
      </c>
    </row>
    <row r="109" spans="1:3" x14ac:dyDescent="0.25">
      <c r="A109" s="1">
        <v>69</v>
      </c>
      <c r="B109" s="1">
        <v>1</v>
      </c>
    </row>
    <row r="110" spans="1:3" x14ac:dyDescent="0.25">
      <c r="A110" s="1">
        <v>70</v>
      </c>
      <c r="B110" s="1">
        <v>4</v>
      </c>
    </row>
    <row r="111" spans="1:3" x14ac:dyDescent="0.25">
      <c r="A111" s="1">
        <v>71</v>
      </c>
      <c r="B111" s="1">
        <v>0</v>
      </c>
    </row>
    <row r="112" spans="1:3" x14ac:dyDescent="0.25">
      <c r="A112" s="1">
        <v>72</v>
      </c>
      <c r="B112" s="1">
        <v>1</v>
      </c>
    </row>
    <row r="113" spans="1:2" x14ac:dyDescent="0.25">
      <c r="A113" s="1">
        <v>73</v>
      </c>
      <c r="B113" s="1">
        <v>0</v>
      </c>
    </row>
    <row r="114" spans="1:2" x14ac:dyDescent="0.25">
      <c r="A114" s="1">
        <v>74</v>
      </c>
      <c r="B114" s="1">
        <v>0</v>
      </c>
    </row>
    <row r="115" spans="1:2" x14ac:dyDescent="0.25">
      <c r="A115" s="1">
        <v>75</v>
      </c>
      <c r="B115" s="1">
        <v>0</v>
      </c>
    </row>
    <row r="116" spans="1:2" x14ac:dyDescent="0.25">
      <c r="A116" s="1">
        <v>76</v>
      </c>
      <c r="B116" s="1">
        <v>1</v>
      </c>
    </row>
    <row r="117" spans="1:2" x14ac:dyDescent="0.25">
      <c r="A117" s="1">
        <v>77</v>
      </c>
      <c r="B117" s="1">
        <v>0</v>
      </c>
    </row>
    <row r="118" spans="1:2" x14ac:dyDescent="0.25">
      <c r="A118" s="1">
        <v>78</v>
      </c>
      <c r="B118" s="1">
        <v>1</v>
      </c>
    </row>
    <row r="119" spans="1:2" x14ac:dyDescent="0.25">
      <c r="A119" s="1">
        <v>79</v>
      </c>
      <c r="B119" s="1">
        <v>0</v>
      </c>
    </row>
    <row r="120" spans="1:2" x14ac:dyDescent="0.25">
      <c r="A120" s="1">
        <v>80</v>
      </c>
      <c r="B120" s="1">
        <v>1</v>
      </c>
    </row>
  </sheetData>
  <mergeCells count="8">
    <mergeCell ref="A36:F36"/>
    <mergeCell ref="A47:D47"/>
    <mergeCell ref="A1:F1"/>
    <mergeCell ref="A12:B12"/>
    <mergeCell ref="A13:B13"/>
    <mergeCell ref="C26:D26"/>
    <mergeCell ref="E26:F26"/>
    <mergeCell ref="A25:D25"/>
  </mergeCells>
  <phoneticPr fontId="3" type="noConversion"/>
  <hyperlinks>
    <hyperlink ref="L41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 year</vt:lpstr>
      <vt:lpstr>voyages</vt:lpstr>
      <vt:lpstr>1st fleet landings</vt:lpstr>
      <vt:lpstr>Bateson check</vt:lpstr>
      <vt:lpstr>Shaw check</vt:lpstr>
      <vt:lpstr>Scottish convicts</vt:lpstr>
      <vt:lpstr>sentenced from Old Bailey</vt:lpstr>
      <vt:lpstr>convict charateristics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2014-10-19T22:04:02Z</dcterms:created>
  <dcterms:modified xsi:type="dcterms:W3CDTF">2014-10-25T01:55:35Z</dcterms:modified>
</cp:coreProperties>
</file>