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225" windowWidth="14355" windowHeight="8640"/>
  </bookViews>
  <sheets>
    <sheet name="victimization, criminalization" sheetId="7" r:id="rId1"/>
    <sheet name="police-designated victims" sheetId="6" r:id="rId2"/>
    <sheet name="variable coding" sheetId="8" r:id="rId3"/>
  </sheets>
  <calcPr calcId="145621"/>
</workbook>
</file>

<file path=xl/calcChain.xml><?xml version="1.0" encoding="utf-8"?>
<calcChain xmlns="http://schemas.openxmlformats.org/spreadsheetml/2006/main">
  <c r="B6" i="7" l="1"/>
  <c r="D5" i="7" l="1"/>
  <c r="E5" i="7" l="1"/>
  <c r="C17" i="7"/>
  <c r="B17" i="7"/>
  <c r="G153" i="6"/>
  <c r="G154" i="6"/>
  <c r="G155" i="6"/>
  <c r="G156" i="6"/>
  <c r="G157" i="6"/>
  <c r="G158" i="6"/>
  <c r="G160" i="6"/>
  <c r="G142" i="6"/>
  <c r="G140" i="6"/>
  <c r="G139" i="6"/>
  <c r="G138" i="6"/>
  <c r="G137" i="6"/>
  <c r="G136" i="6"/>
  <c r="G126" i="6"/>
  <c r="G119" i="6"/>
  <c r="G120" i="6"/>
  <c r="G121" i="6"/>
  <c r="G122" i="6"/>
  <c r="G123" i="6"/>
  <c r="G118" i="6"/>
  <c r="D92" i="6"/>
  <c r="C16" i="7" s="1"/>
  <c r="E92" i="6"/>
  <c r="B16" i="7" s="1"/>
  <c r="D16" i="7" s="1"/>
  <c r="F92" i="6"/>
  <c r="C92" i="6"/>
  <c r="D143" i="6"/>
  <c r="D144" i="6" s="1"/>
  <c r="C18" i="7" s="1"/>
  <c r="C6" i="7" s="1"/>
  <c r="C7" i="7" s="1"/>
  <c r="E143" i="6"/>
  <c r="F143" i="6"/>
  <c r="F144" i="6" s="1"/>
  <c r="C143" i="6"/>
  <c r="C144" i="6" s="1"/>
  <c r="G91" i="6"/>
  <c r="G89" i="6"/>
  <c r="G88" i="6"/>
  <c r="G87" i="6"/>
  <c r="G108" i="6"/>
  <c r="G102" i="6"/>
  <c r="G103" i="6"/>
  <c r="G104" i="6"/>
  <c r="G105" i="6"/>
  <c r="G106" i="6"/>
  <c r="G100" i="6"/>
  <c r="G101" i="6"/>
  <c r="G215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196" i="6"/>
  <c r="D17" i="7" l="1"/>
  <c r="B9" i="7"/>
  <c r="C9" i="7"/>
  <c r="C19" i="7"/>
  <c r="C10" i="7" s="1"/>
  <c r="C11" i="7" s="1"/>
  <c r="E16" i="7"/>
  <c r="E17" i="7"/>
  <c r="G143" i="6"/>
  <c r="G92" i="6"/>
  <c r="E144" i="6"/>
  <c r="C12" i="7" l="1"/>
  <c r="E9" i="7"/>
  <c r="D9" i="7"/>
  <c r="G144" i="6"/>
  <c r="B18" i="7"/>
  <c r="D18" i="7" s="1"/>
  <c r="D6" i="7" l="1"/>
  <c r="D7" i="7" s="1"/>
  <c r="B19" i="7"/>
  <c r="D19" i="7" s="1"/>
  <c r="E18" i="7"/>
  <c r="E6" i="7" l="1"/>
  <c r="B7" i="7"/>
  <c r="E19" i="7"/>
  <c r="B10" i="7"/>
  <c r="D10" i="7" l="1"/>
  <c r="B12" i="7"/>
  <c r="B11" i="7"/>
  <c r="E10" i="7"/>
  <c r="D11" i="7" l="1"/>
  <c r="D12" i="7"/>
</calcChain>
</file>

<file path=xl/sharedStrings.xml><?xml version="1.0" encoding="utf-8"?>
<sst xmlns="http://schemas.openxmlformats.org/spreadsheetml/2006/main" count="273" uniqueCount="204">
  <si>
    <t>Total</t>
  </si>
  <si>
    <t>b1009</t>
  </si>
  <si>
    <t>v4019</t>
  </si>
  <si>
    <t xml:space="preserve">           |              v4019</t>
  </si>
  <si>
    <t xml:space="preserve">     b1009 |        -7          0          1 |     Total</t>
  </si>
  <si>
    <t>-----------+---------------------------------+----------</t>
  </si>
  <si>
    <t>-----------+--------------------------------------------+----------</t>
  </si>
  <si>
    <t>vvcode</t>
  </si>
  <si>
    <t>incest/statutory rape</t>
  </si>
  <si>
    <t>intimidation</t>
  </si>
  <si>
    <t>simple assault</t>
  </si>
  <si>
    <t>aggravated assault</t>
  </si>
  <si>
    <t>robbery</t>
  </si>
  <si>
    <t>sexual assault</t>
  </si>
  <si>
    <t>kidnapping</t>
  </si>
  <si>
    <t>homicide</t>
  </si>
  <si>
    <t>female</t>
  </si>
  <si>
    <t>male</t>
  </si>
  <si>
    <t>total</t>
  </si>
  <si>
    <t>serinj</t>
  </si>
  <si>
    <t>}</t>
  </si>
  <si>
    <t>* end</t>
  </si>
  <si>
    <t>. tab vvcode serinj if v4018x&gt;17</t>
  </si>
  <si>
    <t xml:space="preserve">           |                   serinj</t>
  </si>
  <si>
    <t xml:space="preserve">    vvcode |         0          1          2          3 |     Total</t>
  </si>
  <si>
    <t xml:space="preserve">         1 |       245          0          0          0 |       245 </t>
  </si>
  <si>
    <t xml:space="preserve">         2 |   216,335         64          2          0 |   216,401 </t>
  </si>
  <si>
    <t xml:space="preserve">         3 |         0    312,318    350,694          0 |   663,012 </t>
  </si>
  <si>
    <t xml:space="preserve">         4 |         0     72,523     50,638     46,896 |   170,057 </t>
  </si>
  <si>
    <t xml:space="preserve">         5 |         0     53,067     17,237      4,767 |    75,071 </t>
  </si>
  <si>
    <t xml:space="preserve">         6 |         0     18,439      5,127      1,427 |    24,993 </t>
  </si>
  <si>
    <t xml:space="preserve">         7 |         0      6,332      4,289        887 |    11,508 </t>
  </si>
  <si>
    <t xml:space="preserve">         8 |     3,241         18          2         94 |     3,355 </t>
  </si>
  <si>
    <t xml:space="preserve">     Total |   219,821    462,761    427,989     54,071 | 1,164,642 </t>
  </si>
  <si>
    <t>not applicable</t>
  </si>
  <si>
    <t>no injury</t>
  </si>
  <si>
    <t>apparently minor injury</t>
  </si>
  <si>
    <t>. tab vvcode v4019 if serinj&gt;1 &amp; v4018x&gt;17</t>
  </si>
  <si>
    <t xml:space="preserve">    vvcode |        -7          0          1 |     Total</t>
  </si>
  <si>
    <t xml:space="preserve">         2 |         0          1          1 |         2 </t>
  </si>
  <si>
    <t xml:space="preserve">         3 |       300    217,523    132,871 |   350,694 </t>
  </si>
  <si>
    <t xml:space="preserve">         4 |        88     39,163     58,283 |    97,534 </t>
  </si>
  <si>
    <t xml:space="preserve">         5 |        10      5,484     16,510 |    22,004 </t>
  </si>
  <si>
    <t xml:space="preserve">         6 |         2      6,275        277 |     6,554 </t>
  </si>
  <si>
    <t xml:space="preserve">         7 |         4      4,507        665 |     5,176 </t>
  </si>
  <si>
    <t xml:space="preserve">         8 |         0         21         75 |        96 </t>
  </si>
  <si>
    <t xml:space="preserve">     Total |       404    272,974    208,682 |   482,060 </t>
  </si>
  <si>
    <t>victim sex</t>
  </si>
  <si>
    <t>unknown, missing, or did not report</t>
  </si>
  <si>
    <t>v4018x: victim age in years</t>
  </si>
  <si>
    <t>m/f ratio</t>
  </si>
  <si>
    <t>violent victimization categories</t>
  </si>
  <si>
    <t>victim injury categories</t>
  </si>
  <si>
    <t>. tab b1009 v4019 if serinj&gt;1 &amp; v4018x&gt;17</t>
  </si>
  <si>
    <t xml:space="preserve">        12 |        28     38,950     27,735 |    66,713 </t>
  </si>
  <si>
    <t xml:space="preserve">        13 |        67     17,485     12,988 |    30,540 </t>
  </si>
  <si>
    <t xml:space="preserve">        20 |        77     39,966     30,580 |    70,623 </t>
  </si>
  <si>
    <t xml:space="preserve">        30 |        19     39,003     29,367 |    68,389 </t>
  </si>
  <si>
    <t xml:space="preserve">        40 |        47     31,424     23,777 |    55,248 </t>
  </si>
  <si>
    <t xml:space="preserve">        50 |        28     24,198     18,989 |    43,215 </t>
  </si>
  <si>
    <t xml:space="preserve">        60 |        29     17,589     13,600 |    31,218 </t>
  </si>
  <si>
    <t xml:space="preserve">        70 |        21      4,572      3,849 |     8,442 </t>
  </si>
  <si>
    <t xml:space="preserve">        81 |         0      1,379      1,435 |     2,814 </t>
  </si>
  <si>
    <t xml:space="preserve">        82 |        10      7,114      5,194 |    12,318 </t>
  </si>
  <si>
    <t xml:space="preserve">        83 |        14      6,950      5,171 |    12,135 </t>
  </si>
  <si>
    <t xml:space="preserve">        84 |         6      4,020      3,673 |     7,699 </t>
  </si>
  <si>
    <t xml:space="preserve">        85 |         0      1,173        723 |     1,896 </t>
  </si>
  <si>
    <t xml:space="preserve">        91 |        31     17,116     14,034 |    31,181 </t>
  </si>
  <si>
    <t xml:space="preserve">        92 |        18     17,547     13,919 |    31,484 </t>
  </si>
  <si>
    <t xml:space="preserve">        93 |         9      2,509      1,974 |     4,492 </t>
  </si>
  <si>
    <t xml:space="preserve">        94 |         0      1,943      1,633 |     3,576 </t>
  </si>
  <si>
    <t xml:space="preserve">        95 |         0         36         41 |        77 </t>
  </si>
  <si>
    <t>b1009: population size of covering agency</t>
  </si>
  <si>
    <t>0 Possessions</t>
  </si>
  <si>
    <t>10 Cities 250,000+</t>
  </si>
  <si>
    <t>11 Cities 1,000,000+</t>
  </si>
  <si>
    <t>12 Cities 500,000-999,999</t>
  </si>
  <si>
    <t>13 Cities 250,000-499,999</t>
  </si>
  <si>
    <t>20 Cities 100,000-249,999</t>
  </si>
  <si>
    <t>30 Cities 50,000-99,999</t>
  </si>
  <si>
    <t>40 Cities 25,000-49,999</t>
  </si>
  <si>
    <t>50 Cities 10,000-24,999</t>
  </si>
  <si>
    <t>60 Cities 2,500-9,999</t>
  </si>
  <si>
    <t>70 Cites LT 2,500</t>
  </si>
  <si>
    <t>80 Non-MSA Counties</t>
  </si>
  <si>
    <t>81 Non-MSA Counties 100,000+</t>
  </si>
  <si>
    <t>82 Non-MSA Counties 25,000-99,999</t>
  </si>
  <si>
    <t>83 Non-MSA Counties 10,000-24,999</t>
  </si>
  <si>
    <t>84 Non-MSA Counties LT 10,000</t>
  </si>
  <si>
    <t>85 Non-MSA State Police</t>
  </si>
  <si>
    <t>90 MSA Counties</t>
  </si>
  <si>
    <t>91 MSA Counties 100,000+</t>
  </si>
  <si>
    <t>92 MSA Counties 25,000-99,999</t>
  </si>
  <si>
    <t>93 MSA Counties 10,000-24,999</t>
  </si>
  <si>
    <t>94 MSA Counties LT 10,000</t>
  </si>
  <si>
    <t>95 MSA State Police</t>
  </si>
  <si>
    <t>men</t>
  </si>
  <si>
    <t>women</t>
  </si>
  <si>
    <t>men and women defined as persons ages 18 &amp; over</t>
  </si>
  <si>
    <t>police-reported victims of violence, NIBRS 2010</t>
  </si>
  <si>
    <t>. tab vvcode v4019 if serinj==0 &amp; v4018x&gt;17</t>
  </si>
  <si>
    <t xml:space="preserve">         1 |         0        213         32 |       245 </t>
  </si>
  <si>
    <t xml:space="preserve">         2 |       588    135,471     80,276 |   216,335 </t>
  </si>
  <si>
    <t xml:space="preserve">         8 |         4        818      2,419 |     3,241 </t>
  </si>
  <si>
    <t xml:space="preserve">     Total |       592    136,502     82,727 |   219,821 </t>
  </si>
  <si>
    <t>. tab vvcode v4019 if serinj==1 &amp; v4018x&gt;17</t>
  </si>
  <si>
    <t xml:space="preserve">         2 |         0         39         25 |        64 </t>
  </si>
  <si>
    <t xml:space="preserve">         3 |       726    194,320    117,272 |   312,318 </t>
  </si>
  <si>
    <t xml:space="preserve">         4 |       142     32,187     40,194 |    72,523 </t>
  </si>
  <si>
    <t xml:space="preserve">         5 |        84     19,859     33,124 |    53,067 </t>
  </si>
  <si>
    <t xml:space="preserve">         6 |        16     17,032      1,391 |    18,439 </t>
  </si>
  <si>
    <t xml:space="preserve">         7 |         9      4,618      1,705 |     6,332 </t>
  </si>
  <si>
    <t xml:space="preserve">         8 |         0          4         14 |        18 </t>
  </si>
  <si>
    <t xml:space="preserve">     Total |       977    268,059    193,725 |   462,761 </t>
  </si>
  <si>
    <t>. tab vvcode v4019 if serinj==2 &amp; v4018x&gt;17</t>
  </si>
  <si>
    <t xml:space="preserve">         4 |        48     24,227     26,363 |    50,638 </t>
  </si>
  <si>
    <t xml:space="preserve">         5 |         9      4,877     12,351 |    17,237 </t>
  </si>
  <si>
    <t xml:space="preserve">         6 |         1      4,929        197 |     5,127 </t>
  </si>
  <si>
    <t xml:space="preserve">         7 |         3      3,807        479 |     4,289 </t>
  </si>
  <si>
    <t xml:space="preserve">         8 |         0          0          2 |         2 </t>
  </si>
  <si>
    <t xml:space="preserve">     Total |       361    255,364    172,264 |   427,989 </t>
  </si>
  <si>
    <t>vvcode         -7</t>
  </si>
  <si>
    <t>. tab vvcode v4019 if serinj==3 &amp; v4018x&gt;17</t>
  </si>
  <si>
    <t xml:space="preserve">         4 |        40     14,936     31,920 |    46,896 </t>
  </si>
  <si>
    <t xml:space="preserve">         5 |         1        607      4,159 |     4,767 </t>
  </si>
  <si>
    <t xml:space="preserve">         6 |         1      1,346         80 |     1,427 </t>
  </si>
  <si>
    <t xml:space="preserve">         7 |         1        700        186 |       887 </t>
  </si>
  <si>
    <t xml:space="preserve">         8 |         0         21         73 |        94 </t>
  </si>
  <si>
    <t xml:space="preserve">     Total |        43     17,610     36,418 |    54,071 </t>
  </si>
  <si>
    <t>rev. total</t>
  </si>
  <si>
    <t>ex. homicides</t>
  </si>
  <si>
    <t>non-coded homicides</t>
  </si>
  <si>
    <t>from workbook victims-injuries-cause:"men &amp; women injuries"</t>
  </si>
  <si>
    <t>NIBRS 2010 population coverage</t>
  </si>
  <si>
    <t>for data on NIBRS 2010 coverage, see workbook punishment-us-dv-arrests:"national DV arrests"</t>
  </si>
  <si>
    <t>notes</t>
  </si>
  <si>
    <t>tabulated from:</t>
  </si>
  <si>
    <t>National Archive of Criminal Justice Data. National Incident-Based</t>
  </si>
  <si>
    <t>Reporting System, 2010: Extract Files. ICPSR33601-v1. Ann Arbor, MI:</t>
  </si>
  <si>
    <t>Inter-university Consortium for Political and Social Research [distributor],</t>
  </si>
  <si>
    <t>2012-06-27. doi:10.3886/ICPSR33601.v1</t>
  </si>
  <si>
    <t>violent-injury-related hospital emergency department visits</t>
  </si>
  <si>
    <t>see sheet "designated victims of violence"</t>
  </si>
  <si>
    <t>(see sheet "variable coding" for construction from dataset)</t>
  </si>
  <si>
    <t>capture noisily drop vvcode</t>
  </si>
  <si>
    <t>gen byte vvcode=0</t>
  </si>
  <si>
    <t>forvalues offi=7/16 {</t>
  </si>
  <si>
    <t>/*</t>
  </si>
  <si>
    <t>capture noisily drop serinj</t>
  </si>
  <si>
    <t>gen byte serinj=0</t>
  </si>
  <si>
    <t>forvalues ti=26/30 {</t>
  </si>
  <si>
    <t>*/</t>
  </si>
  <si>
    <t xml:space="preserve">		local offs = string(`offi',"%02.0f")</t>
  </si>
  <si>
    <t xml:space="preserve">		local wvar = "v40`offs'"</t>
  </si>
  <si>
    <t xml:space="preserve">		replace vvcode=1 if vvcode==0 &amp; (`wvar'==361 | `wvar'==362)</t>
  </si>
  <si>
    <t xml:space="preserve">		replace vvcode=2 if vvcode&lt;2 &amp; `wvar'==133</t>
  </si>
  <si>
    <t xml:space="preserve">		replace vvcode=3 if vvcode&lt;3 &amp; `wvar'==132</t>
  </si>
  <si>
    <t xml:space="preserve">		replace vvcode=4 if vvcode&lt;4 &amp; `wvar'==131	</t>
  </si>
  <si>
    <t xml:space="preserve">		replace vvcode=5 if vvcode&lt;5 &amp; `wvar'==120</t>
  </si>
  <si>
    <t xml:space="preserve">		replace vvcode=6 if vvcode&lt;6 &amp; (`wvar'&gt;=111 &amp; `wvar'&lt;=114) </t>
  </si>
  <si>
    <t xml:space="preserve">		replace vvcode=7 if vvcode&lt;7 &amp; `wvar'==100</t>
  </si>
  <si>
    <t xml:space="preserve">		replace vvcode=8 if vvcode&lt;8 &amp; (`wvar'&gt;=91 &amp; `wvar'&lt;=93) </t>
  </si>
  <si>
    <t xml:space="preserve">		local tis = string(`ti',"%02.0f")</t>
  </si>
  <si>
    <t xml:space="preserve">		local tivar = "v40`tis'"</t>
  </si>
  <si>
    <t xml:space="preserve">		replace serinj=1 if serinj==0 &amp; `tivar'==1</t>
  </si>
  <si>
    <t xml:space="preserve">		replace serinj=2 if serinj&lt;2 &amp; `tivar'==2</t>
  </si>
  <si>
    <t xml:space="preserve">		replace serinj=3 if serinj&lt;3 &amp; `tivar'&gt;2</t>
  </si>
  <si>
    <t>from NIBRS 2010 victim extract file  */</t>
  </si>
  <si>
    <t>/* Coding violent victimizations (vvcode) and injuries to victim (serinj)</t>
  </si>
  <si>
    <t>estimate based on NIBRS 2010 victim extract data; see below</t>
  </si>
  <si>
    <t>serious injury</t>
  </si>
  <si>
    <t>Victims of violence  reported by police by extent of physical injury to victim, NIBRS 2010</t>
  </si>
  <si>
    <t>. tab serinj v4019 if v4018x&gt;17</t>
  </si>
  <si>
    <t xml:space="preserve">    serinj |        -7          0          1 |     Total</t>
  </si>
  <si>
    <t xml:space="preserve">         0 |       592    136,502     82,727 |   219,821 </t>
  </si>
  <si>
    <t xml:space="preserve">         1 |       977    268,059    193,725 |   462,761 </t>
  </si>
  <si>
    <t xml:space="preserve">         2 |       361    255,364    172,264 |   427,989 </t>
  </si>
  <si>
    <t xml:space="preserve">         3 |        43     17,610     36,418 |    54,071 </t>
  </si>
  <si>
    <t xml:space="preserve">     Total |     1,973    677,535    485,134 | 1,164,642 </t>
  </si>
  <si>
    <t>all police-reported victims of violence</t>
  </si>
  <si>
    <t>all police-reported violent victimizations</t>
  </si>
  <si>
    <t>scaled estimates based on NIBRS 2010 victim extract data and NIBRS coverage; see below</t>
  </si>
  <si>
    <t>police-reported violent victimization / hospital-reported violent victimization</t>
  </si>
  <si>
    <t>1 None</t>
  </si>
  <si>
    <t>2 Apparent Minor Injury</t>
  </si>
  <si>
    <t>3 Apparent Broken Bones</t>
  </si>
  <si>
    <t>4 Other Major Injury</t>
  </si>
  <si>
    <t>5 Possible Internal Injury</t>
  </si>
  <si>
    <t>6 Loss of Teeth</t>
  </si>
  <si>
    <t>7 Severe Laceration</t>
  </si>
  <si>
    <t>8 Unconsciousness</t>
  </si>
  <si>
    <t>reported injury codes</t>
  </si>
  <si>
    <t>-6 (M) Not applicable</t>
  </si>
  <si>
    <t>(serinj summarizes most serious injury across reported injuries</t>
  </si>
  <si>
    <t>see sheet "variable coding" for construction from dataset)</t>
  </si>
  <si>
    <t>police coverage of violent victimizations with serious injury</t>
  </si>
  <si>
    <t xml:space="preserve"> police-reported violent victimizations with serious injury</t>
  </si>
  <si>
    <t>police-reported violent victimizations without serious injury</t>
  </si>
  <si>
    <t>police-reported violent victimization without serious injury / all police-reported violent victimization</t>
  </si>
  <si>
    <t>Physical injuries from violence and criminalization of violence, by sex, U.S. 2010</t>
  </si>
  <si>
    <t>sex ratio (men / women)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</si>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</sst>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E1"/>
    </sheetView>
  </sheetViews>
  <sheetFormatPr defaultRowHeight="15" x14ac:dyDescent="0.25"/>
  <cols>
    <col min="1" max="1" width="36.85546875" customWidth="1"/>
    <col min="2" max="4" width="12" style="1" customWidth="1"/>
    <col min="5" max="5" width="15.28515625" customWidth="1"/>
    <col min="6" max="6" width="2.7109375" customWidth="1"/>
    <col min="7" max="7" width="87.7109375" customWidth="1"/>
  </cols>
  <sheetData>
    <row r="1" spans="1:7" x14ac:dyDescent="0.25">
      <c r="A1" s="14" t="s">
        <v>199</v>
      </c>
      <c r="B1" s="14"/>
      <c r="C1" s="14"/>
      <c r="D1" s="14"/>
      <c r="E1" s="14"/>
      <c r="G1" t="s">
        <v>201</v>
      </c>
    </row>
    <row r="2" spans="1:7" x14ac:dyDescent="0.25">
      <c r="A2" s="9"/>
      <c r="B2" s="9"/>
      <c r="C2" s="9"/>
      <c r="D2" s="9"/>
      <c r="E2" s="9"/>
      <c r="G2" t="s">
        <v>202</v>
      </c>
    </row>
    <row r="3" spans="1:7" x14ac:dyDescent="0.25">
      <c r="G3" t="s">
        <v>203</v>
      </c>
    </row>
    <row r="4" spans="1:7" ht="30" x14ac:dyDescent="0.25">
      <c r="B4" s="6" t="s">
        <v>96</v>
      </c>
      <c r="C4" s="6" t="s">
        <v>97</v>
      </c>
      <c r="D4" s="6" t="s">
        <v>18</v>
      </c>
      <c r="E4" s="13" t="s">
        <v>200</v>
      </c>
      <c r="G4" t="s">
        <v>135</v>
      </c>
    </row>
    <row r="5" spans="1:7" ht="30" x14ac:dyDescent="0.25">
      <c r="A5" s="5" t="s">
        <v>141</v>
      </c>
      <c r="B5" s="6">
        <v>914228.21392973897</v>
      </c>
      <c r="C5" s="6">
        <v>573756.00243633497</v>
      </c>
      <c r="D5" s="6">
        <f>B5+C5</f>
        <v>1487984.216366074</v>
      </c>
      <c r="E5" s="7">
        <f>B5/C5</f>
        <v>1.5934094110521893</v>
      </c>
      <c r="G5" s="8" t="s">
        <v>132</v>
      </c>
    </row>
    <row r="6" spans="1:7" ht="30" x14ac:dyDescent="0.25">
      <c r="A6" s="5" t="s">
        <v>196</v>
      </c>
      <c r="B6" s="6">
        <f>B18/B21</f>
        <v>145015.02280119949</v>
      </c>
      <c r="C6" s="6">
        <f>C18/B21</f>
        <v>68809.043957579226</v>
      </c>
      <c r="D6" s="6">
        <f>B6+C6</f>
        <v>213824.0667587787</v>
      </c>
      <c r="E6" s="7">
        <f>B6/C6</f>
        <v>2.1074994573475143</v>
      </c>
      <c r="G6" s="8" t="s">
        <v>169</v>
      </c>
    </row>
    <row r="7" spans="1:7" ht="30" x14ac:dyDescent="0.25">
      <c r="A7" s="5" t="s">
        <v>195</v>
      </c>
      <c r="B7" s="12">
        <f>B6/B5</f>
        <v>0.15862015697137991</v>
      </c>
      <c r="C7" s="12">
        <f>C6/C5</f>
        <v>0.11992736226792573</v>
      </c>
      <c r="D7" s="12">
        <f>D6/D5</f>
        <v>0.14370049386745221</v>
      </c>
      <c r="E7" s="7"/>
      <c r="G7" s="8"/>
    </row>
    <row r="8" spans="1:7" x14ac:dyDescent="0.25">
      <c r="A8" s="5"/>
      <c r="B8" s="6"/>
      <c r="C8" s="6"/>
      <c r="D8" s="6"/>
      <c r="E8" s="7"/>
      <c r="G8" s="8"/>
    </row>
    <row r="9" spans="1:7" ht="30" x14ac:dyDescent="0.25">
      <c r="A9" s="5" t="s">
        <v>197</v>
      </c>
      <c r="B9" s="6">
        <f>(B16+B17)/$B21</f>
        <v>1666446.162965907</v>
      </c>
      <c r="C9" s="6">
        <f>(C16+C17)/$B21</f>
        <v>2461065.9070842285</v>
      </c>
      <c r="D9" s="6">
        <f t="shared" ref="D9:D10" si="0">B9+C9</f>
        <v>4127512.0700501353</v>
      </c>
      <c r="E9" s="7">
        <f>B9/C9</f>
        <v>0.67712374470306047</v>
      </c>
      <c r="G9" s="8" t="s">
        <v>181</v>
      </c>
    </row>
    <row r="10" spans="1:7" ht="30" x14ac:dyDescent="0.25">
      <c r="A10" s="10" t="s">
        <v>180</v>
      </c>
      <c r="B10" s="6">
        <f>B19/$B21</f>
        <v>1811461.1857671065</v>
      </c>
      <c r="C10" s="6">
        <f>C19/$B21</f>
        <v>2529874.9510418079</v>
      </c>
      <c r="D10" s="6">
        <f t="shared" si="0"/>
        <v>4341336.1368089141</v>
      </c>
      <c r="E10" s="7">
        <f>B10/C10</f>
        <v>0.71602795427542487</v>
      </c>
      <c r="G10" t="s">
        <v>98</v>
      </c>
    </row>
    <row r="11" spans="1:7" ht="30" x14ac:dyDescent="0.25">
      <c r="A11" s="5" t="s">
        <v>182</v>
      </c>
      <c r="B11" s="11">
        <f>B10/B5</f>
        <v>1.9814102848354256</v>
      </c>
      <c r="C11" s="11">
        <f>C10/C5</f>
        <v>4.4093219771108672</v>
      </c>
      <c r="D11" s="11">
        <f>D10/D5</f>
        <v>2.9175955558260158</v>
      </c>
    </row>
    <row r="12" spans="1:7" ht="45" x14ac:dyDescent="0.25">
      <c r="A12" s="5" t="s">
        <v>198</v>
      </c>
      <c r="B12" s="12">
        <f>B9/B10</f>
        <v>0.91994582939971226</v>
      </c>
      <c r="C12" s="12">
        <f t="shared" ref="C12:D12" si="1">C9/C10</f>
        <v>0.97280140509346369</v>
      </c>
      <c r="D12" s="12">
        <f t="shared" si="1"/>
        <v>0.95074694517528202</v>
      </c>
    </row>
    <row r="14" spans="1:7" x14ac:dyDescent="0.25">
      <c r="A14" s="14" t="s">
        <v>99</v>
      </c>
      <c r="B14" s="14"/>
    </row>
    <row r="15" spans="1:7" ht="30" x14ac:dyDescent="0.25">
      <c r="B15" s="1" t="s">
        <v>96</v>
      </c>
      <c r="C15" s="1" t="s">
        <v>97</v>
      </c>
      <c r="D15" s="6" t="s">
        <v>18</v>
      </c>
      <c r="E15" s="13" t="s">
        <v>200</v>
      </c>
    </row>
    <row r="16" spans="1:7" x14ac:dyDescent="0.25">
      <c r="A16" t="s">
        <v>35</v>
      </c>
      <c r="B16" s="1">
        <f>'police-designated victims'!E92+'police-designated victims'!E108</f>
        <v>274033</v>
      </c>
      <c r="C16" s="1">
        <f>'police-designated victims'!D92+'police-designated victims'!D108</f>
        <v>403743</v>
      </c>
      <c r="D16" s="6">
        <f t="shared" ref="D16:D19" si="2">B16+C16</f>
        <v>677776</v>
      </c>
      <c r="E16" s="2">
        <f>B16/C16</f>
        <v>0.67873127212112661</v>
      </c>
      <c r="G16" t="s">
        <v>142</v>
      </c>
    </row>
    <row r="17" spans="1:7" x14ac:dyDescent="0.25">
      <c r="A17" t="s">
        <v>36</v>
      </c>
      <c r="B17" s="1">
        <f>'police-designated victims'!E126</f>
        <v>172264</v>
      </c>
      <c r="C17" s="1">
        <f>'police-designated victims'!D126</f>
        <v>255364</v>
      </c>
      <c r="D17" s="6">
        <f t="shared" si="2"/>
        <v>427628</v>
      </c>
      <c r="E17" s="2">
        <f t="shared" ref="E17:E19" si="3">B17/C17</f>
        <v>0.67458216506633673</v>
      </c>
    </row>
    <row r="18" spans="1:7" x14ac:dyDescent="0.25">
      <c r="A18" t="s">
        <v>170</v>
      </c>
      <c r="B18" s="1">
        <f>'police-designated victims'!E144</f>
        <v>38837</v>
      </c>
      <c r="C18" s="1">
        <f>'police-designated victims'!D144</f>
        <v>18428</v>
      </c>
      <c r="D18" s="6">
        <f t="shared" si="2"/>
        <v>57265</v>
      </c>
      <c r="E18" s="2">
        <f t="shared" si="3"/>
        <v>2.1074994573475148</v>
      </c>
    </row>
    <row r="19" spans="1:7" x14ac:dyDescent="0.25">
      <c r="A19" t="s">
        <v>179</v>
      </c>
      <c r="B19" s="1">
        <f>SUM(B16:B18)</f>
        <v>485134</v>
      </c>
      <c r="C19" s="1">
        <f>SUM(C16:C18)</f>
        <v>677535</v>
      </c>
      <c r="D19" s="6">
        <f t="shared" si="2"/>
        <v>1162669</v>
      </c>
      <c r="E19" s="2">
        <f t="shared" si="3"/>
        <v>0.71602795427542487</v>
      </c>
    </row>
    <row r="21" spans="1:7" x14ac:dyDescent="0.25">
      <c r="A21" t="s">
        <v>133</v>
      </c>
      <c r="B21" s="4">
        <v>0.26781363233822669</v>
      </c>
      <c r="G21" t="s">
        <v>134</v>
      </c>
    </row>
  </sheetData>
  <mergeCells count="2">
    <mergeCell ref="A1:E1"/>
    <mergeCell ref="A14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sqref="A1:D1"/>
    </sheetView>
  </sheetViews>
  <sheetFormatPr defaultRowHeight="15" x14ac:dyDescent="0.25"/>
  <cols>
    <col min="1" max="1" width="56" customWidth="1"/>
    <col min="8" max="8" width="2.140625" customWidth="1"/>
    <col min="9" max="9" width="38" customWidth="1"/>
  </cols>
  <sheetData>
    <row r="1" spans="1:9" x14ac:dyDescent="0.25">
      <c r="A1" s="14" t="s">
        <v>171</v>
      </c>
      <c r="B1" s="14"/>
      <c r="C1" s="14"/>
      <c r="D1" s="14"/>
      <c r="I1" t="s">
        <v>201</v>
      </c>
    </row>
    <row r="2" spans="1:9" x14ac:dyDescent="0.25">
      <c r="I2" t="s">
        <v>202</v>
      </c>
    </row>
    <row r="3" spans="1:9" x14ac:dyDescent="0.25">
      <c r="A3" t="s">
        <v>136</v>
      </c>
      <c r="I3" t="s">
        <v>203</v>
      </c>
    </row>
    <row r="4" spans="1:9" x14ac:dyDescent="0.25">
      <c r="A4" t="s">
        <v>137</v>
      </c>
    </row>
    <row r="5" spans="1:9" x14ac:dyDescent="0.25">
      <c r="A5" t="s">
        <v>138</v>
      </c>
    </row>
    <row r="6" spans="1:9" x14ac:dyDescent="0.25">
      <c r="A6" t="s">
        <v>139</v>
      </c>
    </row>
    <row r="7" spans="1:9" x14ac:dyDescent="0.25">
      <c r="A7" t="s">
        <v>140</v>
      </c>
    </row>
    <row r="10" spans="1:9" x14ac:dyDescent="0.25">
      <c r="A10" s="3" t="s">
        <v>51</v>
      </c>
      <c r="B10" t="s">
        <v>7</v>
      </c>
    </row>
    <row r="11" spans="1:9" x14ac:dyDescent="0.25">
      <c r="A11" s="3" t="s">
        <v>8</v>
      </c>
      <c r="B11">
        <v>1</v>
      </c>
    </row>
    <row r="12" spans="1:9" x14ac:dyDescent="0.25">
      <c r="A12" s="3" t="s">
        <v>9</v>
      </c>
      <c r="B12">
        <v>2</v>
      </c>
    </row>
    <row r="13" spans="1:9" x14ac:dyDescent="0.25">
      <c r="A13" s="3" t="s">
        <v>10</v>
      </c>
      <c r="B13">
        <v>3</v>
      </c>
    </row>
    <row r="14" spans="1:9" x14ac:dyDescent="0.25">
      <c r="A14" s="3" t="s">
        <v>11</v>
      </c>
      <c r="B14">
        <v>4</v>
      </c>
    </row>
    <row r="15" spans="1:9" x14ac:dyDescent="0.25">
      <c r="A15" s="3" t="s">
        <v>12</v>
      </c>
      <c r="B15">
        <v>5</v>
      </c>
    </row>
    <row r="16" spans="1:9" x14ac:dyDescent="0.25">
      <c r="A16" s="3" t="s">
        <v>13</v>
      </c>
      <c r="B16">
        <v>6</v>
      </c>
    </row>
    <row r="17" spans="1:2" x14ac:dyDescent="0.25">
      <c r="A17" s="3" t="s">
        <v>14</v>
      </c>
      <c r="B17">
        <v>7</v>
      </c>
    </row>
    <row r="18" spans="1:2" x14ac:dyDescent="0.25">
      <c r="A18" s="3" t="s">
        <v>15</v>
      </c>
      <c r="B18">
        <v>8</v>
      </c>
    </row>
    <row r="19" spans="1:2" x14ac:dyDescent="0.25">
      <c r="A19" s="3" t="s">
        <v>143</v>
      </c>
    </row>
    <row r="20" spans="1:2" x14ac:dyDescent="0.25">
      <c r="A20" s="3"/>
    </row>
    <row r="21" spans="1:2" x14ac:dyDescent="0.25">
      <c r="A21" s="3" t="s">
        <v>52</v>
      </c>
      <c r="B21" t="s">
        <v>19</v>
      </c>
    </row>
    <row r="22" spans="1:2" x14ac:dyDescent="0.25">
      <c r="A22" s="3" t="s">
        <v>34</v>
      </c>
      <c r="B22">
        <v>0</v>
      </c>
    </row>
    <row r="23" spans="1:2" x14ac:dyDescent="0.25">
      <c r="A23" s="3" t="s">
        <v>35</v>
      </c>
      <c r="B23">
        <v>1</v>
      </c>
    </row>
    <row r="24" spans="1:2" x14ac:dyDescent="0.25">
      <c r="A24" s="3" t="s">
        <v>36</v>
      </c>
      <c r="B24">
        <v>2</v>
      </c>
    </row>
    <row r="25" spans="1:2" x14ac:dyDescent="0.25">
      <c r="A25" s="3" t="s">
        <v>170</v>
      </c>
      <c r="B25">
        <v>3</v>
      </c>
    </row>
    <row r="26" spans="1:2" x14ac:dyDescent="0.25">
      <c r="A26" s="3" t="s">
        <v>143</v>
      </c>
    </row>
    <row r="27" spans="1:2" x14ac:dyDescent="0.25">
      <c r="A27" s="3"/>
    </row>
    <row r="28" spans="1:2" x14ac:dyDescent="0.25">
      <c r="A28" s="3" t="s">
        <v>191</v>
      </c>
      <c r="B28" t="s">
        <v>19</v>
      </c>
    </row>
    <row r="29" spans="1:2" x14ac:dyDescent="0.25">
      <c r="A29" s="3" t="s">
        <v>183</v>
      </c>
      <c r="B29">
        <v>1</v>
      </c>
    </row>
    <row r="30" spans="1:2" x14ac:dyDescent="0.25">
      <c r="A30" s="3" t="s">
        <v>184</v>
      </c>
      <c r="B30">
        <v>2</v>
      </c>
    </row>
    <row r="31" spans="1:2" x14ac:dyDescent="0.25">
      <c r="A31" s="3" t="s">
        <v>185</v>
      </c>
      <c r="B31">
        <v>3</v>
      </c>
    </row>
    <row r="32" spans="1:2" x14ac:dyDescent="0.25">
      <c r="A32" s="3" t="s">
        <v>186</v>
      </c>
      <c r="B32">
        <v>3</v>
      </c>
    </row>
    <row r="33" spans="1:2" x14ac:dyDescent="0.25">
      <c r="A33" s="3" t="s">
        <v>187</v>
      </c>
      <c r="B33">
        <v>3</v>
      </c>
    </row>
    <row r="34" spans="1:2" x14ac:dyDescent="0.25">
      <c r="A34" s="3" t="s">
        <v>188</v>
      </c>
      <c r="B34">
        <v>3</v>
      </c>
    </row>
    <row r="35" spans="1:2" x14ac:dyDescent="0.25">
      <c r="A35" s="3" t="s">
        <v>189</v>
      </c>
      <c r="B35">
        <v>3</v>
      </c>
    </row>
    <row r="36" spans="1:2" x14ac:dyDescent="0.25">
      <c r="A36" s="3" t="s">
        <v>190</v>
      </c>
      <c r="B36">
        <v>3</v>
      </c>
    </row>
    <row r="37" spans="1:2" x14ac:dyDescent="0.25">
      <c r="A37" s="3" t="s">
        <v>192</v>
      </c>
      <c r="B37">
        <v>0</v>
      </c>
    </row>
    <row r="38" spans="1:2" x14ac:dyDescent="0.25">
      <c r="A38" s="3"/>
    </row>
    <row r="39" spans="1:2" x14ac:dyDescent="0.25">
      <c r="A39" s="3" t="s">
        <v>193</v>
      </c>
    </row>
    <row r="40" spans="1:2" x14ac:dyDescent="0.25">
      <c r="A40" s="3" t="s">
        <v>194</v>
      </c>
    </row>
    <row r="41" spans="1:2" x14ac:dyDescent="0.25">
      <c r="A41" s="3"/>
    </row>
    <row r="42" spans="1:2" x14ac:dyDescent="0.25">
      <c r="A42" s="3"/>
    </row>
    <row r="43" spans="1:2" x14ac:dyDescent="0.25">
      <c r="A43" s="3" t="s">
        <v>47</v>
      </c>
      <c r="B43" t="s">
        <v>2</v>
      </c>
    </row>
    <row r="44" spans="1:2" x14ac:dyDescent="0.25">
      <c r="A44" s="3" t="s">
        <v>48</v>
      </c>
      <c r="B44">
        <v>-7</v>
      </c>
    </row>
    <row r="45" spans="1:2" x14ac:dyDescent="0.25">
      <c r="A45" s="3" t="s">
        <v>16</v>
      </c>
      <c r="B45">
        <v>0</v>
      </c>
    </row>
    <row r="46" spans="1:2" x14ac:dyDescent="0.25">
      <c r="A46" s="3" t="s">
        <v>17</v>
      </c>
      <c r="B46">
        <v>1</v>
      </c>
    </row>
    <row r="48" spans="1:2" x14ac:dyDescent="0.25">
      <c r="A48" s="3" t="s">
        <v>49</v>
      </c>
    </row>
    <row r="50" spans="1:7" x14ac:dyDescent="0.25">
      <c r="A50" t="s">
        <v>22</v>
      </c>
    </row>
    <row r="52" spans="1:7" x14ac:dyDescent="0.25">
      <c r="A52" t="s">
        <v>23</v>
      </c>
    </row>
    <row r="53" spans="1:7" x14ac:dyDescent="0.25">
      <c r="A53" t="s">
        <v>24</v>
      </c>
      <c r="B53" t="s">
        <v>7</v>
      </c>
      <c r="C53">
        <v>0</v>
      </c>
      <c r="D53">
        <v>1</v>
      </c>
      <c r="E53">
        <v>2</v>
      </c>
      <c r="F53">
        <v>3</v>
      </c>
      <c r="G53" t="s">
        <v>0</v>
      </c>
    </row>
    <row r="54" spans="1:7" x14ac:dyDescent="0.25">
      <c r="A54" t="s">
        <v>6</v>
      </c>
    </row>
    <row r="55" spans="1:7" x14ac:dyDescent="0.25">
      <c r="A55" t="s">
        <v>25</v>
      </c>
      <c r="B55">
        <v>1</v>
      </c>
      <c r="C55">
        <v>245</v>
      </c>
      <c r="D55">
        <v>0</v>
      </c>
      <c r="E55">
        <v>0</v>
      </c>
      <c r="F55">
        <v>0</v>
      </c>
      <c r="G55">
        <v>245</v>
      </c>
    </row>
    <row r="56" spans="1:7" x14ac:dyDescent="0.25">
      <c r="A56" t="s">
        <v>26</v>
      </c>
      <c r="B56">
        <v>2</v>
      </c>
      <c r="C56" s="1">
        <v>216335</v>
      </c>
      <c r="D56">
        <v>64</v>
      </c>
      <c r="E56">
        <v>2</v>
      </c>
      <c r="F56">
        <v>0</v>
      </c>
      <c r="G56" s="1">
        <v>216401</v>
      </c>
    </row>
    <row r="57" spans="1:7" x14ac:dyDescent="0.25">
      <c r="A57" t="s">
        <v>27</v>
      </c>
      <c r="B57">
        <v>3</v>
      </c>
      <c r="C57">
        <v>0</v>
      </c>
      <c r="D57" s="1">
        <v>312318</v>
      </c>
      <c r="E57" s="1">
        <v>350694</v>
      </c>
      <c r="F57">
        <v>0</v>
      </c>
      <c r="G57" s="1">
        <v>663012</v>
      </c>
    </row>
    <row r="58" spans="1:7" x14ac:dyDescent="0.25">
      <c r="A58" t="s">
        <v>28</v>
      </c>
      <c r="B58">
        <v>4</v>
      </c>
      <c r="C58">
        <v>0</v>
      </c>
      <c r="D58" s="1">
        <v>72523</v>
      </c>
      <c r="E58" s="1">
        <v>50638</v>
      </c>
      <c r="F58" s="1">
        <v>46896</v>
      </c>
      <c r="G58" s="1">
        <v>170057</v>
      </c>
    </row>
    <row r="59" spans="1:7" x14ac:dyDescent="0.25">
      <c r="A59" t="s">
        <v>29</v>
      </c>
      <c r="B59">
        <v>5</v>
      </c>
      <c r="C59">
        <v>0</v>
      </c>
      <c r="D59" s="1">
        <v>53067</v>
      </c>
      <c r="E59" s="1">
        <v>17237</v>
      </c>
      <c r="F59" s="1">
        <v>4767</v>
      </c>
      <c r="G59" s="1">
        <v>75071</v>
      </c>
    </row>
    <row r="60" spans="1:7" x14ac:dyDescent="0.25">
      <c r="A60" t="s">
        <v>30</v>
      </c>
      <c r="B60">
        <v>6</v>
      </c>
      <c r="C60">
        <v>0</v>
      </c>
      <c r="D60" s="1">
        <v>18439</v>
      </c>
      <c r="E60" s="1">
        <v>5127</v>
      </c>
      <c r="F60" s="1">
        <v>1427</v>
      </c>
      <c r="G60" s="1">
        <v>24993</v>
      </c>
    </row>
    <row r="61" spans="1:7" x14ac:dyDescent="0.25">
      <c r="A61" t="s">
        <v>31</v>
      </c>
      <c r="B61">
        <v>7</v>
      </c>
      <c r="C61">
        <v>0</v>
      </c>
      <c r="D61" s="1">
        <v>6332</v>
      </c>
      <c r="E61" s="1">
        <v>4289</v>
      </c>
      <c r="F61">
        <v>887</v>
      </c>
      <c r="G61" s="1">
        <v>11508</v>
      </c>
    </row>
    <row r="62" spans="1:7" x14ac:dyDescent="0.25">
      <c r="A62" t="s">
        <v>32</v>
      </c>
      <c r="B62">
        <v>8</v>
      </c>
      <c r="C62" s="1">
        <v>3241</v>
      </c>
      <c r="D62">
        <v>18</v>
      </c>
      <c r="E62">
        <v>2</v>
      </c>
      <c r="F62">
        <v>94</v>
      </c>
      <c r="G62" s="1">
        <v>3355</v>
      </c>
    </row>
    <row r="63" spans="1:7" x14ac:dyDescent="0.25">
      <c r="A63" t="s">
        <v>6</v>
      </c>
    </row>
    <row r="64" spans="1:7" x14ac:dyDescent="0.25">
      <c r="A64" t="s">
        <v>33</v>
      </c>
      <c r="B64" t="s">
        <v>0</v>
      </c>
      <c r="C64" s="1">
        <v>219821</v>
      </c>
      <c r="D64" s="1">
        <v>462761</v>
      </c>
      <c r="E64" s="1">
        <v>427989</v>
      </c>
      <c r="F64" s="1">
        <v>54071</v>
      </c>
      <c r="G64" s="1">
        <v>1164642</v>
      </c>
    </row>
    <row r="68" spans="1:6" x14ac:dyDescent="0.25">
      <c r="A68" t="s">
        <v>172</v>
      </c>
    </row>
    <row r="70" spans="1:6" x14ac:dyDescent="0.25">
      <c r="A70" t="s">
        <v>3</v>
      </c>
    </row>
    <row r="71" spans="1:6" x14ac:dyDescent="0.25">
      <c r="A71" t="s">
        <v>173</v>
      </c>
      <c r="B71" t="s">
        <v>19</v>
      </c>
      <c r="C71">
        <v>-7</v>
      </c>
      <c r="D71">
        <v>0</v>
      </c>
      <c r="E71">
        <v>1</v>
      </c>
      <c r="F71" t="s">
        <v>0</v>
      </c>
    </row>
    <row r="72" spans="1:6" x14ac:dyDescent="0.25">
      <c r="A72" t="s">
        <v>5</v>
      </c>
    </row>
    <row r="73" spans="1:6" x14ac:dyDescent="0.25">
      <c r="A73" t="s">
        <v>174</v>
      </c>
      <c r="B73">
        <v>0</v>
      </c>
      <c r="C73">
        <v>592</v>
      </c>
      <c r="D73" s="1">
        <v>136502</v>
      </c>
      <c r="E73" s="1">
        <v>82727</v>
      </c>
      <c r="F73" s="1">
        <v>219821</v>
      </c>
    </row>
    <row r="74" spans="1:6" x14ac:dyDescent="0.25">
      <c r="A74" t="s">
        <v>175</v>
      </c>
      <c r="B74">
        <v>1</v>
      </c>
      <c r="C74">
        <v>977</v>
      </c>
      <c r="D74" s="1">
        <v>268059</v>
      </c>
      <c r="E74" s="1">
        <v>193725</v>
      </c>
      <c r="F74" s="1">
        <v>462761</v>
      </c>
    </row>
    <row r="75" spans="1:6" x14ac:dyDescent="0.25">
      <c r="A75" t="s">
        <v>176</v>
      </c>
      <c r="B75">
        <v>2</v>
      </c>
      <c r="C75">
        <v>361</v>
      </c>
      <c r="D75" s="1">
        <v>255364</v>
      </c>
      <c r="E75" s="1">
        <v>172264</v>
      </c>
      <c r="F75" s="1">
        <v>427989</v>
      </c>
    </row>
    <row r="76" spans="1:6" x14ac:dyDescent="0.25">
      <c r="A76" t="s">
        <v>177</v>
      </c>
      <c r="B76">
        <v>3</v>
      </c>
      <c r="C76">
        <v>43</v>
      </c>
      <c r="D76" s="1">
        <v>17610</v>
      </c>
      <c r="E76" s="1">
        <v>36418</v>
      </c>
      <c r="F76" s="1">
        <v>54071</v>
      </c>
    </row>
    <row r="77" spans="1:6" x14ac:dyDescent="0.25">
      <c r="A77" t="s">
        <v>5</v>
      </c>
    </row>
    <row r="78" spans="1:6" x14ac:dyDescent="0.25">
      <c r="A78" t="s">
        <v>178</v>
      </c>
      <c r="B78" t="s">
        <v>0</v>
      </c>
      <c r="C78" s="1">
        <v>1973</v>
      </c>
      <c r="D78" s="1">
        <v>677535</v>
      </c>
      <c r="E78" s="1">
        <v>485134</v>
      </c>
      <c r="F78" s="1">
        <v>1164642</v>
      </c>
    </row>
    <row r="82" spans="1:7" x14ac:dyDescent="0.25">
      <c r="A82" t="s">
        <v>100</v>
      </c>
    </row>
    <row r="84" spans="1:7" x14ac:dyDescent="0.25">
      <c r="A84" t="s">
        <v>3</v>
      </c>
    </row>
    <row r="85" spans="1:7" x14ac:dyDescent="0.25">
      <c r="A85" t="s">
        <v>38</v>
      </c>
      <c r="B85" t="s">
        <v>7</v>
      </c>
      <c r="C85">
        <v>-7</v>
      </c>
      <c r="D85">
        <v>0</v>
      </c>
      <c r="E85">
        <v>1</v>
      </c>
      <c r="F85" t="s">
        <v>0</v>
      </c>
      <c r="G85" t="s">
        <v>50</v>
      </c>
    </row>
    <row r="86" spans="1:7" x14ac:dyDescent="0.25">
      <c r="A86" t="s">
        <v>5</v>
      </c>
    </row>
    <row r="87" spans="1:7" x14ac:dyDescent="0.25">
      <c r="A87" t="s">
        <v>101</v>
      </c>
      <c r="B87">
        <v>1</v>
      </c>
      <c r="C87">
        <v>0</v>
      </c>
      <c r="D87">
        <v>213</v>
      </c>
      <c r="E87">
        <v>32</v>
      </c>
      <c r="F87">
        <v>245</v>
      </c>
      <c r="G87" s="2">
        <f>E87/D87</f>
        <v>0.15023474178403756</v>
      </c>
    </row>
    <row r="88" spans="1:7" x14ac:dyDescent="0.25">
      <c r="A88" t="s">
        <v>102</v>
      </c>
      <c r="B88">
        <v>2</v>
      </c>
      <c r="C88">
        <v>588</v>
      </c>
      <c r="D88" s="1">
        <v>135471</v>
      </c>
      <c r="E88" s="1">
        <v>80276</v>
      </c>
      <c r="F88" s="1">
        <v>216335</v>
      </c>
      <c r="G88" s="2">
        <f>E88/D88</f>
        <v>0.59256962744794084</v>
      </c>
    </row>
    <row r="89" spans="1:7" x14ac:dyDescent="0.25">
      <c r="A89" t="s">
        <v>103</v>
      </c>
      <c r="B89">
        <v>8</v>
      </c>
      <c r="C89">
        <v>4</v>
      </c>
      <c r="D89">
        <v>818</v>
      </c>
      <c r="E89" s="1">
        <v>2419</v>
      </c>
      <c r="F89" s="1">
        <v>3241</v>
      </c>
      <c r="G89" s="2">
        <f t="shared" ref="G89:G92" si="0">E89/D89</f>
        <v>2.9572127139364301</v>
      </c>
    </row>
    <row r="90" spans="1:7" x14ac:dyDescent="0.25">
      <c r="A90" t="s">
        <v>5</v>
      </c>
    </row>
    <row r="91" spans="1:7" x14ac:dyDescent="0.25">
      <c r="A91" t="s">
        <v>104</v>
      </c>
      <c r="B91" t="s">
        <v>0</v>
      </c>
      <c r="C91">
        <v>592</v>
      </c>
      <c r="D91" s="1">
        <v>136502</v>
      </c>
      <c r="E91" s="1">
        <v>82727</v>
      </c>
      <c r="F91" s="1">
        <v>219821</v>
      </c>
      <c r="G91" s="2">
        <f t="shared" si="0"/>
        <v>0.60604972820911052</v>
      </c>
    </row>
    <row r="92" spans="1:7" x14ac:dyDescent="0.25">
      <c r="B92" t="s">
        <v>130</v>
      </c>
      <c r="C92">
        <f>C91-C89</f>
        <v>588</v>
      </c>
      <c r="D92">
        <f t="shared" ref="D92:F92" si="1">D91-D89</f>
        <v>135684</v>
      </c>
      <c r="E92">
        <f t="shared" si="1"/>
        <v>80308</v>
      </c>
      <c r="F92">
        <f t="shared" si="1"/>
        <v>216580</v>
      </c>
      <c r="G92" s="2">
        <f t="shared" si="0"/>
        <v>0.59187523952713661</v>
      </c>
    </row>
    <row r="95" spans="1:7" x14ac:dyDescent="0.25">
      <c r="A95" t="s">
        <v>105</v>
      </c>
    </row>
    <row r="97" spans="1:7" x14ac:dyDescent="0.25">
      <c r="A97" t="s">
        <v>3</v>
      </c>
    </row>
    <row r="98" spans="1:7" x14ac:dyDescent="0.25">
      <c r="A98" t="s">
        <v>38</v>
      </c>
      <c r="B98" t="s">
        <v>7</v>
      </c>
      <c r="C98">
        <v>-7</v>
      </c>
      <c r="D98">
        <v>0</v>
      </c>
      <c r="E98">
        <v>1</v>
      </c>
      <c r="F98" t="s">
        <v>0</v>
      </c>
      <c r="G98" t="s">
        <v>50</v>
      </c>
    </row>
    <row r="99" spans="1:7" x14ac:dyDescent="0.25">
      <c r="A99" t="s">
        <v>5</v>
      </c>
    </row>
    <row r="100" spans="1:7" x14ac:dyDescent="0.25">
      <c r="A100" t="s">
        <v>106</v>
      </c>
      <c r="B100">
        <v>2</v>
      </c>
      <c r="C100">
        <v>0</v>
      </c>
      <c r="D100">
        <v>39</v>
      </c>
      <c r="E100">
        <v>25</v>
      </c>
      <c r="F100">
        <v>64</v>
      </c>
      <c r="G100" s="2">
        <f>E100/D100</f>
        <v>0.64102564102564108</v>
      </c>
    </row>
    <row r="101" spans="1:7" x14ac:dyDescent="0.25">
      <c r="A101" t="s">
        <v>107</v>
      </c>
      <c r="B101">
        <v>3</v>
      </c>
      <c r="C101">
        <v>726</v>
      </c>
      <c r="D101" s="1">
        <v>194320</v>
      </c>
      <c r="E101" s="1">
        <v>117272</v>
      </c>
      <c r="F101" s="1">
        <v>312318</v>
      </c>
      <c r="G101" s="2">
        <f>E101/D101</f>
        <v>0.60349938246191848</v>
      </c>
    </row>
    <row r="102" spans="1:7" x14ac:dyDescent="0.25">
      <c r="A102" t="s">
        <v>108</v>
      </c>
      <c r="B102">
        <v>4</v>
      </c>
      <c r="C102">
        <v>142</v>
      </c>
      <c r="D102" s="1">
        <v>32187</v>
      </c>
      <c r="E102" s="1">
        <v>40194</v>
      </c>
      <c r="F102" s="1">
        <v>72523</v>
      </c>
      <c r="G102" s="2">
        <f t="shared" ref="G102:G108" si="2">E102/D102</f>
        <v>1.2487650293596795</v>
      </c>
    </row>
    <row r="103" spans="1:7" x14ac:dyDescent="0.25">
      <c r="A103" t="s">
        <v>109</v>
      </c>
      <c r="B103">
        <v>5</v>
      </c>
      <c r="C103">
        <v>84</v>
      </c>
      <c r="D103" s="1">
        <v>19859</v>
      </c>
      <c r="E103" s="1">
        <v>33124</v>
      </c>
      <c r="F103" s="1">
        <v>53067</v>
      </c>
      <c r="G103" s="2">
        <f t="shared" si="2"/>
        <v>1.6679591117377512</v>
      </c>
    </row>
    <row r="104" spans="1:7" x14ac:dyDescent="0.25">
      <c r="A104" t="s">
        <v>110</v>
      </c>
      <c r="B104">
        <v>6</v>
      </c>
      <c r="C104">
        <v>16</v>
      </c>
      <c r="D104" s="1">
        <v>17032</v>
      </c>
      <c r="E104" s="1">
        <v>1391</v>
      </c>
      <c r="F104" s="1">
        <v>18439</v>
      </c>
      <c r="G104" s="2">
        <f t="shared" si="2"/>
        <v>8.1669798027242835E-2</v>
      </c>
    </row>
    <row r="105" spans="1:7" x14ac:dyDescent="0.25">
      <c r="A105" t="s">
        <v>111</v>
      </c>
      <c r="B105">
        <v>7</v>
      </c>
      <c r="C105">
        <v>9</v>
      </c>
      <c r="D105" s="1">
        <v>4618</v>
      </c>
      <c r="E105" s="1">
        <v>1705</v>
      </c>
      <c r="F105" s="1">
        <v>6332</v>
      </c>
      <c r="G105" s="2">
        <f t="shared" si="2"/>
        <v>0.36920744911216979</v>
      </c>
    </row>
    <row r="106" spans="1:7" x14ac:dyDescent="0.25">
      <c r="A106" t="s">
        <v>112</v>
      </c>
      <c r="B106">
        <v>8</v>
      </c>
      <c r="C106">
        <v>0</v>
      </c>
      <c r="D106">
        <v>4</v>
      </c>
      <c r="E106">
        <v>14</v>
      </c>
      <c r="F106">
        <v>18</v>
      </c>
      <c r="G106" s="2">
        <f t="shared" si="2"/>
        <v>3.5</v>
      </c>
    </row>
    <row r="107" spans="1:7" x14ac:dyDescent="0.25">
      <c r="A107" t="s">
        <v>5</v>
      </c>
    </row>
    <row r="108" spans="1:7" x14ac:dyDescent="0.25">
      <c r="A108" t="s">
        <v>113</v>
      </c>
      <c r="B108" t="s">
        <v>0</v>
      </c>
      <c r="C108">
        <v>977</v>
      </c>
      <c r="D108" s="1">
        <v>268059</v>
      </c>
      <c r="E108" s="1">
        <v>193725</v>
      </c>
      <c r="F108" s="1">
        <v>462761</v>
      </c>
      <c r="G108" s="2">
        <f t="shared" si="2"/>
        <v>0.72269537676407059</v>
      </c>
    </row>
    <row r="113" spans="1:7" x14ac:dyDescent="0.25">
      <c r="A113" t="s">
        <v>114</v>
      </c>
    </row>
    <row r="115" spans="1:7" x14ac:dyDescent="0.25">
      <c r="A115" t="s">
        <v>3</v>
      </c>
    </row>
    <row r="116" spans="1:7" x14ac:dyDescent="0.25">
      <c r="A116" t="s">
        <v>38</v>
      </c>
      <c r="B116" t="s">
        <v>121</v>
      </c>
      <c r="C116">
        <v>-7</v>
      </c>
      <c r="D116">
        <v>0</v>
      </c>
      <c r="E116">
        <v>1</v>
      </c>
      <c r="F116" t="s">
        <v>18</v>
      </c>
      <c r="G116" t="s">
        <v>50</v>
      </c>
    </row>
    <row r="117" spans="1:7" x14ac:dyDescent="0.25">
      <c r="A117" t="s">
        <v>5</v>
      </c>
    </row>
    <row r="118" spans="1:7" x14ac:dyDescent="0.25">
      <c r="A118" t="s">
        <v>39</v>
      </c>
      <c r="B118">
        <v>2</v>
      </c>
      <c r="C118">
        <v>0</v>
      </c>
      <c r="D118">
        <v>1</v>
      </c>
      <c r="E118">
        <v>1</v>
      </c>
      <c r="F118">
        <v>2</v>
      </c>
      <c r="G118" s="2">
        <f>E118/D118</f>
        <v>1</v>
      </c>
    </row>
    <row r="119" spans="1:7" x14ac:dyDescent="0.25">
      <c r="A119" t="s">
        <v>40</v>
      </c>
      <c r="B119">
        <v>3</v>
      </c>
      <c r="C119">
        <v>300</v>
      </c>
      <c r="D119" s="1">
        <v>217523</v>
      </c>
      <c r="E119" s="1">
        <v>132871</v>
      </c>
      <c r="F119" s="1">
        <v>350694</v>
      </c>
      <c r="G119" s="2">
        <f t="shared" ref="G119:G126" si="3">E119/D119</f>
        <v>0.61083655521485081</v>
      </c>
    </row>
    <row r="120" spans="1:7" x14ac:dyDescent="0.25">
      <c r="A120" t="s">
        <v>115</v>
      </c>
      <c r="B120">
        <v>4</v>
      </c>
      <c r="C120">
        <v>48</v>
      </c>
      <c r="D120" s="1">
        <v>24227</v>
      </c>
      <c r="E120" s="1">
        <v>26363</v>
      </c>
      <c r="F120" s="1">
        <v>50638</v>
      </c>
      <c r="G120" s="2">
        <f t="shared" si="3"/>
        <v>1.0881660956783754</v>
      </c>
    </row>
    <row r="121" spans="1:7" x14ac:dyDescent="0.25">
      <c r="A121" t="s">
        <v>116</v>
      </c>
      <c r="B121">
        <v>5</v>
      </c>
      <c r="C121">
        <v>9</v>
      </c>
      <c r="D121" s="1">
        <v>4877</v>
      </c>
      <c r="E121" s="1">
        <v>12351</v>
      </c>
      <c r="F121" s="1">
        <v>17237</v>
      </c>
      <c r="G121" s="2">
        <f t="shared" si="3"/>
        <v>2.5324994873897886</v>
      </c>
    </row>
    <row r="122" spans="1:7" x14ac:dyDescent="0.25">
      <c r="A122" t="s">
        <v>117</v>
      </c>
      <c r="B122">
        <v>6</v>
      </c>
      <c r="C122">
        <v>1</v>
      </c>
      <c r="D122" s="1">
        <v>4929</v>
      </c>
      <c r="E122">
        <v>197</v>
      </c>
      <c r="F122" s="1">
        <v>5127</v>
      </c>
      <c r="G122" s="2">
        <f t="shared" si="3"/>
        <v>3.9967539054574966E-2</v>
      </c>
    </row>
    <row r="123" spans="1:7" x14ac:dyDescent="0.25">
      <c r="A123" t="s">
        <v>118</v>
      </c>
      <c r="B123">
        <v>7</v>
      </c>
      <c r="C123">
        <v>3</v>
      </c>
      <c r="D123" s="1">
        <v>3807</v>
      </c>
      <c r="E123">
        <v>479</v>
      </c>
      <c r="F123" s="1">
        <v>4289</v>
      </c>
      <c r="G123" s="2">
        <f t="shared" si="3"/>
        <v>0.12582085631731021</v>
      </c>
    </row>
    <row r="124" spans="1:7" x14ac:dyDescent="0.25">
      <c r="A124" t="s">
        <v>119</v>
      </c>
      <c r="B124">
        <v>8</v>
      </c>
      <c r="C124">
        <v>0</v>
      </c>
      <c r="D124">
        <v>0</v>
      </c>
      <c r="E124">
        <v>2</v>
      </c>
      <c r="F124">
        <v>2</v>
      </c>
      <c r="G124" s="2"/>
    </row>
    <row r="125" spans="1:7" x14ac:dyDescent="0.25">
      <c r="A125" t="s">
        <v>5</v>
      </c>
    </row>
    <row r="126" spans="1:7" x14ac:dyDescent="0.25">
      <c r="A126" t="s">
        <v>120</v>
      </c>
      <c r="B126" t="s">
        <v>0</v>
      </c>
      <c r="C126">
        <v>361</v>
      </c>
      <c r="D126" s="1">
        <v>255364</v>
      </c>
      <c r="E126" s="1">
        <v>172264</v>
      </c>
      <c r="F126" s="1">
        <v>427989</v>
      </c>
      <c r="G126" s="2">
        <f t="shared" si="3"/>
        <v>0.67458216506633673</v>
      </c>
    </row>
    <row r="131" spans="1:7" x14ac:dyDescent="0.25">
      <c r="A131" t="s">
        <v>122</v>
      </c>
    </row>
    <row r="133" spans="1:7" x14ac:dyDescent="0.25">
      <c r="A133" t="s">
        <v>3</v>
      </c>
    </row>
    <row r="134" spans="1:7" x14ac:dyDescent="0.25">
      <c r="A134" t="s">
        <v>38</v>
      </c>
      <c r="B134" t="s">
        <v>7</v>
      </c>
      <c r="C134">
        <v>-7</v>
      </c>
      <c r="D134">
        <v>0</v>
      </c>
      <c r="E134">
        <v>1</v>
      </c>
      <c r="F134" t="s">
        <v>0</v>
      </c>
      <c r="G134" t="s">
        <v>50</v>
      </c>
    </row>
    <row r="135" spans="1:7" x14ac:dyDescent="0.25">
      <c r="A135" t="s">
        <v>5</v>
      </c>
    </row>
    <row r="136" spans="1:7" x14ac:dyDescent="0.25">
      <c r="A136" t="s">
        <v>123</v>
      </c>
      <c r="B136">
        <v>4</v>
      </c>
      <c r="C136">
        <v>40</v>
      </c>
      <c r="D136" s="1">
        <v>14936</v>
      </c>
      <c r="E136" s="1">
        <v>31920</v>
      </c>
      <c r="F136" s="1">
        <v>46896</v>
      </c>
      <c r="G136" s="2">
        <f>E136/D136</f>
        <v>2.1371183717193358</v>
      </c>
    </row>
    <row r="137" spans="1:7" x14ac:dyDescent="0.25">
      <c r="A137" t="s">
        <v>124</v>
      </c>
      <c r="B137">
        <v>5</v>
      </c>
      <c r="C137">
        <v>1</v>
      </c>
      <c r="D137">
        <v>607</v>
      </c>
      <c r="E137" s="1">
        <v>4159</v>
      </c>
      <c r="F137" s="1">
        <v>4767</v>
      </c>
      <c r="G137" s="2">
        <f t="shared" ref="G137:G144" si="4">E137/D137</f>
        <v>6.8517298187808899</v>
      </c>
    </row>
    <row r="138" spans="1:7" x14ac:dyDescent="0.25">
      <c r="A138" t="s">
        <v>125</v>
      </c>
      <c r="B138">
        <v>6</v>
      </c>
      <c r="C138">
        <v>1</v>
      </c>
      <c r="D138" s="1">
        <v>1346</v>
      </c>
      <c r="E138">
        <v>80</v>
      </c>
      <c r="F138" s="1">
        <v>1427</v>
      </c>
      <c r="G138" s="2">
        <f t="shared" si="4"/>
        <v>5.9435364041604752E-2</v>
      </c>
    </row>
    <row r="139" spans="1:7" x14ac:dyDescent="0.25">
      <c r="A139" t="s">
        <v>126</v>
      </c>
      <c r="B139">
        <v>7</v>
      </c>
      <c r="C139">
        <v>1</v>
      </c>
      <c r="D139">
        <v>700</v>
      </c>
      <c r="E139">
        <v>186</v>
      </c>
      <c r="F139">
        <v>887</v>
      </c>
      <c r="G139" s="2">
        <f t="shared" si="4"/>
        <v>0.26571428571428574</v>
      </c>
    </row>
    <row r="140" spans="1:7" x14ac:dyDescent="0.25">
      <c r="A140" t="s">
        <v>127</v>
      </c>
      <c r="B140">
        <v>8</v>
      </c>
      <c r="C140">
        <v>0</v>
      </c>
      <c r="D140">
        <v>21</v>
      </c>
      <c r="E140">
        <v>73</v>
      </c>
      <c r="F140">
        <v>94</v>
      </c>
      <c r="G140" s="2">
        <f t="shared" si="4"/>
        <v>3.4761904761904763</v>
      </c>
    </row>
    <row r="141" spans="1:7" x14ac:dyDescent="0.25">
      <c r="A141" t="s">
        <v>5</v>
      </c>
      <c r="G141" s="2"/>
    </row>
    <row r="142" spans="1:7" x14ac:dyDescent="0.25">
      <c r="A142" t="s">
        <v>128</v>
      </c>
      <c r="B142" t="s">
        <v>0</v>
      </c>
      <c r="C142">
        <v>43</v>
      </c>
      <c r="D142" s="1">
        <v>17610</v>
      </c>
      <c r="E142" s="1">
        <v>36418</v>
      </c>
      <c r="F142" s="1">
        <v>54071</v>
      </c>
      <c r="G142" s="2">
        <f t="shared" si="4"/>
        <v>2.0680295286768882</v>
      </c>
    </row>
    <row r="143" spans="1:7" x14ac:dyDescent="0.25">
      <c r="B143" t="s">
        <v>131</v>
      </c>
      <c r="C143">
        <f>C89</f>
        <v>4</v>
      </c>
      <c r="D143">
        <f t="shared" ref="D143:F143" si="5">D89</f>
        <v>818</v>
      </c>
      <c r="E143">
        <f t="shared" si="5"/>
        <v>2419</v>
      </c>
      <c r="F143">
        <f t="shared" si="5"/>
        <v>3241</v>
      </c>
      <c r="G143" s="2">
        <f t="shared" si="4"/>
        <v>2.9572127139364301</v>
      </c>
    </row>
    <row r="144" spans="1:7" x14ac:dyDescent="0.25">
      <c r="B144" t="s">
        <v>129</v>
      </c>
      <c r="C144">
        <f>C142+C143</f>
        <v>47</v>
      </c>
      <c r="D144">
        <f t="shared" ref="D144:F144" si="6">D142+D143</f>
        <v>18428</v>
      </c>
      <c r="E144">
        <f t="shared" si="6"/>
        <v>38837</v>
      </c>
      <c r="F144">
        <f t="shared" si="6"/>
        <v>57312</v>
      </c>
      <c r="G144" s="2">
        <f t="shared" si="4"/>
        <v>2.1074994573475148</v>
      </c>
    </row>
    <row r="147" spans="1:7" x14ac:dyDescent="0.25">
      <c r="A147" t="s">
        <v>37</v>
      </c>
    </row>
    <row r="149" spans="1:7" x14ac:dyDescent="0.25">
      <c r="A149" t="s">
        <v>3</v>
      </c>
    </row>
    <row r="150" spans="1:7" x14ac:dyDescent="0.25">
      <c r="A150" t="s">
        <v>38</v>
      </c>
      <c r="B150" t="s">
        <v>7</v>
      </c>
      <c r="C150">
        <v>-7</v>
      </c>
      <c r="D150">
        <v>0</v>
      </c>
      <c r="E150">
        <v>1</v>
      </c>
      <c r="F150" t="s">
        <v>0</v>
      </c>
      <c r="G150" t="s">
        <v>50</v>
      </c>
    </row>
    <row r="151" spans="1:7" x14ac:dyDescent="0.25">
      <c r="A151" t="s">
        <v>5</v>
      </c>
    </row>
    <row r="152" spans="1:7" x14ac:dyDescent="0.25">
      <c r="A152" t="s">
        <v>39</v>
      </c>
      <c r="B152">
        <v>2</v>
      </c>
      <c r="C152">
        <v>0</v>
      </c>
      <c r="D152">
        <v>1</v>
      </c>
      <c r="E152">
        <v>1</v>
      </c>
      <c r="F152">
        <v>2</v>
      </c>
    </row>
    <row r="153" spans="1:7" x14ac:dyDescent="0.25">
      <c r="A153" t="s">
        <v>40</v>
      </c>
      <c r="B153">
        <v>3</v>
      </c>
      <c r="C153">
        <v>300</v>
      </c>
      <c r="D153" s="1">
        <v>217523</v>
      </c>
      <c r="E153" s="1">
        <v>132871</v>
      </c>
      <c r="F153" s="1">
        <v>350694</v>
      </c>
      <c r="G153" s="2">
        <f>E153/D153</f>
        <v>0.61083655521485081</v>
      </c>
    </row>
    <row r="154" spans="1:7" x14ac:dyDescent="0.25">
      <c r="A154" t="s">
        <v>41</v>
      </c>
      <c r="B154">
        <v>4</v>
      </c>
      <c r="C154">
        <v>88</v>
      </c>
      <c r="D154" s="1">
        <v>39163</v>
      </c>
      <c r="E154" s="1">
        <v>58283</v>
      </c>
      <c r="F154" s="1">
        <v>97534</v>
      </c>
      <c r="G154" s="2">
        <f t="shared" ref="G154:G160" si="7">E154/D154</f>
        <v>1.4882159180859484</v>
      </c>
    </row>
    <row r="155" spans="1:7" x14ac:dyDescent="0.25">
      <c r="A155" t="s">
        <v>42</v>
      </c>
      <c r="B155">
        <v>5</v>
      </c>
      <c r="C155">
        <v>10</v>
      </c>
      <c r="D155" s="1">
        <v>5484</v>
      </c>
      <c r="E155" s="1">
        <v>16510</v>
      </c>
      <c r="F155" s="1">
        <v>22004</v>
      </c>
      <c r="G155" s="2">
        <f t="shared" si="7"/>
        <v>3.0105762217359593</v>
      </c>
    </row>
    <row r="156" spans="1:7" x14ac:dyDescent="0.25">
      <c r="A156" t="s">
        <v>43</v>
      </c>
      <c r="B156">
        <v>6</v>
      </c>
      <c r="C156">
        <v>2</v>
      </c>
      <c r="D156" s="1">
        <v>6275</v>
      </c>
      <c r="E156">
        <v>277</v>
      </c>
      <c r="F156" s="1">
        <v>6554</v>
      </c>
      <c r="G156" s="2">
        <f t="shared" si="7"/>
        <v>4.4143426294820716E-2</v>
      </c>
    </row>
    <row r="157" spans="1:7" x14ac:dyDescent="0.25">
      <c r="A157" t="s">
        <v>44</v>
      </c>
      <c r="B157">
        <v>7</v>
      </c>
      <c r="C157">
        <v>4</v>
      </c>
      <c r="D157" s="1">
        <v>4507</v>
      </c>
      <c r="E157">
        <v>665</v>
      </c>
      <c r="F157" s="1">
        <v>5176</v>
      </c>
      <c r="G157" s="2">
        <f t="shared" si="7"/>
        <v>0.14754825826492124</v>
      </c>
    </row>
    <row r="158" spans="1:7" x14ac:dyDescent="0.25">
      <c r="A158" t="s">
        <v>45</v>
      </c>
      <c r="B158">
        <v>8</v>
      </c>
      <c r="C158">
        <v>0</v>
      </c>
      <c r="D158">
        <v>21</v>
      </c>
      <c r="E158">
        <v>75</v>
      </c>
      <c r="F158">
        <v>96</v>
      </c>
      <c r="G158" s="2">
        <f t="shared" si="7"/>
        <v>3.5714285714285716</v>
      </c>
    </row>
    <row r="159" spans="1:7" x14ac:dyDescent="0.25">
      <c r="A159" t="s">
        <v>5</v>
      </c>
    </row>
    <row r="160" spans="1:7" x14ac:dyDescent="0.25">
      <c r="A160" t="s">
        <v>46</v>
      </c>
      <c r="B160" t="s">
        <v>0</v>
      </c>
      <c r="C160">
        <v>404</v>
      </c>
      <c r="D160" s="1">
        <v>272974</v>
      </c>
      <c r="E160" s="1">
        <v>208682</v>
      </c>
      <c r="F160" s="1">
        <v>482060</v>
      </c>
      <c r="G160" s="2">
        <f t="shared" si="7"/>
        <v>0.76447573761603671</v>
      </c>
    </row>
    <row r="164" spans="1:1" x14ac:dyDescent="0.25">
      <c r="A164" t="s">
        <v>72</v>
      </c>
    </row>
    <row r="166" spans="1:1" x14ac:dyDescent="0.25">
      <c r="A166" t="s">
        <v>73</v>
      </c>
    </row>
    <row r="167" spans="1:1" x14ac:dyDescent="0.25">
      <c r="A167" t="s">
        <v>74</v>
      </c>
    </row>
    <row r="168" spans="1:1" x14ac:dyDescent="0.25">
      <c r="A168" t="s">
        <v>75</v>
      </c>
    </row>
    <row r="169" spans="1:1" x14ac:dyDescent="0.25">
      <c r="A169" t="s">
        <v>76</v>
      </c>
    </row>
    <row r="170" spans="1:1" x14ac:dyDescent="0.25">
      <c r="A170" t="s">
        <v>77</v>
      </c>
    </row>
    <row r="171" spans="1:1" x14ac:dyDescent="0.25">
      <c r="A171" t="s">
        <v>78</v>
      </c>
    </row>
    <row r="172" spans="1:1" x14ac:dyDescent="0.25">
      <c r="A172" t="s">
        <v>79</v>
      </c>
    </row>
    <row r="173" spans="1:1" x14ac:dyDescent="0.25">
      <c r="A173" t="s">
        <v>80</v>
      </c>
    </row>
    <row r="174" spans="1:1" x14ac:dyDescent="0.25">
      <c r="A174" t="s">
        <v>81</v>
      </c>
    </row>
    <row r="175" spans="1:1" x14ac:dyDescent="0.25">
      <c r="A175" t="s">
        <v>82</v>
      </c>
    </row>
    <row r="176" spans="1:1" x14ac:dyDescent="0.25">
      <c r="A176" t="s">
        <v>83</v>
      </c>
    </row>
    <row r="177" spans="1:1" x14ac:dyDescent="0.25">
      <c r="A177" t="s">
        <v>84</v>
      </c>
    </row>
    <row r="178" spans="1:1" x14ac:dyDescent="0.25">
      <c r="A178" t="s">
        <v>85</v>
      </c>
    </row>
    <row r="179" spans="1:1" x14ac:dyDescent="0.25">
      <c r="A179" t="s">
        <v>86</v>
      </c>
    </row>
    <row r="180" spans="1:1" x14ac:dyDescent="0.25">
      <c r="A180" t="s">
        <v>87</v>
      </c>
    </row>
    <row r="181" spans="1:1" x14ac:dyDescent="0.25">
      <c r="A181" t="s">
        <v>88</v>
      </c>
    </row>
    <row r="182" spans="1:1" x14ac:dyDescent="0.25">
      <c r="A182" t="s">
        <v>89</v>
      </c>
    </row>
    <row r="183" spans="1:1" x14ac:dyDescent="0.25">
      <c r="A183" t="s">
        <v>90</v>
      </c>
    </row>
    <row r="184" spans="1:1" x14ac:dyDescent="0.25">
      <c r="A184" t="s">
        <v>91</v>
      </c>
    </row>
    <row r="185" spans="1:1" x14ac:dyDescent="0.25">
      <c r="A185" t="s">
        <v>92</v>
      </c>
    </row>
    <row r="186" spans="1:1" x14ac:dyDescent="0.25">
      <c r="A186" t="s">
        <v>93</v>
      </c>
    </row>
    <row r="187" spans="1:1" x14ac:dyDescent="0.25">
      <c r="A187" t="s">
        <v>94</v>
      </c>
    </row>
    <row r="188" spans="1:1" x14ac:dyDescent="0.25">
      <c r="A188" t="s">
        <v>95</v>
      </c>
    </row>
    <row r="191" spans="1:1" x14ac:dyDescent="0.25">
      <c r="A191" t="s">
        <v>53</v>
      </c>
    </row>
    <row r="193" spans="1:7" x14ac:dyDescent="0.25">
      <c r="A193" t="s">
        <v>3</v>
      </c>
    </row>
    <row r="194" spans="1:7" x14ac:dyDescent="0.25">
      <c r="A194" t="s">
        <v>4</v>
      </c>
      <c r="B194" t="s">
        <v>1</v>
      </c>
      <c r="C194">
        <v>-7</v>
      </c>
      <c r="D194">
        <v>0</v>
      </c>
      <c r="E194">
        <v>1</v>
      </c>
      <c r="F194" t="s">
        <v>0</v>
      </c>
      <c r="G194" t="s">
        <v>50</v>
      </c>
    </row>
    <row r="195" spans="1:7" x14ac:dyDescent="0.25">
      <c r="A195" t="s">
        <v>5</v>
      </c>
    </row>
    <row r="196" spans="1:7" x14ac:dyDescent="0.25">
      <c r="A196" t="s">
        <v>54</v>
      </c>
      <c r="B196">
        <v>12</v>
      </c>
      <c r="C196">
        <v>28</v>
      </c>
      <c r="D196" s="1">
        <v>38950</v>
      </c>
      <c r="E196" s="1">
        <v>27735</v>
      </c>
      <c r="F196" s="1">
        <v>66713</v>
      </c>
      <c r="G196" s="2">
        <f>E196/D196</f>
        <v>0.71206675224646987</v>
      </c>
    </row>
    <row r="197" spans="1:7" x14ac:dyDescent="0.25">
      <c r="A197" t="s">
        <v>55</v>
      </c>
      <c r="B197">
        <v>13</v>
      </c>
      <c r="C197">
        <v>67</v>
      </c>
      <c r="D197" s="1">
        <v>17485</v>
      </c>
      <c r="E197" s="1">
        <v>12988</v>
      </c>
      <c r="F197" s="1">
        <v>30540</v>
      </c>
      <c r="G197" s="2">
        <f t="shared" ref="G197:G213" si="8">E197/D197</f>
        <v>0.74280812124678297</v>
      </c>
    </row>
    <row r="198" spans="1:7" x14ac:dyDescent="0.25">
      <c r="A198" t="s">
        <v>56</v>
      </c>
      <c r="B198">
        <v>20</v>
      </c>
      <c r="C198">
        <v>77</v>
      </c>
      <c r="D198" s="1">
        <v>39966</v>
      </c>
      <c r="E198" s="1">
        <v>30580</v>
      </c>
      <c r="F198" s="1">
        <v>70623</v>
      </c>
      <c r="G198" s="2">
        <f t="shared" si="8"/>
        <v>0.76515037782114803</v>
      </c>
    </row>
    <row r="199" spans="1:7" x14ac:dyDescent="0.25">
      <c r="A199" t="s">
        <v>57</v>
      </c>
      <c r="B199">
        <v>30</v>
      </c>
      <c r="C199">
        <v>19</v>
      </c>
      <c r="D199" s="1">
        <v>39003</v>
      </c>
      <c r="E199" s="1">
        <v>29367</v>
      </c>
      <c r="F199" s="1">
        <v>68389</v>
      </c>
      <c r="G199" s="2">
        <f t="shared" si="8"/>
        <v>0.7529420813783555</v>
      </c>
    </row>
    <row r="200" spans="1:7" x14ac:dyDescent="0.25">
      <c r="A200" t="s">
        <v>58</v>
      </c>
      <c r="B200">
        <v>40</v>
      </c>
      <c r="C200">
        <v>47</v>
      </c>
      <c r="D200" s="1">
        <v>31424</v>
      </c>
      <c r="E200" s="1">
        <v>23777</v>
      </c>
      <c r="F200" s="1">
        <v>55248</v>
      </c>
      <c r="G200" s="2">
        <f t="shared" si="8"/>
        <v>0.75665096741344195</v>
      </c>
    </row>
    <row r="201" spans="1:7" x14ac:dyDescent="0.25">
      <c r="A201" t="s">
        <v>59</v>
      </c>
      <c r="B201">
        <v>50</v>
      </c>
      <c r="C201">
        <v>28</v>
      </c>
      <c r="D201" s="1">
        <v>24198</v>
      </c>
      <c r="E201" s="1">
        <v>18989</v>
      </c>
      <c r="F201" s="1">
        <v>43215</v>
      </c>
      <c r="G201" s="2">
        <f t="shared" si="8"/>
        <v>0.78473427555996367</v>
      </c>
    </row>
    <row r="202" spans="1:7" x14ac:dyDescent="0.25">
      <c r="A202" t="s">
        <v>60</v>
      </c>
      <c r="B202">
        <v>60</v>
      </c>
      <c r="C202">
        <v>29</v>
      </c>
      <c r="D202" s="1">
        <v>17589</v>
      </c>
      <c r="E202" s="1">
        <v>13600</v>
      </c>
      <c r="F202" s="1">
        <v>31218</v>
      </c>
      <c r="G202" s="2">
        <f t="shared" si="8"/>
        <v>0.77321052930809031</v>
      </c>
    </row>
    <row r="203" spans="1:7" x14ac:dyDescent="0.25">
      <c r="A203" t="s">
        <v>61</v>
      </c>
      <c r="B203">
        <v>70</v>
      </c>
      <c r="C203">
        <v>21</v>
      </c>
      <c r="D203" s="1">
        <v>4572</v>
      </c>
      <c r="E203" s="1">
        <v>3849</v>
      </c>
      <c r="F203" s="1">
        <v>8442</v>
      </c>
      <c r="G203" s="2">
        <f t="shared" si="8"/>
        <v>0.84186351706036744</v>
      </c>
    </row>
    <row r="204" spans="1:7" x14ac:dyDescent="0.25">
      <c r="A204" t="s">
        <v>62</v>
      </c>
      <c r="B204">
        <v>81</v>
      </c>
      <c r="C204">
        <v>0</v>
      </c>
      <c r="D204" s="1">
        <v>1379</v>
      </c>
      <c r="E204" s="1">
        <v>1435</v>
      </c>
      <c r="F204" s="1">
        <v>2814</v>
      </c>
      <c r="G204" s="2">
        <f t="shared" si="8"/>
        <v>1.0406091370558375</v>
      </c>
    </row>
    <row r="205" spans="1:7" x14ac:dyDescent="0.25">
      <c r="A205" t="s">
        <v>63</v>
      </c>
      <c r="B205">
        <v>82</v>
      </c>
      <c r="C205">
        <v>10</v>
      </c>
      <c r="D205" s="1">
        <v>7114</v>
      </c>
      <c r="E205" s="1">
        <v>5194</v>
      </c>
      <c r="F205" s="1">
        <v>12318</v>
      </c>
      <c r="G205" s="2">
        <f t="shared" si="8"/>
        <v>0.73010964295754854</v>
      </c>
    </row>
    <row r="206" spans="1:7" x14ac:dyDescent="0.25">
      <c r="A206" t="s">
        <v>64</v>
      </c>
      <c r="B206">
        <v>83</v>
      </c>
      <c r="C206">
        <v>14</v>
      </c>
      <c r="D206" s="1">
        <v>6950</v>
      </c>
      <c r="E206" s="1">
        <v>5171</v>
      </c>
      <c r="F206" s="1">
        <v>12135</v>
      </c>
      <c r="G206" s="2">
        <f t="shared" si="8"/>
        <v>0.74402877697841729</v>
      </c>
    </row>
    <row r="207" spans="1:7" x14ac:dyDescent="0.25">
      <c r="A207" t="s">
        <v>65</v>
      </c>
      <c r="B207">
        <v>84</v>
      </c>
      <c r="C207">
        <v>6</v>
      </c>
      <c r="D207" s="1">
        <v>4020</v>
      </c>
      <c r="E207" s="1">
        <v>3673</v>
      </c>
      <c r="F207" s="1">
        <v>7699</v>
      </c>
      <c r="G207" s="2">
        <f t="shared" si="8"/>
        <v>0.91368159203980104</v>
      </c>
    </row>
    <row r="208" spans="1:7" x14ac:dyDescent="0.25">
      <c r="A208" t="s">
        <v>66</v>
      </c>
      <c r="B208">
        <v>85</v>
      </c>
      <c r="C208">
        <v>0</v>
      </c>
      <c r="D208" s="1">
        <v>1173</v>
      </c>
      <c r="E208">
        <v>723</v>
      </c>
      <c r="F208" s="1">
        <v>1896</v>
      </c>
      <c r="G208" s="2">
        <f t="shared" si="8"/>
        <v>0.61636828644501274</v>
      </c>
    </row>
    <row r="209" spans="1:7" x14ac:dyDescent="0.25">
      <c r="A209" t="s">
        <v>67</v>
      </c>
      <c r="B209">
        <v>91</v>
      </c>
      <c r="C209">
        <v>31</v>
      </c>
      <c r="D209" s="1">
        <v>17116</v>
      </c>
      <c r="E209" s="1">
        <v>14034</v>
      </c>
      <c r="F209" s="1">
        <v>31181</v>
      </c>
      <c r="G209" s="2">
        <f t="shared" si="8"/>
        <v>0.81993456415050248</v>
      </c>
    </row>
    <row r="210" spans="1:7" x14ac:dyDescent="0.25">
      <c r="A210" t="s">
        <v>68</v>
      </c>
      <c r="B210">
        <v>92</v>
      </c>
      <c r="C210">
        <v>18</v>
      </c>
      <c r="D210" s="1">
        <v>17547</v>
      </c>
      <c r="E210" s="1">
        <v>13919</v>
      </c>
      <c r="F210" s="1">
        <v>31484</v>
      </c>
      <c r="G210" s="2">
        <f t="shared" si="8"/>
        <v>0.79324100985923518</v>
      </c>
    </row>
    <row r="211" spans="1:7" x14ac:dyDescent="0.25">
      <c r="A211" t="s">
        <v>69</v>
      </c>
      <c r="B211">
        <v>93</v>
      </c>
      <c r="C211">
        <v>9</v>
      </c>
      <c r="D211" s="1">
        <v>2509</v>
      </c>
      <c r="E211" s="1">
        <v>1974</v>
      </c>
      <c r="F211" s="1">
        <v>4492</v>
      </c>
      <c r="G211" s="2">
        <f t="shared" si="8"/>
        <v>0.78676763650856918</v>
      </c>
    </row>
    <row r="212" spans="1:7" x14ac:dyDescent="0.25">
      <c r="A212" t="s">
        <v>70</v>
      </c>
      <c r="B212">
        <v>94</v>
      </c>
      <c r="C212">
        <v>0</v>
      </c>
      <c r="D212" s="1">
        <v>1943</v>
      </c>
      <c r="E212" s="1">
        <v>1633</v>
      </c>
      <c r="F212" s="1">
        <v>3576</v>
      </c>
      <c r="G212" s="2">
        <f t="shared" si="8"/>
        <v>0.84045290787442095</v>
      </c>
    </row>
    <row r="213" spans="1:7" x14ac:dyDescent="0.25">
      <c r="A213" t="s">
        <v>71</v>
      </c>
      <c r="B213">
        <v>95</v>
      </c>
      <c r="C213">
        <v>0</v>
      </c>
      <c r="D213">
        <v>36</v>
      </c>
      <c r="E213">
        <v>41</v>
      </c>
      <c r="F213">
        <v>77</v>
      </c>
      <c r="G213" s="2">
        <f t="shared" si="8"/>
        <v>1.1388888888888888</v>
      </c>
    </row>
    <row r="214" spans="1:7" x14ac:dyDescent="0.25">
      <c r="A214" t="s">
        <v>5</v>
      </c>
    </row>
    <row r="215" spans="1:7" x14ac:dyDescent="0.25">
      <c r="A215" t="s">
        <v>46</v>
      </c>
      <c r="B215" t="s">
        <v>0</v>
      </c>
      <c r="C215">
        <v>404</v>
      </c>
      <c r="D215" s="1">
        <v>272974</v>
      </c>
      <c r="E215" s="1">
        <v>208682</v>
      </c>
      <c r="F215" s="1">
        <v>482060</v>
      </c>
      <c r="G215" s="2">
        <f>E215/D215</f>
        <v>0.76447573761603671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cols>
    <col min="1" max="1" width="67.140625" customWidth="1"/>
    <col min="2" max="2" width="43.42578125" customWidth="1"/>
  </cols>
  <sheetData>
    <row r="1" spans="1:2" x14ac:dyDescent="0.25">
      <c r="A1" t="s">
        <v>168</v>
      </c>
      <c r="B1" t="s">
        <v>201</v>
      </c>
    </row>
    <row r="2" spans="1:2" x14ac:dyDescent="0.25">
      <c r="A2" t="s">
        <v>167</v>
      </c>
      <c r="B2" t="s">
        <v>202</v>
      </c>
    </row>
    <row r="3" spans="1:2" x14ac:dyDescent="0.25">
      <c r="B3" t="s">
        <v>203</v>
      </c>
    </row>
    <row r="4" spans="1:2" x14ac:dyDescent="0.25">
      <c r="A4" t="s">
        <v>144</v>
      </c>
    </row>
    <row r="5" spans="1:2" x14ac:dyDescent="0.25">
      <c r="A5" t="s">
        <v>145</v>
      </c>
    </row>
    <row r="6" spans="1:2" x14ac:dyDescent="0.25">
      <c r="A6" t="s">
        <v>146</v>
      </c>
    </row>
    <row r="7" spans="1:2" x14ac:dyDescent="0.25">
      <c r="A7" t="s">
        <v>152</v>
      </c>
    </row>
    <row r="8" spans="1:2" x14ac:dyDescent="0.25">
      <c r="A8" t="s">
        <v>153</v>
      </c>
    </row>
    <row r="9" spans="1:2" x14ac:dyDescent="0.25">
      <c r="A9" t="s">
        <v>154</v>
      </c>
    </row>
    <row r="10" spans="1:2" x14ac:dyDescent="0.25">
      <c r="A10" t="s">
        <v>155</v>
      </c>
    </row>
    <row r="11" spans="1:2" x14ac:dyDescent="0.25">
      <c r="A11" t="s">
        <v>156</v>
      </c>
    </row>
    <row r="12" spans="1:2" x14ac:dyDescent="0.25">
      <c r="A12" t="s">
        <v>157</v>
      </c>
    </row>
    <row r="13" spans="1:2" x14ac:dyDescent="0.25">
      <c r="A13" t="s">
        <v>158</v>
      </c>
    </row>
    <row r="14" spans="1:2" x14ac:dyDescent="0.25">
      <c r="A14" t="s">
        <v>159</v>
      </c>
    </row>
    <row r="15" spans="1:2" x14ac:dyDescent="0.25">
      <c r="A15" t="s">
        <v>160</v>
      </c>
    </row>
    <row r="16" spans="1:2" x14ac:dyDescent="0.25">
      <c r="A16" t="s">
        <v>161</v>
      </c>
    </row>
    <row r="17" spans="1:1" x14ac:dyDescent="0.25">
      <c r="A17" t="s">
        <v>20</v>
      </c>
    </row>
    <row r="19" spans="1:1" x14ac:dyDescent="0.25">
      <c r="A19" t="s">
        <v>147</v>
      </c>
    </row>
    <row r="20" spans="1:1" x14ac:dyDescent="0.25">
      <c r="A20" t="s">
        <v>148</v>
      </c>
    </row>
    <row r="21" spans="1:1" x14ac:dyDescent="0.25">
      <c r="A21" t="s">
        <v>149</v>
      </c>
    </row>
    <row r="22" spans="1:1" x14ac:dyDescent="0.25">
      <c r="A22" t="s">
        <v>150</v>
      </c>
    </row>
    <row r="23" spans="1:1" x14ac:dyDescent="0.25">
      <c r="A23" t="s">
        <v>162</v>
      </c>
    </row>
    <row r="24" spans="1:1" x14ac:dyDescent="0.25">
      <c r="A24" t="s">
        <v>163</v>
      </c>
    </row>
    <row r="25" spans="1:1" x14ac:dyDescent="0.25">
      <c r="A25" t="s">
        <v>164</v>
      </c>
    </row>
    <row r="26" spans="1:1" x14ac:dyDescent="0.25">
      <c r="A26" t="s">
        <v>165</v>
      </c>
    </row>
    <row r="27" spans="1:1" x14ac:dyDescent="0.25">
      <c r="A27" t="s">
        <v>166</v>
      </c>
    </row>
    <row r="28" spans="1:1" x14ac:dyDescent="0.25">
      <c r="A28" t="s">
        <v>20</v>
      </c>
    </row>
    <row r="29" spans="1:1" x14ac:dyDescent="0.25">
      <c r="A29" t="s">
        <v>151</v>
      </c>
    </row>
    <row r="31" spans="1:1" x14ac:dyDescent="0.25">
      <c r="A3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victimization, criminalization</vt:lpstr>
      <vt:lpstr>police-designated victims</vt:lpstr>
      <vt:lpstr>variable 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2014-10-19T22:04:36Z</dcterms:created>
  <dcterms:modified xsi:type="dcterms:W3CDTF">2014-10-19T22:04:43Z</dcterms:modified>
</cp:coreProperties>
</file>