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15" yWindow="180" windowWidth="11130" windowHeight="6105" tabRatio="821"/>
  </bookViews>
  <sheets>
    <sheet name="injury summary" sheetId="14" r:id="rId1"/>
    <sheet name="SIVV 1994 details" sheetId="17" r:id="rId2"/>
    <sheet name="NCVS 1995-04 details" sheetId="20" r:id="rId3"/>
    <sheet name="NCVS 1995-04 setup" sheetId="21" r:id="rId4"/>
    <sheet name="NEISS 2001 details" sheetId="15" r:id="rId5"/>
    <sheet name="NEISS 2008 details" sheetId="16" r:id="rId6"/>
    <sheet name="NVAWS details" sheetId="23" r:id="rId7"/>
    <sheet name="perpetrator categories" sheetId="22" r:id="rId8"/>
  </sheets>
  <calcPr calcId="145621"/>
</workbook>
</file>

<file path=xl/calcChain.xml><?xml version="1.0" encoding="utf-8"?>
<calcChain xmlns="http://schemas.openxmlformats.org/spreadsheetml/2006/main">
  <c r="D6" i="17" l="1"/>
  <c r="F92" i="14"/>
  <c r="G92" i="14"/>
  <c r="F84" i="14"/>
  <c r="G84" i="14"/>
  <c r="D16" i="14"/>
  <c r="E16" i="14"/>
  <c r="F16" i="14"/>
  <c r="G16" i="14"/>
  <c r="H16" i="14"/>
  <c r="I16" i="14"/>
  <c r="B16" i="14"/>
  <c r="C16" i="14"/>
  <c r="J52" i="14"/>
  <c r="K52" i="14"/>
  <c r="J53" i="14"/>
  <c r="K53" i="14"/>
  <c r="J54" i="14"/>
  <c r="J56" i="14"/>
  <c r="J58" i="14"/>
  <c r="K58" i="14"/>
  <c r="J37" i="14"/>
  <c r="H10" i="14"/>
  <c r="K37" i="14"/>
  <c r="I10" i="14"/>
  <c r="I15" i="14"/>
  <c r="I37" i="14"/>
  <c r="G10" i="14"/>
  <c r="H58" i="14"/>
  <c r="H53" i="14"/>
  <c r="H52" i="14"/>
  <c r="B56" i="17"/>
  <c r="C56" i="17"/>
  <c r="D103" i="20"/>
  <c r="C6" i="20"/>
  <c r="E32" i="14"/>
  <c r="C11" i="20"/>
  <c r="E37" i="14"/>
  <c r="C7" i="20"/>
  <c r="E33" i="14"/>
  <c r="B7" i="20"/>
  <c r="D33" i="14"/>
  <c r="D76" i="14"/>
  <c r="E76" i="14"/>
  <c r="B11" i="20"/>
  <c r="D37" i="14"/>
  <c r="B6" i="20"/>
  <c r="D32" i="14"/>
  <c r="B8" i="20"/>
  <c r="B9" i="20"/>
  <c r="C8" i="20"/>
  <c r="E34" i="14"/>
  <c r="C9" i="20"/>
  <c r="D34" i="14"/>
  <c r="E35" i="14"/>
  <c r="F52" i="14"/>
  <c r="F54" i="14"/>
  <c r="F53" i="14"/>
  <c r="F58" i="14"/>
  <c r="G52" i="14"/>
  <c r="G53" i="14"/>
  <c r="G54" i="14"/>
  <c r="G58" i="14"/>
  <c r="I52" i="14"/>
  <c r="I53" i="14"/>
  <c r="I54" i="14"/>
  <c r="I56" i="14"/>
  <c r="I58" i="14"/>
  <c r="F37" i="14"/>
  <c r="F41" i="14"/>
  <c r="G37" i="14"/>
  <c r="E10" i="14"/>
  <c r="H37" i="14"/>
  <c r="H41" i="14"/>
  <c r="I41" i="14"/>
  <c r="F20" i="17"/>
  <c r="C24" i="17"/>
  <c r="C20" i="17"/>
  <c r="C21" i="17"/>
  <c r="B24" i="17"/>
  <c r="D20" i="17"/>
  <c r="B20" i="17"/>
  <c r="B21" i="17"/>
  <c r="D7" i="17"/>
  <c r="D8" i="17"/>
  <c r="D9" i="17"/>
  <c r="D10" i="17"/>
  <c r="D11" i="17"/>
  <c r="D12" i="17"/>
  <c r="E6" i="17"/>
  <c r="E7" i="17"/>
  <c r="E8" i="17"/>
  <c r="E9" i="17"/>
  <c r="E10" i="17"/>
  <c r="E11" i="17"/>
  <c r="E12" i="17"/>
  <c r="D13" i="17"/>
  <c r="E13" i="17"/>
  <c r="H54" i="14"/>
  <c r="H56" i="14"/>
  <c r="C10" i="20"/>
  <c r="E36" i="14"/>
  <c r="B10" i="20"/>
  <c r="D36" i="14"/>
  <c r="D35" i="14"/>
  <c r="I59" i="14"/>
  <c r="I61" i="14"/>
  <c r="J41" i="14"/>
  <c r="F10" i="14"/>
  <c r="F15" i="14"/>
  <c r="G41" i="14"/>
  <c r="J59" i="14"/>
  <c r="J60" i="14"/>
  <c r="H8" i="14"/>
  <c r="J55" i="14"/>
  <c r="H9" i="14"/>
  <c r="C25" i="17"/>
  <c r="C27" i="17"/>
  <c r="C30" i="17"/>
  <c r="C46" i="17"/>
  <c r="C36" i="14"/>
  <c r="C26" i="17"/>
  <c r="C34" i="17"/>
  <c r="C59" i="17"/>
  <c r="C39" i="14"/>
  <c r="C35" i="17"/>
  <c r="B28" i="17"/>
  <c r="B27" i="17"/>
  <c r="B30" i="17"/>
  <c r="B26" i="17"/>
  <c r="B29" i="17"/>
  <c r="B59" i="17"/>
  <c r="B39" i="14"/>
  <c r="B25" i="17"/>
  <c r="B34" i="17"/>
  <c r="C28" i="17"/>
  <c r="C44" i="17"/>
  <c r="C34" i="14"/>
  <c r="C29" i="17"/>
  <c r="H59" i="14"/>
  <c r="H60" i="14"/>
  <c r="F8" i="14"/>
  <c r="D10" i="14"/>
  <c r="D15" i="14"/>
  <c r="K54" i="14"/>
  <c r="I60" i="14"/>
  <c r="G8" i="14"/>
  <c r="D85" i="14"/>
  <c r="F19" i="14"/>
  <c r="F18" i="14"/>
  <c r="G55" i="14"/>
  <c r="E9" i="14"/>
  <c r="G56" i="14"/>
  <c r="C54" i="14"/>
  <c r="G59" i="14"/>
  <c r="F56" i="14"/>
  <c r="F55" i="14"/>
  <c r="D9" i="14"/>
  <c r="F59" i="14"/>
  <c r="K56" i="14"/>
  <c r="K55" i="14"/>
  <c r="I9" i="14"/>
  <c r="I21" i="14"/>
  <c r="K59" i="14"/>
  <c r="E15" i="14"/>
  <c r="G15" i="14"/>
  <c r="H55" i="14"/>
  <c r="F9" i="14"/>
  <c r="J61" i="14"/>
  <c r="H61" i="14"/>
  <c r="K41" i="14"/>
  <c r="I55" i="14"/>
  <c r="G9" i="14"/>
  <c r="E41" i="14"/>
  <c r="D75" i="14"/>
  <c r="E75" i="14"/>
  <c r="H15" i="14"/>
  <c r="H21" i="14"/>
  <c r="H22" i="14"/>
  <c r="H14" i="14"/>
  <c r="F13" i="14"/>
  <c r="G13" i="14"/>
  <c r="E85" i="14"/>
  <c r="F85" i="14"/>
  <c r="F87" i="14"/>
  <c r="G18" i="14"/>
  <c r="G19" i="14"/>
  <c r="I22" i="14"/>
  <c r="I14" i="14"/>
  <c r="D22" i="14"/>
  <c r="D14" i="14"/>
  <c r="E14" i="14"/>
  <c r="D21" i="14"/>
  <c r="H18" i="14"/>
  <c r="H13" i="14"/>
  <c r="H19" i="14"/>
  <c r="C26" i="14"/>
  <c r="C56" i="14"/>
  <c r="G85" i="14"/>
  <c r="D41" i="14"/>
  <c r="D79" i="14"/>
  <c r="E79" i="14"/>
  <c r="F65" i="14"/>
  <c r="B26" i="14"/>
  <c r="D80" i="14"/>
  <c r="E80" i="14"/>
  <c r="D26" i="14"/>
  <c r="D77" i="14"/>
  <c r="E77" i="14"/>
  <c r="D78" i="14"/>
  <c r="E78" i="14"/>
  <c r="C37" i="17"/>
  <c r="C42" i="17"/>
  <c r="C32" i="14"/>
  <c r="C45" i="17"/>
  <c r="C35" i="14"/>
  <c r="B31" i="17"/>
  <c r="B46" i="17"/>
  <c r="B36" i="14"/>
  <c r="D30" i="17"/>
  <c r="D28" i="17"/>
  <c r="C43" i="17"/>
  <c r="C38" i="17"/>
  <c r="C31" i="17"/>
  <c r="B45" i="17"/>
  <c r="B35" i="14"/>
  <c r="D29" i="17"/>
  <c r="B54" i="14"/>
  <c r="E28" i="17"/>
  <c r="B35" i="17"/>
  <c r="B42" i="17"/>
  <c r="B32" i="14"/>
  <c r="B37" i="17"/>
  <c r="D26" i="17"/>
  <c r="B44" i="17"/>
  <c r="B34" i="14"/>
  <c r="D27" i="17"/>
  <c r="B56" i="14"/>
  <c r="G22" i="14"/>
  <c r="G21" i="14"/>
  <c r="G14" i="14"/>
  <c r="F14" i="14"/>
  <c r="F21" i="14"/>
  <c r="F60" i="14"/>
  <c r="D8" i="14"/>
  <c r="F61" i="14"/>
  <c r="F22" i="14"/>
  <c r="K61" i="14"/>
  <c r="K60" i="14"/>
  <c r="I8" i="14"/>
  <c r="G60" i="14"/>
  <c r="E8" i="14"/>
  <c r="G61" i="14"/>
  <c r="C59" i="14"/>
  <c r="E22" i="14"/>
  <c r="E21" i="14"/>
  <c r="B59" i="14"/>
  <c r="B38" i="17"/>
  <c r="B43" i="17"/>
  <c r="E31" i="17"/>
  <c r="E27" i="17"/>
  <c r="E24" i="17"/>
  <c r="E30" i="17"/>
  <c r="E25" i="17"/>
  <c r="E26" i="17"/>
  <c r="C47" i="17"/>
  <c r="C37" i="14"/>
  <c r="C33" i="14"/>
  <c r="C55" i="14"/>
  <c r="C9" i="14"/>
  <c r="D31" i="17"/>
  <c r="D24" i="17"/>
  <c r="D25" i="17"/>
  <c r="E29" i="17"/>
  <c r="C61" i="14"/>
  <c r="C60" i="14"/>
  <c r="C8" i="14"/>
  <c r="I18" i="14"/>
  <c r="I13" i="14"/>
  <c r="I19" i="14"/>
  <c r="B61" i="14"/>
  <c r="B60" i="14"/>
  <c r="B8" i="14"/>
  <c r="E18" i="14"/>
  <c r="E19" i="14"/>
  <c r="E13" i="14"/>
  <c r="D18" i="14"/>
  <c r="D19" i="14"/>
  <c r="D13" i="14"/>
  <c r="D35" i="17"/>
  <c r="D38" i="17"/>
  <c r="D34" i="17"/>
  <c r="D37" i="17"/>
  <c r="C22" i="14"/>
  <c r="B33" i="14"/>
  <c r="B55" i="14"/>
  <c r="B9" i="14"/>
  <c r="B47" i="17"/>
  <c r="B37" i="14"/>
  <c r="C10" i="14"/>
  <c r="C21" i="14"/>
  <c r="C41" i="14"/>
  <c r="E34" i="17"/>
  <c r="E37" i="17"/>
  <c r="E35" i="17"/>
  <c r="E38" i="17"/>
  <c r="C13" i="14"/>
  <c r="C18" i="14"/>
  <c r="C19" i="14"/>
  <c r="B19" i="14"/>
  <c r="B13" i="14"/>
  <c r="B10" i="14"/>
  <c r="C15" i="14"/>
  <c r="B66" i="14"/>
  <c r="B41" i="14"/>
  <c r="C14" i="14"/>
  <c r="B21" i="14"/>
  <c r="B22" i="14"/>
  <c r="B14" i="14"/>
  <c r="B15" i="14"/>
  <c r="B18" i="14"/>
</calcChain>
</file>

<file path=xl/sharedStrings.xml><?xml version="1.0" encoding="utf-8"?>
<sst xmlns="http://schemas.openxmlformats.org/spreadsheetml/2006/main" count="1534" uniqueCount="933">
  <si>
    <t xml:space="preserve">                                  Design df        =        57</t>
  </si>
  <si>
    <t xml:space="preserve">         Male: SEX = Male</t>
  </si>
  <si>
    <t xml:space="preserve">       Female: SEX = Female</t>
  </si>
  <si>
    <t xml:space="preserve">        Male |   .3544864   .0328226      .2887602    .4202126</t>
  </si>
  <si>
    <t xml:space="preserve">      Female |   .1579862   .0152585      .1274315    .1885408</t>
  </si>
  <si>
    <t xml:space="preserve">        Male |   .6455136   .0328226      .5797874    .7112398</t>
  </si>
  <si>
    <t xml:space="preserve">      Female |   .8420138   .0152585      .8114592    .8725685</t>
  </si>
  <si>
    <t>. svy, subpop(if !home &amp; age&gt;=18): prop dvg, over(SEX)</t>
  </si>
  <si>
    <t>Number of strata =       5        Number of obs    =    276453</t>
  </si>
  <si>
    <t>Number of PSUs   =      62        Population size  =  15410009</t>
  </si>
  <si>
    <t xml:space="preserve">                                  Subpop. no. obs  =      3888</t>
  </si>
  <si>
    <t xml:space="preserve">                                  Subpop. size     = 224632.76</t>
  </si>
  <si>
    <t xml:space="preserve">        Male |   .7798105   .0339769      .7117729     .847848</t>
  </si>
  <si>
    <t xml:space="preserve">      Female |   .4502594    .048628      .3528835    .5476353</t>
  </si>
  <si>
    <t xml:space="preserve">        Male |   .2201895   .0339769       .152152    .2882271</t>
  </si>
  <si>
    <t xml:space="preserve">      Female |   .5497406    .048628      .4523647    .6471165</t>
  </si>
  <si>
    <t>. svy, subpop(if pg==5 &amp; age&gt;=18): total vi, over(SEX home)</t>
  </si>
  <si>
    <t>Number of strata =       5        Number of obs    =    511029</t>
  </si>
  <si>
    <t>Number of PSUs   =      62        Population size  =  29953395</t>
  </si>
  <si>
    <t xml:space="preserve">                                  Subpop. no. obs  =     16942</t>
  </si>
  <si>
    <t xml:space="preserve">                                  Subpop. size     = 929942.71</t>
  </si>
  <si>
    <t xml:space="preserve">         Over: SEX home</t>
  </si>
  <si>
    <t xml:space="preserve">    _subpop_1: UNK 0</t>
  </si>
  <si>
    <t xml:space="preserve">    _subpop_2: Male 0</t>
  </si>
  <si>
    <t xml:space="preserve">    _subpop_3: Male 1</t>
  </si>
  <si>
    <t xml:space="preserve">    _subpop_4: Female 0</t>
  </si>
  <si>
    <t xml:space="preserve">    _subpop_5: Female 1</t>
  </si>
  <si>
    <t xml:space="preserve">   _subpop_2 |   616854.1   97474.78      421664.3      812044</t>
  </si>
  <si>
    <t xml:space="preserve">   _subpop_3 |   62383.92   8430.103      45502.93    79264.91</t>
  </si>
  <si>
    <t xml:space="preserve">   _subpop_4 |   202744.1   26162.11      150355.4    255132.9</t>
  </si>
  <si>
    <t xml:space="preserve">   _subpop_5 |   47939.12   6902.536      34117.03    61761.21</t>
  </si>
  <si>
    <t>end of do-file</t>
  </si>
  <si>
    <t>total for violence</t>
  </si>
  <si>
    <t>Rand (1997) p.5, Table 7</t>
  </si>
  <si>
    <t>Rand (1997) p. 2, Table 1</t>
  </si>
  <si>
    <t>ages</t>
  </si>
  <si>
    <t>males and females</t>
  </si>
  <si>
    <t>. svy, subpop(if intent==1 &amp; age&lt;19): prop sex</t>
  </si>
  <si>
    <t xml:space="preserve">                                  Subpop. no. obs  =     10470</t>
  </si>
  <si>
    <t xml:space="preserve">                                  Subpop. size     = 497291.45</t>
  </si>
  <si>
    <t xml:space="preserve">             | Proportion   Std. Err.     [95% Conf. Interval]</t>
  </si>
  <si>
    <t>sex          |</t>
  </si>
  <si>
    <t xml:space="preserve">           0 |          .  (no observations)</t>
  </si>
  <si>
    <t xml:space="preserve">           1 |   .6138801   .0094876      .5949086    .6328517</t>
  </si>
  <si>
    <t xml:space="preserve">           2 |   .3861199   .0094876      .3671483    .4050914</t>
  </si>
  <si>
    <t>Sex allocation based on 2001 NEISS data (females of all ages are 39.1%; see Rand (1997) Table 1)</t>
  </si>
  <si>
    <t>source and notes</t>
  </si>
  <si>
    <t>Study of Injured Victims of Violence (SIVV), 1994</t>
  </si>
  <si>
    <t>Includes violence-related injuries categoried as intentional or possibly intentional</t>
  </si>
  <si>
    <t xml:space="preserve">Excludes self-inflicted injuries, injuries received from law enforcement officers in the course of their duties, </t>
  </si>
  <si>
    <t>Excludes injuries received when attacking others or committing a crime, and injuries received from persons under age 13.</t>
  </si>
  <si>
    <t>Id. p. 9</t>
  </si>
  <si>
    <t xml:space="preserve">NEISS 2001 data: </t>
  </si>
  <si>
    <t>By perpetrator category (inc. intimate partner violence and domestic violence)</t>
  </si>
  <si>
    <t>intimate-partner violence</t>
  </si>
  <si>
    <t>domestic violence</t>
  </si>
  <si>
    <t>estimated category figures for ages over 18</t>
  </si>
  <si>
    <t>est. total for ages 12-17</t>
  </si>
  <si>
    <t>est. total for ages 18 and over</t>
  </si>
  <si>
    <t>Violent injuries, measured by Injury-related visits to US hospital emergency departments, in 1994</t>
  </si>
  <si>
    <t>Common categories</t>
  </si>
  <si>
    <t>2001 NEISS</t>
  </si>
  <si>
    <t>2008 NEISS</t>
  </si>
  <si>
    <t>1994 SIVV</t>
  </si>
  <si>
    <t>unspecified perpetrators share of toal</t>
  </si>
  <si>
    <t>dv total direct and allocated</t>
  </si>
  <si>
    <t>ipv total direct and allocated</t>
  </si>
  <si>
    <t xml:space="preserve"> in 1994</t>
  </si>
  <si>
    <t>in 2001</t>
  </si>
  <si>
    <t>in 2008</t>
  </si>
  <si>
    <t>dv allocated share of unspecified</t>
  </si>
  <si>
    <t>domestic violence (dv)</t>
  </si>
  <si>
    <t>intimate partner violence (ipv)</t>
  </si>
  <si>
    <t>ipv allocated share of unspecified</t>
  </si>
  <si>
    <t>1994 allocated based on 2001 unspecified shares</t>
  </si>
  <si>
    <t>controlling for sex and incident location</t>
  </si>
  <si>
    <t>dv injury share (among specified perpetrators)</t>
  </si>
  <si>
    <t>for 2001 and 2008, allocate unspecified perpetrators by dv share among specified perpetrators,</t>
  </si>
  <si>
    <t>for details see below and details sheets</t>
  </si>
  <si>
    <t>. svy, subpop(if vi &amp; age&gt;=18): prop perp, over(sex)</t>
  </si>
  <si>
    <t xml:space="preserve">      _prop_1: perp = 1</t>
  </si>
  <si>
    <t xml:space="preserve">      _prop_2: perp = 2</t>
  </si>
  <si>
    <t xml:space="preserve">      _prop_3: perp = 3</t>
  </si>
  <si>
    <t xml:space="preserve">      _prop_4: perp = 4</t>
  </si>
  <si>
    <t xml:space="preserve">      _prop_5: perp = 5</t>
  </si>
  <si>
    <t xml:space="preserve">      _prop_6: perp = 6</t>
  </si>
  <si>
    <t xml:space="preserve">      _prop_7: perp = 7</t>
  </si>
  <si>
    <t xml:space="preserve">      _prop_8: perp = 8</t>
  </si>
  <si>
    <t xml:space="preserve">      _prop_9: perp = 88</t>
  </si>
  <si>
    <t xml:space="preserve">     _prop_10: perp = 99</t>
  </si>
  <si>
    <t xml:space="preserve">            0: sex = 0</t>
  </si>
  <si>
    <t xml:space="preserve">           1 |   .0342074   .0029511      .0283064    .0401084</t>
  </si>
  <si>
    <t xml:space="preserve">           2 |   .2609993   .0141316      .2327415    .2892572</t>
  </si>
  <si>
    <t xml:space="preserve">           1 |   .0026692   .0005515      .0015664    .0037721</t>
  </si>
  <si>
    <t xml:space="preserve">           2 |   .0093272   .0019646      .0053987    .0132557</t>
  </si>
  <si>
    <t>_prop_3      |</t>
  </si>
  <si>
    <t xml:space="preserve">           1 |   .0248953   .0022033      .0204895     .029301</t>
  </si>
  <si>
    <t xml:space="preserve">           2 |   .0534493   .0033786      .0466933    .0602054</t>
  </si>
  <si>
    <t>_prop_4      |</t>
  </si>
  <si>
    <t xml:space="preserve">           1 |   .0003518   .0001845     -.0000171    .0007207</t>
  </si>
  <si>
    <t xml:space="preserve">           2 |    .000568   .0003112     -.0000544    .0011903</t>
  </si>
  <si>
    <t>_prop_5      |</t>
  </si>
  <si>
    <t xml:space="preserve">           1 |   .0776701   .0064659      .0647407    .0905996</t>
  </si>
  <si>
    <t xml:space="preserve">           2 |    .109427   .0094867      .0904572    .1283969</t>
  </si>
  <si>
    <t>_prop_6      |</t>
  </si>
  <si>
    <t xml:space="preserve">           1 |   .0013126   .0003526      .0006075    .0020176</t>
  </si>
  <si>
    <t xml:space="preserve">           2 |   .0010127   .0003704      .0002721    .0017533</t>
  </si>
  <si>
    <t>_prop_7      |</t>
  </si>
  <si>
    <t xml:space="preserve">           1 |   .0642177   .0046921      .0548354    .0736001</t>
  </si>
  <si>
    <t xml:space="preserve">           2 |   .0370768   .0030176      .0310428    .0431108</t>
  </si>
  <si>
    <t>_prop_8      |</t>
  </si>
  <si>
    <t>Stata statistical software used for estimation</t>
  </si>
  <si>
    <t xml:space="preserve">           1 |   .0221265   .0055788       .010971    .0332819</t>
  </si>
  <si>
    <t xml:space="preserve">           2 |   .0114524   .0015833      .0082864    .0146183</t>
  </si>
  <si>
    <t>_prop_9      |</t>
  </si>
  <si>
    <t xml:space="preserve">           1 |   .0413364   .0032183       .034901    .0477719</t>
  </si>
  <si>
    <t xml:space="preserve">           2 |   .0259541   .0027315      .0204922    .0314161</t>
  </si>
  <si>
    <t>_prop_10     |</t>
  </si>
  <si>
    <t xml:space="preserve">           0 |          1          .             .           .</t>
  </si>
  <si>
    <t xml:space="preserve">           1 |   .7312129   .0135343      .7041493    .7582765</t>
  </si>
  <si>
    <t xml:space="preserve">           2 |   .4907331   .0226482      .4454453    .5360209</t>
  </si>
  <si>
    <t>. gen age=AGEYR_C  // unknown ages (999) (which are a very small number) are included with adults (ages&gt;=18)</t>
  </si>
  <si>
    <t>. svy, subpop(if age&gt;=18): total allip alldvo allfa allsg, over(sex)</t>
  </si>
  <si>
    <t>allip        |</t>
  </si>
  <si>
    <t>alldvo       |</t>
  </si>
  <si>
    <t>allfa        |</t>
  </si>
  <si>
    <t>allsg        |</t>
  </si>
  <si>
    <t>. tab V4133</t>
  </si>
  <si>
    <t xml:space="preserve">    C MED CARE: |</t>
  </si>
  <si>
    <t xml:space="preserve">      EMERGENCY |</t>
  </si>
  <si>
    <t xml:space="preserve">    ROOM/CLINIC |      Freq.     Percent        Cum.</t>
  </si>
  <si>
    <t>----------------+-----------------------------------</t>
  </si>
  <si>
    <t xml:space="preserve">            Yes |      1,082      100.00      100.00</t>
  </si>
  <si>
    <t xml:space="preserve">          Total |      1,082      100.00</t>
  </si>
  <si>
    <t>. tab V4133, nol</t>
  </si>
  <si>
    <t>C MED CARE: |</t>
  </si>
  <si>
    <t xml:space="preserve">  EMERGENCY |</t>
  </si>
  <si>
    <t>ROOM/CLINIC |      Freq.     Percent        Cum.</t>
  </si>
  <si>
    <t>------------+-----------------------------------</t>
  </si>
  <si>
    <t xml:space="preserve">          1 |      1,082      100.00      100.00</t>
  </si>
  <si>
    <t xml:space="preserve">      Total |      1,082      100.00</t>
  </si>
  <si>
    <t>. svy, subpop(if age&gt;=18): total V4133, over(sex)</t>
  </si>
  <si>
    <t>Number of strata =       1         Number of obs    =     1082</t>
  </si>
  <si>
    <t>Number of PSUs   =    1082         Population size  =  3335219</t>
  </si>
  <si>
    <t xml:space="preserve">                                   Subpop. no. obs  =      918</t>
  </si>
  <si>
    <t xml:space="preserve">                                   Subpop. size     =  2837308</t>
  </si>
  <si>
    <t xml:space="preserve">                                   Design df        =     1081</t>
  </si>
  <si>
    <t>V4133        |</t>
  </si>
  <si>
    <t xml:space="preserve">           1 |    1606021   59355.92       1489555     1722487</t>
  </si>
  <si>
    <t xml:space="preserve">           2 |    1231287   50915.89       1131382     1331192</t>
  </si>
  <si>
    <t>allip</t>
  </si>
  <si>
    <t>alldvo</t>
  </si>
  <si>
    <t>allfa</t>
  </si>
  <si>
    <t>allsg</t>
  </si>
  <si>
    <t>V4133</t>
  </si>
  <si>
    <t>`</t>
  </si>
  <si>
    <t xml:space="preserve">           1 |   36833.75   11245.78      14767.73    58899.78</t>
  </si>
  <si>
    <t xml:space="preserve">           2 |   453920.1   36233.87      382823.4    525016.8</t>
  </si>
  <si>
    <t xml:space="preserve">           1 |   99263.41    20914.5      58225.79      140301</t>
  </si>
  <si>
    <t xml:space="preserve">           2 |   125174.1    19172.3         87555    162793.3</t>
  </si>
  <si>
    <t xml:space="preserve">           1 |   384797.5   36571.63      313038.1    456556.9</t>
  </si>
  <si>
    <t xml:space="preserve">           2 |     272695   28174.26      217412.5    327977.4</t>
  </si>
  <si>
    <t xml:space="preserve">           1 |    1037823   51933.61      935920.9     1139725</t>
  </si>
  <si>
    <t xml:space="preserve">           2 |   355820.4   32080.34      292873.6    418767.2</t>
  </si>
  <si>
    <t>drop if YEAR&lt;1995</t>
  </si>
  <si>
    <t>drop if YEAR==2005</t>
  </si>
  <si>
    <t>keep if V4133==1 // victimizations resulting in hospital emergency department visit</t>
  </si>
  <si>
    <t xml:space="preserve">svyset [pweight=WGTVICDY], strata(V2117)  </t>
  </si>
  <si>
    <t>gen sex=V3018</t>
  </si>
  <si>
    <t>gen age=V3014</t>
  </si>
  <si>
    <t>/* single offender perpetrator categorization */</t>
  </si>
  <si>
    <t>gen sopc=5 // not specified</t>
  </si>
  <si>
    <t>replace sopc=4 if (V4241&gt;1 &amp; V4241&lt;9) | (V4241==1 &amp; V4243==1) // stranger or known by sight only</t>
  </si>
  <si>
    <t>replace sopc=1 if V4245==1 | V4245==2 | V4245==7  // ipv</t>
  </si>
  <si>
    <t>replace sopc=2 if (V4245&gt;=3 &amp; V4245&lt;=6) | V4245==9  // dv not included in ipv</t>
  </si>
  <si>
    <t>replace sopc=3 if  V4245==8 | (V4245&gt;=10 &amp; V4245&lt;=98)  // friends or acquintances</t>
  </si>
  <si>
    <t>/* multiple offenders perpetrator categorization */</t>
  </si>
  <si>
    <t>gen mosg=(V4256&gt;2 &amp; V4256&lt;9) | ((V4256==1 | V4256==2) &amp; V4259==1)</t>
  </si>
  <si>
    <t>gen moip=(V4265==1) + (V4266==1) + (V4271==1)</t>
  </si>
  <si>
    <t>gen modvo=(V4267==1) + (V4268==1) +(V4269==1) + (V4270==1)+(V4273==1)</t>
  </si>
  <si>
    <t>gen mofa=(V4272==1)+(V4274==1)+(V4275==1)+(V4276==1)+(V4277==1)+(V4277A==1)+ ///</t>
  </si>
  <si>
    <t>(V4277B==1)+(V4277C==1)+(V4277D==1)+(V4278==8)</t>
  </si>
  <si>
    <t>gen motot=moip+modvo+mofa+mosg</t>
  </si>
  <si>
    <t>replace motot=. if motot==0</t>
  </si>
  <si>
    <t>/* for correctly coded incidents , if motot&gt;0, then sopc==5 */</t>
  </si>
  <si>
    <t>/* in case of data discrepancy, the definitions below use sopc data */</t>
  </si>
  <si>
    <t>gen allip=(sopc==1)</t>
  </si>
  <si>
    <t>replace allip=moip/motot if moip!=. &amp; motot!=. &amp; sopc==5</t>
  </si>
  <si>
    <t>gen alldvo=(sopc==2)                                                  // only dv not included in ipv</t>
  </si>
  <si>
    <t>replace alldvo=modvo/motot if modv!=. &amp; motot!=. &amp; sopc==5</t>
  </si>
  <si>
    <t>gen allfa=(sopc==3)</t>
  </si>
  <si>
    <t>replace allfa=mofa/motot if mofa!=. &amp; motot!=. &amp; sopc==5</t>
  </si>
  <si>
    <t>gen allsg=(sopc==4)</t>
  </si>
  <si>
    <t>replace allsg=mosg/motot if mosg!=. &amp; motot!=. &amp; sopc==5</t>
  </si>
  <si>
    <t>svy, subpop(if age&gt;=18): total allip alldvo allfa allsg, over(sex)</t>
  </si>
  <si>
    <t>svy, subpop(if age&gt;=18): total V4133, over(sex)</t>
  </si>
  <si>
    <t>Rand, Michael R. (1997). Violence-Related Injuries Treated in Hospital Emergency Departments. Special Report. NCJ-156921. Washington, DC, U.S Dept. of Justice, Bureau of Justice Statistics</t>
  </si>
  <si>
    <t>http://www.bjs.gov/index.cfm?ty=pbdetail&amp;iid=806</t>
  </si>
  <si>
    <t>For estimation setup, see NCVS 1995-04 setup sheet</t>
  </si>
  <si>
    <t>Source dataset:</t>
  </si>
  <si>
    <t>United States Department of Justice. Bureau of Justice Statistics.</t>
  </si>
  <si>
    <t>National Crime Victimization Survey, 1992-2005: Concatenated</t>
  </si>
  <si>
    <t>Incident-Level Files. ICPSR04699-v3. Ann Arbor, MI: Inter-university</t>
  </si>
  <si>
    <t>Consortium for Political and Social Research [distributor], 2008-12-16.</t>
  </si>
  <si>
    <t>doi:10.3886/ICPSR04699.v3</t>
  </si>
  <si>
    <t>www.icpsr.umich.edu</t>
  </si>
  <si>
    <t>Dataset processing:</t>
  </si>
  <si>
    <t>NEISS/NCVS total injury-related visits from violence</t>
  </si>
  <si>
    <t>. tab V4019</t>
  </si>
  <si>
    <t>ENOUGH DETAIL TO |</t>
  </si>
  <si>
    <t xml:space="preserve">     DISTINGUISH |</t>
  </si>
  <si>
    <t xml:space="preserve">       INCIDENTS |      Freq.     Percent        Cum.</t>
  </si>
  <si>
    <t>-----------------+-----------------------------------</t>
  </si>
  <si>
    <t xml:space="preserve">  No (is series) |         29       96.67       96.67</t>
  </si>
  <si>
    <t xml:space="preserve">         Residue |          1        3.33      100.00</t>
  </si>
  <si>
    <t xml:space="preserve">           Total |         30      100.00</t>
  </si>
  <si>
    <t>sample size</t>
  </si>
  <si>
    <t>. tab sex</t>
  </si>
  <si>
    <t xml:space="preserve">        sex |      Freq.     Percent        Cum.</t>
  </si>
  <si>
    <t xml:space="preserve">          1 |        595       54.99       54.99</t>
  </si>
  <si>
    <t xml:space="preserve">          2 |        487       45.01      100.00</t>
  </si>
  <si>
    <t xml:space="preserve">Intentional/possibly intentional </t>
  </si>
  <si>
    <t>unweighted person (visit) count</t>
  </si>
  <si>
    <t>Rand (1997) Table 11</t>
  </si>
  <si>
    <t>(weighed) male share</t>
  </si>
  <si>
    <t>Id. Table 1</t>
  </si>
  <si>
    <t>estimated sample size</t>
  </si>
  <si>
    <t>. tab sex if vi &amp; age&gt;=18</t>
  </si>
  <si>
    <t xml:space="preserve">          0 |         47        0.02        0.02</t>
  </si>
  <si>
    <t xml:space="preserve">          1 |    162,480       54.02       54.04</t>
  </si>
  <si>
    <t xml:space="preserve">          2 |    138,233       45.96      100.00</t>
  </si>
  <si>
    <t xml:space="preserve">      Total |    300,760      100.00</t>
  </si>
  <si>
    <t>. tab SEX if age&gt;=18 &amp; vi</t>
  </si>
  <si>
    <t xml:space="preserve">     SEX OF |</t>
  </si>
  <si>
    <t xml:space="preserve">    PATIENT |      Freq.     Percent        Cum.</t>
  </si>
  <si>
    <t xml:space="preserve">        UNK |         39        0.01        0.01</t>
  </si>
  <si>
    <t xml:space="preserve">       Male |    180,884       53.30       53.31</t>
  </si>
  <si>
    <t xml:space="preserve">     Female |    158,440       46.69      100.00</t>
  </si>
  <si>
    <t xml:space="preserve">      Total |    339,363      100.00</t>
  </si>
  <si>
    <t>Male</t>
  </si>
  <si>
    <t>Female</t>
  </si>
  <si>
    <t>For variable definitions, see sheet "NEISS 2008 details"</t>
  </si>
  <si>
    <t>Estimating perpetrator categories of violent injury in NEISS 2008</t>
  </si>
  <si>
    <t>Estimating perpetrator categories of violent injury in NEISS 2001</t>
  </si>
  <si>
    <t>NCVS, 1995-2004, victimizations resulting in hospital emergency department visit by perpetrator categories</t>
  </si>
  <si>
    <t>Perpetrator-categories of violent-injury-related visits to U.S. hospital emergency departments</t>
  </si>
  <si>
    <t>Centers for Disease Control and Prevention U.S. Dept. of Health and Human Services, National Center for Injury Prevention and Control and United States Consumer Product Safety Commission. Atlanta, GA, U.S. Dept. of Health and Human Services, Centers for</t>
  </si>
  <si>
    <t>Disease Control and Prevention, National Center for Injury Prevention and</t>
  </si>
  <si>
    <t>Control [producer]. Ann Arbor MI: Inter-university Consortium for</t>
  </si>
  <si>
    <t>Political and Social Research [distributor], 2003.,</t>
  </si>
  <si>
    <t xml:space="preserve">NATIONAL ELECTRONIC INJURY SURVEILLANCE SYSTEM ALL INJURY PROGRAM, 2001 [Computer file]. </t>
  </si>
  <si>
    <t>ICPSR 3817</t>
  </si>
  <si>
    <t>United States Department of Health and Human Services. Centers for</t>
  </si>
  <si>
    <t>Disease Control and Prevention. National Center for Injury Prevention</t>
  </si>
  <si>
    <t>and Control, and United States Consumer Product Safety Commission.</t>
  </si>
  <si>
    <t>National Electronic Injury Surveillance System All Injury Program, 2008</t>
  </si>
  <si>
    <t>[Computer file]. ICPSR30544-v1. Ann Arbor, MI: Inter-university</t>
  </si>
  <si>
    <t>Consortium for Political and Social Research [distributor], 2011-08-09.</t>
  </si>
  <si>
    <t>doi:10.3886/ICPSR30544.v1</t>
  </si>
  <si>
    <t>NCVS perpetrator categories</t>
  </si>
  <si>
    <t>cn</t>
  </si>
  <si>
    <t>perpetrator category</t>
  </si>
  <si>
    <t>NEISS perpetrator categories</t>
  </si>
  <si>
    <t>NVAWS perpetrator categories</t>
  </si>
  <si>
    <t>Cross-walk to common perpetrator categories (by cn indicated below)</t>
  </si>
  <si>
    <t>How did you know the offender? For example, was the offender a friend, cousin, etc.?</t>
  </si>
  <si>
    <t>Q. 70 (V4245)</t>
  </si>
  <si>
    <t>See also Q. 66-68 (V4241-V4243)</t>
  </si>
  <si>
    <t>variable PERP: PERPETRATOR RELATIONSHIP IN ASSAULT</t>
  </si>
  <si>
    <t>don't know</t>
  </si>
  <si>
    <t>refused</t>
  </si>
  <si>
    <t>missing</t>
  </si>
  <si>
    <t>50-51, 53-55</t>
  </si>
  <si>
    <t>G52 OFFENDER GRID FOR PHYSICAL ASSAULT [THIS IS A COMPOSITE OF G27,</t>
  </si>
  <si>
    <t>G29, G31, G33, G35, G37 AND G47]:</t>
  </si>
  <si>
    <t>perpetrator categories verbatim, but re-ordering for comprehension</t>
  </si>
  <si>
    <t>NVAWS codebook, page G-10</t>
  </si>
  <si>
    <t>NCVS code book</t>
  </si>
  <si>
    <t>NEISS codebook</t>
  </si>
  <si>
    <t>Tjaden, Patricia, and Nancy Thoennes. VIOLENCE</t>
  </si>
  <si>
    <t>AND THREATS OF VIOLENCE AGAINST WOMEN AND MEN</t>
  </si>
  <si>
    <t>IN THE UNITED STATES, 1994-1996 [Computer</t>
  </si>
  <si>
    <t>file]. ICPSR version. Denver, CO: Center for</t>
  </si>
  <si>
    <t>Policy Research [producer], 1998. Ann Arbor,</t>
  </si>
  <si>
    <t>MI: Inter-university Consortium for Political</t>
  </si>
  <si>
    <t>and Social Research [distributor], 1999.</t>
  </si>
  <si>
    <t>. svy, subpop(if age&gt;=18): prop V4248, over(sex)</t>
  </si>
  <si>
    <t>Number of strata =       1         Number of obs    =      414</t>
  </si>
  <si>
    <t>Number of PSUs   =     414         Population size  =  1307995</t>
  </si>
  <si>
    <t xml:space="preserve">                                   Subpop. no. obs  =      250</t>
  </si>
  <si>
    <t xml:space="preserve">                                   Subpop. size     = 810083.6</t>
  </si>
  <si>
    <t xml:space="preserve">                                   Design df        =      413</t>
  </si>
  <si>
    <t xml:space="preserve">      _prop_1: V4248 = 2</t>
  </si>
  <si>
    <t xml:space="preserve">      _prop_2: V4248 = 3</t>
  </si>
  <si>
    <t xml:space="preserve">      _prop_3: V4248 = 4</t>
  </si>
  <si>
    <t xml:space="preserve">      _prop_4: V4248 = 5</t>
  </si>
  <si>
    <t xml:space="preserve">      _prop_5: V4248 = 6</t>
  </si>
  <si>
    <t xml:space="preserve">      _prop_6: V4248 = 7</t>
  </si>
  <si>
    <t xml:space="preserve">      _prop_7: V4248 = 8</t>
  </si>
  <si>
    <t xml:space="preserve">      _prop_8: V4248 = 9</t>
  </si>
  <si>
    <t xml:space="preserve">      _prop_9: V4248 = 10</t>
  </si>
  <si>
    <t xml:space="preserve">     _prop_10: V4248 = 11</t>
  </si>
  <si>
    <t xml:space="preserve">     _prop_11: V4248 = 12</t>
  </si>
  <si>
    <t xml:space="preserve">     _prop_12: V4248 = 13</t>
  </si>
  <si>
    <t xml:space="preserve">     _prop_13: V4248 = 14</t>
  </si>
  <si>
    <t xml:space="preserve">     _prop_14: V4248 = 15</t>
  </si>
  <si>
    <t xml:space="preserve">     _prop_15: V4248 = 18</t>
  </si>
  <si>
    <t xml:space="preserve">     _prop_16: V4248 = 20</t>
  </si>
  <si>
    <t xml:space="preserve">     _prop_17: V4248 = 25</t>
  </si>
  <si>
    <t xml:space="preserve">     _prop_18: V4248 = 30</t>
  </si>
  <si>
    <t xml:space="preserve">     _prop_19: V4248 = 50</t>
  </si>
  <si>
    <t xml:space="preserve">     _prop_20: V4248 = 70</t>
  </si>
  <si>
    <t xml:space="preserve">     _prop_21: V4248 = Dont know</t>
  </si>
  <si>
    <t xml:space="preserve">      Residue: V4248 = Residue</t>
  </si>
  <si>
    <t xml:space="preserve">           1 |   .2979706   .0341797      .2307828    .3651585</t>
  </si>
  <si>
    <t xml:space="preserve">           2 |   .4563304   .0672509      .3241336    .5885273</t>
  </si>
  <si>
    <t xml:space="preserve">           1 |   .2034112   .0312429      .1419962    .2648261</t>
  </si>
  <si>
    <t xml:space="preserve">           2 |   .2809362   .0605357      .1619398    .3999327</t>
  </si>
  <si>
    <t xml:space="preserve">           1 |   .1292604   .0244386      .0812208       .1773</t>
  </si>
  <si>
    <t xml:space="preserve">           2 |   .0853067   .0343503      .0177835    .1528299</t>
  </si>
  <si>
    <t xml:space="preserve">           1 |   .0984117   .0270565      .0452262    .1515973</t>
  </si>
  <si>
    <t xml:space="preserve">           2 |    .040266   .0278904     -.0145588    .0950908</t>
  </si>
  <si>
    <t xml:space="preserve">           1 |   .0728264   .0196918      .0341178    .1115351</t>
  </si>
  <si>
    <t xml:space="preserve">           2 |   .0239168    .016849     -.0092036    .0570373</t>
  </si>
  <si>
    <t xml:space="preserve">           1 |   .0278624   .0157809     -.0031584    .0588833</t>
  </si>
  <si>
    <t>notes</t>
  </si>
  <si>
    <t>U.S. Census Bureau, Census 2000 Summary File 1, Matrices P13 and PCT12.</t>
  </si>
  <si>
    <t>http://factfinder2.census.gov/bkmk/table/1.0/en/DEC/00_SF1/QTP1/0100000US</t>
  </si>
  <si>
    <t>U.S. population of men and women (in 2000)</t>
  </si>
  <si>
    <t xml:space="preserve">           2 |   .0130453   .0130079     -.0125246    .0386152</t>
  </si>
  <si>
    <t xml:space="preserve">           1 |   .0152815   .0111356     -.0066081    .0371711</t>
  </si>
  <si>
    <t xml:space="preserve">           2 |   .0443426    .025296     -.0053824    .0940677</t>
  </si>
  <si>
    <t xml:space="preserve">           1 |   .0037828   .0037845     -.0036564     .011222</t>
  </si>
  <si>
    <t xml:space="preserve">           2 |          .  (no observations)</t>
  </si>
  <si>
    <t xml:space="preserve">           1 |   .0079414   .0056361     -.0031376    .0190204</t>
  </si>
  <si>
    <t xml:space="preserve">           1 |          .  (no observations)</t>
  </si>
  <si>
    <t>_prop_11     |</t>
  </si>
  <si>
    <t xml:space="preserve">           1 |   .0032616   .0032647      -.003156    .0096792</t>
  </si>
  <si>
    <t>_prop_12     |</t>
  </si>
  <si>
    <t xml:space="preserve">           1 |   .0153707   .0112094     -.0066639    .0374054</t>
  </si>
  <si>
    <t>_prop_13     |</t>
  </si>
  <si>
    <t xml:space="preserve">           1 |   .0145967   .0103053     -.0056608    .0348542</t>
  </si>
  <si>
    <t>_prop_14     |</t>
  </si>
  <si>
    <t xml:space="preserve">           1 |   .0105327   .0074271      -.004067    .0251324</t>
  </si>
  <si>
    <t>_prop_15     |</t>
  </si>
  <si>
    <t xml:space="preserve">           1 |   .0053571    .005351     -.0051614    .0158756</t>
  </si>
  <si>
    <t>_prop_16     |</t>
  </si>
  <si>
    <t xml:space="preserve">           1 |   .0103505   .0074652     -.0043241     .025025</t>
  </si>
  <si>
    <t xml:space="preserve">           2 |   .0296315   .0212947     -.0122281    .0714911</t>
  </si>
  <si>
    <t>_prop_17     |</t>
  </si>
  <si>
    <t>_prop_18     |</t>
  </si>
  <si>
    <t>_prop_19     |</t>
  </si>
  <si>
    <t xml:space="preserve">           1 |   .0056052   .0055974     -.0053977     .016608</t>
  </si>
  <si>
    <t>_prop_20     |</t>
  </si>
  <si>
    <t xml:space="preserve">           1 |   .0093007   .0092532     -.0088885    .0274899</t>
  </si>
  <si>
    <t>_prop_21     |</t>
  </si>
  <si>
    <t xml:space="preserve">           1 |   .0598072   .0179524      .0245177    .0950967</t>
  </si>
  <si>
    <t xml:space="preserve">           2 |   .0262245   .0184905     -.0101227    .0625717</t>
  </si>
  <si>
    <t>Residue      |</t>
  </si>
  <si>
    <t xml:space="preserve">           1 |   .0090692   .0065918     -.0038884    .0220269</t>
  </si>
  <si>
    <t>. tab V4248 V4234, mis</t>
  </si>
  <si>
    <t xml:space="preserve">      NUMBER OF |        ONE OR MORE THAN ONE OFFENDER</t>
  </si>
  <si>
    <t xml:space="preserve">      OFFENDERS |  Only one  More than  Dont know    Residue |     Total</t>
  </si>
  <si>
    <t>----------------+--------------------------------------------+----------</t>
  </si>
  <si>
    <t xml:space="preserve">              2 |         0         99          0          0 |        99 </t>
  </si>
  <si>
    <t xml:space="preserve">              3 |         0         72          0          0 |        72 </t>
  </si>
  <si>
    <t xml:space="preserve">              4 |         0         40          0          0 |        40 </t>
  </si>
  <si>
    <t xml:space="preserve">              5 |         0         23          0          0 |        23 </t>
  </si>
  <si>
    <t xml:space="preserve">              6 |         0         24          0          0 |        24 </t>
  </si>
  <si>
    <t xml:space="preserve">              7 |         0          5          0          0 |         5 </t>
  </si>
  <si>
    <t xml:space="preserve">              8 |         0          7          0          0 |         7 </t>
  </si>
  <si>
    <t xml:space="preserve">              9 |         0          1          0          0 |         1 </t>
  </si>
  <si>
    <t xml:space="preserve">             10 |         0          3          0          0 |         3 </t>
  </si>
  <si>
    <t xml:space="preserve">             11 |         0          1          0          0 |         1 </t>
  </si>
  <si>
    <t xml:space="preserve">             12 |         0          1          0          0 |         1 </t>
  </si>
  <si>
    <t xml:space="preserve">             13 |         0          2          0          0 |         2 </t>
  </si>
  <si>
    <t xml:space="preserve">             14 |         0          2          0          0 |         2 </t>
  </si>
  <si>
    <t xml:space="preserve">             15 |         0          3          0          0 |         3 </t>
  </si>
  <si>
    <t xml:space="preserve">             18 |         0          1          0          0 |         1 </t>
  </si>
  <si>
    <t xml:space="preserve">             20 |         0          5          0          0 |         5 </t>
  </si>
  <si>
    <t xml:space="preserve">             25 |         0          1          0          0 |         1 </t>
  </si>
  <si>
    <t xml:space="preserve">             30 |         0          1          0          0 |         1 </t>
  </si>
  <si>
    <t xml:space="preserve">             50 |         0          1          0          0 |         1 </t>
  </si>
  <si>
    <t xml:space="preserve">             70 |         0          1          0          0 |         1 </t>
  </si>
  <si>
    <t xml:space="preserve">      Dont know |         0         18          0          0 |        18 </t>
  </si>
  <si>
    <t xml:space="preserve">        Residue |         0          4          0          0 |         4 </t>
  </si>
  <si>
    <t xml:space="preserve">              . |       740          0         22          5 |       767 </t>
  </si>
  <si>
    <t xml:space="preserve">          Total |       740        315         22          5 |     1,082 </t>
  </si>
  <si>
    <t>. svy, subpop(if age&gt;=18): prop V4234, over(sex)</t>
  </si>
  <si>
    <t xml:space="preserve">      _prop_1: V4234 = Only one</t>
  </si>
  <si>
    <t xml:space="preserve">      _prop_2: V4234 = More than one</t>
  </si>
  <si>
    <t xml:space="preserve">      _prop_3: V4234 = Dont know</t>
  </si>
  <si>
    <t xml:space="preserve">      Residue: V4234 = Residue</t>
  </si>
  <si>
    <t xml:space="preserve">           1 |   .5836026   .0235943      .5373068    .6298983</t>
  </si>
  <si>
    <t xml:space="preserve">           2 |   .8260758   .0199345      .7869612    .8651904</t>
  </si>
  <si>
    <t xml:space="preserve">           1 |   .3833548   .0233095      .3376178    .4290919</t>
  </si>
  <si>
    <t xml:space="preserve">           2 |   .1578899   .0192942      .1200316    .1957482</t>
  </si>
  <si>
    <t xml:space="preserve">           1 |   .0315584   .0079889       .015883    .0472339</t>
  </si>
  <si>
    <t xml:space="preserve">           2 |   .0114812   .0053096       .001063    .0218995</t>
  </si>
  <si>
    <t xml:space="preserve">           1 |   .0014842   .0014844     -.0014284    .0043967</t>
  </si>
  <si>
    <t xml:space="preserve">           2 |   .0045531   .0032417     -.0018076    .0109139</t>
  </si>
  <si>
    <t>. label list G52A</t>
  </si>
  <si>
    <t>G52A:</t>
  </si>
  <si>
    <t xml:space="preserve">           1 Current husband(wife)</t>
  </si>
  <si>
    <t xml:space="preserve">           8 1st ex-husband(ex-wife)</t>
  </si>
  <si>
    <t xml:space="preserve">           9 2nd ex-husband(ex-wife)</t>
  </si>
  <si>
    <t xml:space="preserve">          10 3rd ex-husband(ex-wife)</t>
  </si>
  <si>
    <t xml:space="preserve">          11 4th ex-husband(ex-wife)</t>
  </si>
  <si>
    <t xml:space="preserve">          12 5th ex-husband(ex-wife)</t>
  </si>
  <si>
    <t xml:space="preserve">          13 6th ex-husband(ex-wife)</t>
  </si>
  <si>
    <t xml:space="preserve">          14 7th ex-husband(ex-wife)</t>
  </si>
  <si>
    <t xml:space="preserve">          15 8th ex-husband(ex-wife)</t>
  </si>
  <si>
    <t xml:space="preserve">          16 Current male(female) partner</t>
  </si>
  <si>
    <t xml:space="preserve">          17 1st male(female) partner</t>
  </si>
  <si>
    <t xml:space="preserve">          18 2nd male(female) partner</t>
  </si>
  <si>
    <t xml:space="preserve">          19 3rd male(female) partner</t>
  </si>
  <si>
    <t xml:space="preserve">          20 4th male(female) partner</t>
  </si>
  <si>
    <t xml:space="preserve">          21 5th male(female) partner</t>
  </si>
  <si>
    <t xml:space="preserve">          22 6th male(female) partner</t>
  </si>
  <si>
    <t xml:space="preserve">          23 7th male(female) partner</t>
  </si>
  <si>
    <t xml:space="preserve">          24 8th male(female) partner</t>
  </si>
  <si>
    <t xml:space="preserve">          25 Current female (male) partner</t>
  </si>
  <si>
    <t xml:space="preserve">          26 1st female(male) partner</t>
  </si>
  <si>
    <t>injury-related visits to hospital emergency departments</t>
  </si>
  <si>
    <t>men/women for all violence</t>
  </si>
  <si>
    <t xml:space="preserve">          27 2nd female(male) partner</t>
  </si>
  <si>
    <t xml:space="preserve">          28 3rd female(male) partner</t>
  </si>
  <si>
    <t xml:space="preserve">          29 4th female(male) partner</t>
  </si>
  <si>
    <t xml:space="preserve">          30 5th female(male) partner</t>
  </si>
  <si>
    <t xml:space="preserve">          31 6th female(male) partner</t>
  </si>
  <si>
    <t xml:space="preserve">          32 7th female(male) partner</t>
  </si>
  <si>
    <t xml:space="preserve">          33 8th female(male) partner</t>
  </si>
  <si>
    <t xml:space="preserve">          34 Father</t>
  </si>
  <si>
    <t xml:space="preserve">          35 Stepfather</t>
  </si>
  <si>
    <t xml:space="preserve">          36 Brother</t>
  </si>
  <si>
    <t xml:space="preserve">          37 Stepbrother, bro-in-law</t>
  </si>
  <si>
    <t xml:space="preserve">          38 Uncle</t>
  </si>
  <si>
    <t xml:space="preserve">          39 Grandfather/stepgrandfather</t>
  </si>
  <si>
    <t xml:space="preserve">          40 Male cousin</t>
  </si>
  <si>
    <t xml:space="preserve">          41 Son/stepson, son-in-law</t>
  </si>
  <si>
    <t xml:space="preserve">          42 Nephew/nephew-in-law</t>
  </si>
  <si>
    <t xml:space="preserve">          43 Mother</t>
  </si>
  <si>
    <t xml:space="preserve">          44 Stepmother</t>
  </si>
  <si>
    <t xml:space="preserve">          45 Grandmother, stepgrandmother</t>
  </si>
  <si>
    <t xml:space="preserve">          46 Aunt</t>
  </si>
  <si>
    <t xml:space="preserve">          47 Sister/stepsister/sister-in-law</t>
  </si>
  <si>
    <t xml:space="preserve">          48 Another male relative</t>
  </si>
  <si>
    <t xml:space="preserve">          49 Another female relative</t>
  </si>
  <si>
    <t xml:space="preserve">          50 Boy(girl)friend/date</t>
  </si>
  <si>
    <t xml:space="preserve">          51 Another male acquaintance</t>
  </si>
  <si>
    <t xml:space="preserve">          52 Another female acquaintance</t>
  </si>
  <si>
    <t xml:space="preserve">          53 A male stranger</t>
  </si>
  <si>
    <t xml:space="preserve">          54 A female stranger</t>
  </si>
  <si>
    <t xml:space="preserve">          55 Male &amp; female stranger</t>
  </si>
  <si>
    <t xml:space="preserve">          56 Don't know</t>
  </si>
  <si>
    <t xml:space="preserve">          57 Refused</t>
  </si>
  <si>
    <t xml:space="preserve">          58 Female cousin</t>
  </si>
  <si>
    <t xml:space="preserve">          59 Daughter/stepdaughter/daughter-in-law</t>
  </si>
  <si>
    <t xml:space="preserve">          60 Niece/niece-in-law</t>
  </si>
  <si>
    <t xml:space="preserve">          99 Missing</t>
  </si>
  <si>
    <t>. svy, subpop(if V3014&gt;=18): prop V4234, over(V3018)</t>
  </si>
  <si>
    <t>Number of strata =     165       Number of obs    =     170628</t>
  </si>
  <si>
    <t>Number of PSUs   =  170628       Population size  =  454865229</t>
  </si>
  <si>
    <t xml:space="preserve">                                 Subpop. no. obs  =     147117</t>
  </si>
  <si>
    <t xml:space="preserve">                                 Subpop. size     =  390595327</t>
  </si>
  <si>
    <t xml:space="preserve">                                 Design df        =     170463</t>
  </si>
  <si>
    <t xml:space="preserve">      _prop_5: V4234 = Out of universe</t>
  </si>
  <si>
    <t xml:space="preserve">         Male: V3018 = Male</t>
  </si>
  <si>
    <t xml:space="preserve">       Female: V3018 = Female</t>
  </si>
  <si>
    <t xml:space="preserve">        Male |    .228573   .0018281      .2249899    .2321561</t>
  </si>
  <si>
    <t xml:space="preserve">      Female |   .2221765   .0016393      .2189635    .2253896</t>
  </si>
  <si>
    <t xml:space="preserve">        Male |   .0756912   .0011673      .0734034    .0779791</t>
  </si>
  <si>
    <t xml:space="preserve">      Female |   .0417562   .0007829      .0402217    .0432908</t>
  </si>
  <si>
    <t xml:space="preserve">        Male |   .0375843   .0007763      .0360627    .0391058</t>
  </si>
  <si>
    <t xml:space="preserve">      Female |   .0504571   .0008118      .0488661    .0520482</t>
  </si>
  <si>
    <t xml:space="preserve">        Male |   .0046156   .0002751      .0040764    .0051549</t>
  </si>
  <si>
    <t xml:space="preserve">      Female |   .0043664   .0002426      .0038909    .0048418</t>
  </si>
  <si>
    <t xml:space="preserve">        Male |   .6535359   .0020308      .6495555    .6575163</t>
  </si>
  <si>
    <t xml:space="preserve">      Female |   .6812437   .0018083      .6776996    .6847879</t>
  </si>
  <si>
    <t>NCVS, 1992-2005</t>
  </si>
  <si>
    <t>gen rtps=0       /* rape incident reports with single perpetrators */</t>
  </si>
  <si>
    <t>gen rtpm=0     /* rape incident reports with multiple perpetrators */</t>
  </si>
  <si>
    <t>gen ptps=0       /* physical-assault incident reports with single perpetrators */</t>
  </si>
  <si>
    <t>gen ptpm=0     /* physical-assault incident reports with multiple perpetrators */</t>
  </si>
  <si>
    <t>replace rtps=rtps+1 if F32A&gt;0 &amp; F32A&lt;99 &amp; F32A!=55</t>
  </si>
  <si>
    <t>replace rtpm=rtpm+1 if F32A==55</t>
  </si>
  <si>
    <t>replace rtps=rtps+1 if F32B&gt;0 &amp; F32B&lt;99 &amp; F32B!=55</t>
  </si>
  <si>
    <t>replace rtpm=rtpm+1 if F32B==55</t>
  </si>
  <si>
    <t>replace rtps=rtps+1 if F32C&gt;0 &amp; F32C&lt;99 &amp; F32C!=55</t>
  </si>
  <si>
    <t>replace rtpm=rtpm+1 if F32C==55</t>
  </si>
  <si>
    <t>replace rtps=rtps+1 if F32D&gt;0 &amp; F32D&lt;99 &amp; F32D!=55</t>
  </si>
  <si>
    <t>replace rtpm=rtpm+1 if F32D==55</t>
  </si>
  <si>
    <t>replace rtps=rtps+1 if F32E&gt;0 &amp; F32E&lt;99 &amp; F32E!=55</t>
  </si>
  <si>
    <t>replace rtpm=rtpm+1 if F32E==55</t>
  </si>
  <si>
    <t>replace ptps=ptps+1 if G52A&gt;0 &amp; G52A&lt;99 &amp; G52A!=55</t>
  </si>
  <si>
    <t>replace ptpm=ptpm+1 if G52A==55</t>
  </si>
  <si>
    <t>replace ptps=ptps+1 if G52B&gt;0 &amp; G52B&lt;99 &amp; G52B!=55</t>
  </si>
  <si>
    <t>replace ptpm=ptpm+1 if G52B==55</t>
  </si>
  <si>
    <t>replace ptps=ptps+1 if G52C&gt;0 &amp; G52C&lt;99 &amp; G52C!=55</t>
  </si>
  <si>
    <t>replace ptpm=ptpm+1 if G52C==55</t>
  </si>
  <si>
    <t>replace ptps=ptps+1 if G52D&gt;0 &amp; G52D&lt;99 &amp; G52D!=55</t>
  </si>
  <si>
    <t>replace ptpm=ptpm+1 if G52D==55</t>
  </si>
  <si>
    <t>replace ptps=ptps+1 if G52E&gt;0 &amp; G52E&lt;99 &amp; G52E!=55</t>
  </si>
  <si>
    <t>replace ptpm=ptpm+1 if G52E==55</t>
  </si>
  <si>
    <t>. total rtps- ptpm</t>
  </si>
  <si>
    <t>Total estimation                    Number of obs    =    8000</t>
  </si>
  <si>
    <t xml:space="preserve">             |      Total   Std. Err.     [95% Conf. Interval]</t>
  </si>
  <si>
    <t xml:space="preserve">        rtps |       1606   42.63593      1522.422    1689.578</t>
  </si>
  <si>
    <t xml:space="preserve">        rtpm |          0  (omitted)</t>
  </si>
  <si>
    <t xml:space="preserve">        ptps |       2770   55.68909      2660.835    2879.165</t>
  </si>
  <si>
    <t xml:space="preserve">        ptpm |          5   2.235509      .6178201     9.38218</t>
  </si>
  <si>
    <t>Women: Incidents reported by single/multiple perpetrators</t>
  </si>
  <si>
    <t>Men: Incidents reported by single/multiple perpetrators</t>
  </si>
  <si>
    <t xml:space="preserve">        rtps |        239   16.61007      206.4399    271.5601</t>
  </si>
  <si>
    <t xml:space="preserve">        ptps |       4193    64.0145      4067.515    4318.485</t>
  </si>
  <si>
    <t xml:space="preserve">        ptpm |          0  (omitted)</t>
  </si>
  <si>
    <t>V3014 is age; V3018 is sex; V4234 is perpetrator number</t>
  </si>
  <si>
    <t>perpetrator categories (likewise for G52A-G52E)</t>
  </si>
  <si>
    <t>Biased perpetrator categorization in NVAWS, with under-reported on multiple perpetrators relative to NCVS</t>
  </si>
  <si>
    <t>NVAWS perpetrator categorization</t>
  </si>
  <si>
    <t>NCVS comparison</t>
  </si>
  <si>
    <t>calculated from NVAWS public dataset</t>
  </si>
  <si>
    <t>Tjaden, Patricia, and Nancy Thoennes. VIOLENCE AND THREATS OF</t>
  </si>
  <si>
    <t>VIOLENCE AGAINST WOMEN AND MEN IN THE UNITED STATES,</t>
  </si>
  <si>
    <t>1994-1996 [Computer file]. ICPSR version. Denver, CO: Center for Policy</t>
  </si>
  <si>
    <t>Research [producer], 1998. Ann Arbor, MI: Inter-university Consortium for</t>
  </si>
  <si>
    <t>Political and Social Research [distributor], 1999.</t>
  </si>
  <si>
    <t>ICPSR 2566</t>
  </si>
  <si>
    <t>Intimate partner violence</t>
  </si>
  <si>
    <t>Domestic violence</t>
  </si>
  <si>
    <t>Violence by friends or acquaintances</t>
  </si>
  <si>
    <t>Violence by strangers</t>
  </si>
  <si>
    <t>Violence – unspecified perpetrators</t>
  </si>
  <si>
    <t>NVAWS</t>
  </si>
  <si>
    <t>1-27, 44</t>
  </si>
  <si>
    <t>1-27, 44, 28-43, 52-54</t>
  </si>
  <si>
    <t>47-49</t>
  </si>
  <si>
    <t>45-46</t>
  </si>
  <si>
    <t>NCVS</t>
  </si>
  <si>
    <t>3-4, 9</t>
  </si>
  <si>
    <t>3-9, 11</t>
  </si>
  <si>
    <t>10, 12-19</t>
  </si>
  <si>
    <t>1-2</t>
  </si>
  <si>
    <t>Stranger</t>
  </si>
  <si>
    <t>Known by sight only</t>
  </si>
  <si>
    <t>Spouse at time of incident</t>
  </si>
  <si>
    <t>Ex-spouse at time of incident</t>
  </si>
  <si>
    <t>Parent or step-parent</t>
  </si>
  <si>
    <t>Own child or step-child</t>
  </si>
  <si>
    <t>Brother/sister</t>
  </si>
  <si>
    <t>Other relative</t>
  </si>
  <si>
    <t>Boyfriend or girlfriend, ex-boyfriend or ex-girlfriend</t>
  </si>
  <si>
    <t>Friend or ex-friend</t>
  </si>
  <si>
    <t>Roommate, boarder</t>
  </si>
  <si>
    <t>Schoolmate</t>
  </si>
  <si>
    <t>Neighbor</t>
  </si>
  <si>
    <t>Customer/client</t>
  </si>
  <si>
    <t>Patient</t>
  </si>
  <si>
    <t>Supervisor (current or former)</t>
  </si>
  <si>
    <t>Employee (current or former)</t>
  </si>
  <si>
    <t>Co-worker (current or former)</t>
  </si>
  <si>
    <t>Other nonrelative</t>
  </si>
  <si>
    <t>Current husband(wife)</t>
  </si>
  <si>
    <t>Father</t>
  </si>
  <si>
    <t>1st ex-husband(ex-wife)</t>
  </si>
  <si>
    <t>Stepfather</t>
  </si>
  <si>
    <t>2nd ex-husband(ex-wife)</t>
  </si>
  <si>
    <t>Brother</t>
  </si>
  <si>
    <t>3rd ex-husband(ex-wife)</t>
  </si>
  <si>
    <t>Stepbrother, brother-in-law</t>
  </si>
  <si>
    <t>4th ex-husband(ex-wife)</t>
  </si>
  <si>
    <t>Uncle</t>
  </si>
  <si>
    <t>5th ex-husband(ex-wife)</t>
  </si>
  <si>
    <t>Grandfather/stepgrandfather</t>
  </si>
  <si>
    <t>6th ex-husband(ex-wife)</t>
  </si>
  <si>
    <t>Male cousin</t>
  </si>
  <si>
    <t>7th ex-husband(ex-wife)</t>
  </si>
  <si>
    <t>Son/stepson, son-in-law</t>
  </si>
  <si>
    <t>8th ex-husband(ex-wife)</t>
  </si>
  <si>
    <t>Nephew/nephew-in-law</t>
  </si>
  <si>
    <t>Current male(female) partner</t>
  </si>
  <si>
    <t>Mother</t>
  </si>
  <si>
    <t>1st male(female) partner</t>
  </si>
  <si>
    <t>Stepmother</t>
  </si>
  <si>
    <t>2nd male(female) partner</t>
  </si>
  <si>
    <t>Grandmother, stepgrandmother</t>
  </si>
  <si>
    <t>3rd male(female) partner</t>
  </si>
  <si>
    <t>Aunt</t>
  </si>
  <si>
    <t>4th male(female) partner</t>
  </si>
  <si>
    <t>Sister/stepsister/sister-in-law</t>
  </si>
  <si>
    <t>5th male(female) partner</t>
  </si>
  <si>
    <t>Another male relative</t>
  </si>
  <si>
    <t>6th male(female) partner</t>
  </si>
  <si>
    <t>Another female relative</t>
  </si>
  <si>
    <t>7th male(female) partner</t>
  </si>
  <si>
    <t>Boy(girl)friend/date</t>
  </si>
  <si>
    <t>8th male(female) partner</t>
  </si>
  <si>
    <t>Another male acquaintance</t>
  </si>
  <si>
    <t>Current female (male) partner</t>
  </si>
  <si>
    <t>Another female acquaintance</t>
  </si>
  <si>
    <t>1st female(male) partner</t>
  </si>
  <si>
    <t>A male stranger</t>
  </si>
  <si>
    <t>2nd female(male) partner</t>
  </si>
  <si>
    <t>A female stranger</t>
  </si>
  <si>
    <t>3rd female(male) partner</t>
  </si>
  <si>
    <t>Male &amp; female stranger</t>
  </si>
  <si>
    <t>4th female(male) partner</t>
  </si>
  <si>
    <t>5th female(male) partner</t>
  </si>
  <si>
    <t>6th female(male) partner</t>
  </si>
  <si>
    <t>Female cousin</t>
  </si>
  <si>
    <t>7th female(male) partner</t>
  </si>
  <si>
    <t>Daughter/stepdaughter/daughter-in-law</t>
  </si>
  <si>
    <t>8th female(male) partner</t>
  </si>
  <si>
    <t>Niece/niece-in-law</t>
  </si>
  <si>
    <t>spouse or partner (e.g., spouse, partner, ex-spouse, ex-partner, boyfriend, girlfriend, ex-boyfriend, ex-girlfriend)</t>
  </si>
  <si>
    <t>parent (e.g., father, mother, stepfather, stepmother, unspecified parent)</t>
  </si>
  <si>
    <t>other relative (e.g., sibling, grandfather, grandmother, child, in-laws, aunt, uncle, cousin, other unspecified relative)</t>
  </si>
  <si>
    <t>unrelated care giver (e.g., foster mother, foster father, nanny)</t>
  </si>
  <si>
    <t>acquaintance or friend (e.g. mother's boyfriend, roommate (non-intimate partner), neighbor, co-worker, employer, health care provider, unspecified friend)</t>
  </si>
  <si>
    <t>official authorities/legal authorities (e.g., police, military, security guard)</t>
  </si>
  <si>
    <t>multiple perpetrators</t>
  </si>
  <si>
    <t>stranger (e.g. person unknown to victim)</t>
  </si>
  <si>
    <t>other specified person</t>
  </si>
  <si>
    <t>unknown/unspecified</t>
  </si>
  <si>
    <t>NEISS</t>
  </si>
  <si>
    <t>1-4</t>
  </si>
  <si>
    <t>6, 8</t>
  </si>
  <si>
    <t>7, 9-10</t>
  </si>
  <si>
    <t>Not specified</t>
  </si>
  <si>
    <t>females</t>
  </si>
  <si>
    <t>Total</t>
  </si>
  <si>
    <t>Spouses/ex-spouses</t>
  </si>
  <si>
    <t>Boy/girlfriend</t>
  </si>
  <si>
    <t>Other friend</t>
  </si>
  <si>
    <t>Other acquitance</t>
  </si>
  <si>
    <t>Not reported</t>
  </si>
  <si>
    <t>under 12</t>
  </si>
  <si>
    <t>ages 12-14</t>
  </si>
  <si>
    <t>ages 15-18</t>
  </si>
  <si>
    <t>males</t>
  </si>
  <si>
    <t>adjusted for nonspecified</t>
  </si>
  <si>
    <t>unadjusted</t>
  </si>
  <si>
    <t>(running total on estimation sample)</t>
  </si>
  <si>
    <t>Survey: Total estimation</t>
  </si>
  <si>
    <t>Number of strata =       5        Number of obs    =    200184</t>
  </si>
  <si>
    <t>Number of PSUs   =      66        Population size  =  10388914</t>
  </si>
  <si>
    <t xml:space="preserve">                                  Subpop. no. obs  =     21241</t>
  </si>
  <si>
    <t xml:space="preserve">                                  Subpop. size     = 1347129.1</t>
  </si>
  <si>
    <t xml:space="preserve">                                  Design df        =        61</t>
  </si>
  <si>
    <t xml:space="preserve">            1: sex = 1</t>
  </si>
  <si>
    <t xml:space="preserve">            2: sex = 2</t>
  </si>
  <si>
    <t>--------------------------------------------------------------</t>
  </si>
  <si>
    <t xml:space="preserve">             |             Linearized</t>
  </si>
  <si>
    <t xml:space="preserve">        Over |      Total   Std. Err.     [95% Conf. Interval]</t>
  </si>
  <si>
    <t>-------------+------------------------------------------------</t>
  </si>
  <si>
    <t>vi           |</t>
  </si>
  <si>
    <t xml:space="preserve">. </t>
  </si>
  <si>
    <t>(running proportion on estimation sample)</t>
  </si>
  <si>
    <t>Survey: Proportion estimation</t>
  </si>
  <si>
    <t>Number of strata =       5        Number of obs    =    479703</t>
  </si>
  <si>
    <t>Number of PSUs   =      66        Population size  =  29729475</t>
  </si>
  <si>
    <t xml:space="preserve">                                  Subpop. no. obs  =      2089</t>
  </si>
  <si>
    <t xml:space="preserve">                                  Subpop. size     = 159482.21</t>
  </si>
  <si>
    <t xml:space="preserve">      _prop_1: dvg = 0</t>
  </si>
  <si>
    <t xml:space="preserve">      _prop_2: dvg = 1</t>
  </si>
  <si>
    <t xml:space="preserve">        Over | Proportion   Std. Err.     [95% Conf. Interval]</t>
  </si>
  <si>
    <t>_prop_1      |</t>
  </si>
  <si>
    <t xml:space="preserve">           1 |   .2707773   .0434351      .1839234    .3576311</t>
  </si>
  <si>
    <t xml:space="preserve">           2 |   .0832087   .0144493      .0543156    .1121019</t>
  </si>
  <si>
    <t>_prop_2      |</t>
  </si>
  <si>
    <t xml:space="preserve">           1 |   .7292227   .0434351      .6423689    .8160766</t>
  </si>
  <si>
    <t xml:space="preserve">           2 |   .9167913   .0144493      .8878981    .9456844</t>
  </si>
  <si>
    <t xml:space="preserve">                                  Subpop. no. obs  =      3363</t>
  </si>
  <si>
    <t xml:space="preserve">                                  Subpop. size     = 212866.27</t>
  </si>
  <si>
    <t xml:space="preserve">           1 |   .7799993   .0320666      .7158782    .8441203</t>
  </si>
  <si>
    <t xml:space="preserve">           2 |   .4558586   .0520805      .3517172    .5600001</t>
  </si>
  <si>
    <t xml:space="preserve">           1 |   .2200007   .0320666      .1558797    .2841218</t>
  </si>
  <si>
    <t xml:space="preserve">           2 |   .5441414   .0520805      .4399999    .6482828</t>
  </si>
  <si>
    <t>_subpop_1</t>
  </si>
  <si>
    <t>_subpop_2</t>
  </si>
  <si>
    <t>_subpop_3</t>
  </si>
  <si>
    <t>_subpop_4</t>
  </si>
  <si>
    <t>_subpop_5</t>
  </si>
  <si>
    <t>_subpop_6</t>
  </si>
  <si>
    <t>_subpop_7</t>
  </si>
  <si>
    <t>men</t>
  </si>
  <si>
    <t>women</t>
  </si>
  <si>
    <t xml:space="preserve">    _subpop_3: 1 1</t>
  </si>
  <si>
    <t>. svy, subpop(if age&gt;=18): total vi, over(sex ipv)</t>
  </si>
  <si>
    <t>Number of strata =       5         Number of obs    =   181413</t>
  </si>
  <si>
    <t>Number of PSUs   =      66         Population size  =  9210064</t>
  </si>
  <si>
    <t xml:space="preserve">                                   Subpop. no. obs  =     2470</t>
  </si>
  <si>
    <t xml:space="preserve">                                   Subpop. size     = 168279.1</t>
  </si>
  <si>
    <t xml:space="preserve">                                   Design df        =       61</t>
  </si>
  <si>
    <t xml:space="preserve">         Over: sex ipv</t>
  </si>
  <si>
    <t xml:space="preserve">    _subpop_1: 1 1</t>
  </si>
  <si>
    <t xml:space="preserve">    _subpop_2: 2 1</t>
  </si>
  <si>
    <t xml:space="preserve">   _subpop_1 |   27640.24   3839.858      19961.97    35318.51</t>
  </si>
  <si>
    <t xml:space="preserve">   _subpop_2 |   140638.8   16535.61      107573.9    173703.8</t>
  </si>
  <si>
    <t>. svy, subpop(if age&gt;=18): total vi, over(sex pg)</t>
  </si>
  <si>
    <t xml:space="preserve">         Over: sex pg</t>
  </si>
  <si>
    <t xml:space="preserve">    _subpop_1: 0 5</t>
  </si>
  <si>
    <t xml:space="preserve">    _subpop_2: 1 2</t>
  </si>
  <si>
    <t xml:space="preserve">    _subpop_3: 1 3</t>
  </si>
  <si>
    <t xml:space="preserve">    _subpop_4: 1 4</t>
  </si>
  <si>
    <t xml:space="preserve">    _subpop_5: 1 5</t>
  </si>
  <si>
    <t xml:space="preserve">    _subpop_6: 2 2</t>
  </si>
  <si>
    <t xml:space="preserve">    _subpop_7: 2 3</t>
  </si>
  <si>
    <t xml:space="preserve">    _subpop_8: 2 4</t>
  </si>
  <si>
    <t xml:space="preserve">    _subpop_9: 2 5</t>
  </si>
  <si>
    <t xml:space="preserve">   _subpop_1 |   262.5428   238.8361     -215.0396    740.1251</t>
  </si>
  <si>
    <t xml:space="preserve">   _subpop_2 |   50197.18    7206.93      35786.03    64608.33</t>
  </si>
  <si>
    <t xml:space="preserve">   _subpop_3 |   62758.94   7828.885      47104.11    78413.76</t>
  </si>
  <si>
    <t xml:space="preserve">   _subpop_4 |   18939.17   4852.289       9236.42    28641.92</t>
  </si>
  <si>
    <t xml:space="preserve">   _subpop_5 |   676123.7   98507.42        479146    873101.5</t>
  </si>
  <si>
    <t xml:space="preserve">   _subpop_6 |   174771.9   21712.18      131355.7    218188.1</t>
  </si>
  <si>
    <t xml:space="preserve">   _subpop_7 |    58964.5   9353.658       40260.7    77668.29</t>
  </si>
  <si>
    <t xml:space="preserve">   _subpop_8 |   6716.796   1284.362      4148.556    9285.037</t>
  </si>
  <si>
    <t xml:space="preserve">   _subpop_9 |   298394.4   49929.82      198553.5    398235.2</t>
  </si>
  <si>
    <t>_subpop_8</t>
  </si>
  <si>
    <t>_subpop_9</t>
  </si>
  <si>
    <t>Number of strata =       5        Number of obs    =    399901</t>
  </si>
  <si>
    <t>Number of PSUs   =      66        Population size  =  23698794</t>
  </si>
  <si>
    <t>within home</t>
  </si>
  <si>
    <t>outside home</t>
  </si>
  <si>
    <t>Number of strata =       5        Number of obs    =    264197</t>
  </si>
  <si>
    <t>Number of PSUs   =      66        Population size  =  15444814</t>
  </si>
  <si>
    <t>dv allocated from unspecified perpetrators</t>
  </si>
  <si>
    <t>. svy, subpop(if pg==5 &amp; age&gt;=18): total vi, over(sex home)</t>
  </si>
  <si>
    <t xml:space="preserve">                                  Subpop. no. obs  =     15789</t>
  </si>
  <si>
    <t xml:space="preserve">                                  Subpop. size     = 974780.66</t>
  </si>
  <si>
    <t xml:space="preserve">         Over: sex home</t>
  </si>
  <si>
    <t xml:space="preserve">    _subpop_1: 0 0</t>
  </si>
  <si>
    <t xml:space="preserve">    _subpop_2: 1 0</t>
  </si>
  <si>
    <t xml:space="preserve">    _subpop_4: 2 0</t>
  </si>
  <si>
    <t xml:space="preserve">    _subpop_5: 2 1</t>
  </si>
  <si>
    <t xml:space="preserve">   _subpop_2 |   598798.8   96911.25      405012.7    792584.8</t>
  </si>
  <si>
    <t xml:space="preserve">   _subpop_3 |      77325   10286.75      56755.36    97894.63</t>
  </si>
  <si>
    <t xml:space="preserve">   _subpop_4 |   237803.8   47891.86      142038.1    333569.5</t>
  </si>
  <si>
    <t xml:space="preserve">   _subpop_5 |   60590.53   7980.309      44632.92    76548.15</t>
  </si>
  <si>
    <t>violent injury with unspecified perpetrators</t>
  </si>
  <si>
    <t>. svy, subpop(if home &amp; age&gt;=18): prop dvg, over(sex)</t>
  </si>
  <si>
    <t>. svy, subpop(if !home &amp; age&gt;=18): prop dvg, over(sex)</t>
  </si>
  <si>
    <t>ipv injury share in dv with specified perpetrators</t>
  </si>
  <si>
    <t>dv allocated total</t>
  </si>
  <si>
    <t>ipv allocated from unspecified perpetrators</t>
  </si>
  <si>
    <t>. gen ipv=1 if PERP==1</t>
  </si>
  <si>
    <t>(508054 missing values generated)</t>
  </si>
  <si>
    <t>(505650 missing values generated)</t>
  </si>
  <si>
    <t>(3844 real changes made)</t>
  </si>
  <si>
    <t>(1263 real changes made)</t>
  </si>
  <si>
    <t>(20851 real changes made)</t>
  </si>
  <si>
    <t>. gen dvg=1 if pg==2   // groups for allocating pg==5</t>
  </si>
  <si>
    <t>. replace dvg=0 if pg==3 | pg==4</t>
  </si>
  <si>
    <t>(5107 real changes made)</t>
  </si>
  <si>
    <t>. gen vi=1 if INTENT==1  // violent injuries</t>
  </si>
  <si>
    <t>(479692 missing values generated)</t>
  </si>
  <si>
    <t>. gen home=LOC_C==1</t>
  </si>
  <si>
    <t>. svyset PSU [pweight=WEIGHT], strata(STRATUM)</t>
  </si>
  <si>
    <t xml:space="preserve">      pweight: WEIGHT</t>
  </si>
  <si>
    <t xml:space="preserve">          VCE: linearized</t>
  </si>
  <si>
    <t xml:space="preserve">  Single unit: missing</t>
  </si>
  <si>
    <t xml:space="preserve">     Strata 1: STRATUM</t>
  </si>
  <si>
    <t xml:space="preserve">         SU 1: PSU</t>
  </si>
  <si>
    <t xml:space="preserve">        FPC 1: &lt;zero&gt;</t>
  </si>
  <si>
    <t>. svy, subpop(if age&gt;=18): total vi, over(SEX ipv)</t>
  </si>
  <si>
    <t>Number of strata =       5         Number of obs    =   174529</t>
  </si>
  <si>
    <t>Number of PSUs   =      62         Population size  =  8188884</t>
  </si>
  <si>
    <t xml:space="preserve">                                   Subpop. no. obs  =     2863</t>
  </si>
  <si>
    <t xml:space="preserve">                                   Subpop. size     = 167592.9</t>
  </si>
  <si>
    <t xml:space="preserve">                                   Design df        =       57</t>
  </si>
  <si>
    <t xml:space="preserve">         Over: SEX ipv</t>
  </si>
  <si>
    <t xml:space="preserve">    _subpop_1: Male 1</t>
  </si>
  <si>
    <t xml:space="preserve">    _subpop_2: Female 1</t>
  </si>
  <si>
    <t xml:space="preserve">   _subpop_1 |   28059.81   4325.636      19397.87    36721.74</t>
  </si>
  <si>
    <t xml:space="preserve">   _subpop_2 |   139533.1   10961.73      117582.6    161483.6</t>
  </si>
  <si>
    <t>. svy, subpop(if age&gt;=18): total vi, over(SEX pg)</t>
  </si>
  <si>
    <t>Number of strata =       5         Number of obs    =   195410</t>
  </si>
  <si>
    <t>Number of PSUs   =      62         Population size  =  9350620</t>
  </si>
  <si>
    <t xml:space="preserve">                                   Subpop. no. obs  =    23744</t>
  </si>
  <si>
    <t xml:space="preserve">                                   Subpop. size     =  1329329</t>
  </si>
  <si>
    <t xml:space="preserve">         Over: SEX pg</t>
  </si>
  <si>
    <t xml:space="preserve">    _subpop_1: UNK 5</t>
  </si>
  <si>
    <t xml:space="preserve">    _subpop_2: Male 2</t>
  </si>
  <si>
    <t xml:space="preserve">    _subpop_3: Male 3</t>
  </si>
  <si>
    <t xml:space="preserve">    _subpop_4: Male 4</t>
  </si>
  <si>
    <t xml:space="preserve">    _subpop_5: Male 5</t>
  </si>
  <si>
    <t xml:space="preserve">    _subpop_6: Female 2</t>
  </si>
  <si>
    <t xml:space="preserve">    _subpop_7: Female 3</t>
  </si>
  <si>
    <t xml:space="preserve">    _subpop_8: Female 4</t>
  </si>
  <si>
    <t xml:space="preserve">    _subpop_9: Female 5</t>
  </si>
  <si>
    <t xml:space="preserve">   _subpop_1 |   21.38179   21.38179     -21.43451    64.19809</t>
  </si>
  <si>
    <t xml:space="preserve">   _subpop_2 |   56449.92   5746.833      44942.09    67957.76</t>
  </si>
  <si>
    <t xml:space="preserve">   _subpop_3 |   57038.63   6735.162       43551.7    70525.56</t>
  </si>
  <si>
    <t xml:space="preserve">   _subpop_4 |   38953.43    6602.85      25731.45    52175.41</t>
  </si>
  <si>
    <t xml:space="preserve">   _subpop_5 |   679238.1   98750.39      481493.8    876982.3</t>
  </si>
  <si>
    <t xml:space="preserve">   _subpop_6 |     171106   13555.71      143961.1    198250.8</t>
  </si>
  <si>
    <t xml:space="preserve">   _subpop_7 |   63283.67   9115.242      45030.71    81536.62</t>
  </si>
  <si>
    <t xml:space="preserve">   _subpop_8 |    12554.8   1423.637      9704.019    15405.59</t>
  </si>
  <si>
    <t xml:space="preserve">   _subpop_9 |   250683.3   27167.87      196280.5      305086</t>
  </si>
  <si>
    <t>. svy, subpop(if home &amp; age&gt;=18): prop dvg, over(SEX)</t>
  </si>
  <si>
    <t>Number of strata =       5        Number of obs    =    413044</t>
  </si>
  <si>
    <t>Number of PSUs   =      62        Population size  =  22964063</t>
  </si>
  <si>
    <t xml:space="preserve">                                  Subpop. no. obs  =      2914</t>
  </si>
  <si>
    <t xml:space="preserve">                                  Subpop. size     = 174753.68</t>
  </si>
  <si>
    <t>victimization shares by sex:</t>
  </si>
  <si>
    <t>in 2008, ages 15-44</t>
  </si>
  <si>
    <t>men and women defined as persons ages 18 and over, unless otherwise specified</t>
  </si>
  <si>
    <t>Details for estimation for ages 15 to 44</t>
  </si>
  <si>
    <t>. svy, subpop(if age&gt;=15 &amp; age&lt;45): total vi, over(SEX ipv)</t>
  </si>
  <si>
    <t>Number of strata =       5        Number of obs    =    279192</t>
  </si>
  <si>
    <t>Number of PSUs   =      62        Population size  =  15528102</t>
  </si>
  <si>
    <t xml:space="preserve">                                  Subpop. no. obs  =      2468</t>
  </si>
  <si>
    <t xml:space="preserve">                                  Subpop. size     =  143241.4</t>
  </si>
  <si>
    <t xml:space="preserve">   _subpop_1 |   20681.95   3348.124      13977.45    27386.45</t>
  </si>
  <si>
    <t xml:space="preserve">   _subpop_2 |   122559.4   10161.08      102212.2    142906.7</t>
  </si>
  <si>
    <t>. svy, subpop(if age&gt;=15 &amp; age&lt;45): total vi, over(SEX pg)</t>
  </si>
  <si>
    <t>Number of strata =       5        Number of obs    =    299466</t>
  </si>
  <si>
    <t>Number of PSUs   =      62        Population size  =  16619750</t>
  </si>
  <si>
    <t xml:space="preserve">                                  Subpop. no. obs  =     22742</t>
  </si>
  <si>
    <t xml:space="preserve">                                  Subpop. size     = 1234889.8</t>
  </si>
  <si>
    <t xml:space="preserve">   _subpop_2 |   46929.51   5138.971       36638.9    57220.12</t>
  </si>
  <si>
    <t xml:space="preserve">   _subpop_3 |   64053.52   7019.107         49998    78109.04</t>
  </si>
  <si>
    <t xml:space="preserve">   _subpop_4 |   35554.95   5575.654      24389.89       46720</t>
  </si>
  <si>
    <t xml:space="preserve">   _subpop_5 |   629826.3   91532.97      446534.7    813117.9</t>
  </si>
  <si>
    <t xml:space="preserve">   _subpop_6 |   152192.7   12493.89      127174.1    177211.2</t>
  </si>
  <si>
    <t xml:space="preserve">   _subpop_7 |   56693.42   8137.029       40399.3    72987.54</t>
  </si>
  <si>
    <t xml:space="preserve">   _subpop_8 |    10658.5   1436.947      7781.062    13535.93</t>
  </si>
  <si>
    <t xml:space="preserve">   _subpop_9 |   238959.6    25471.5      187953.8    289965.4</t>
  </si>
  <si>
    <t>. svy, subpop(if home &amp; age&gt;=15 &amp; age&lt;45): prop dvg, over(SEX)</t>
  </si>
  <si>
    <t>Number of strata =       5        Number of obs    =    456867</t>
  </si>
  <si>
    <t>Number of PSUs   =      62        Population size  =  26191906</t>
  </si>
  <si>
    <t xml:space="preserve">                                  Subpop. no. obs  =      2603</t>
  </si>
  <si>
    <t xml:space="preserve">                                  Subpop. size     =  151014.6</t>
  </si>
  <si>
    <t xml:space="preserve">        Male |   .3460554    .035839       .274289    .4178219</t>
  </si>
  <si>
    <t xml:space="preserve">      Female |   .1666021    .018303      .1299509    .2032532</t>
  </si>
  <si>
    <t xml:space="preserve">        Male |   .6539446    .035839      .5821781     .725711</t>
  </si>
  <si>
    <t xml:space="preserve">      Female |   .8333979    .018303      .7967468    .8700491</t>
  </si>
  <si>
    <t>. svy, subpop(if !home &amp; age&gt;=15 &amp; age&lt;45): prop dvg, over(SEX)</t>
  </si>
  <si>
    <t>Number of strata =       5        Number of obs    =    337394</t>
  </si>
  <si>
    <t>Number of PSUs   =      62        Population size  =  19512431</t>
  </si>
  <si>
    <t xml:space="preserve">                                  Subpop. no. obs  =      3905</t>
  </si>
  <si>
    <t xml:space="preserve">                                  Subpop. size     = 215067.96</t>
  </si>
  <si>
    <t xml:space="preserve">        Male |    .829547   .0289562      .7715632    .8875309</t>
  </si>
  <si>
    <t xml:space="preserve">      Female |   .4367214   .0475073      .3415898    .5318531</t>
  </si>
  <si>
    <t xml:space="preserve">        Male |    .170453   .0289562      .1124691    .2284368</t>
  </si>
  <si>
    <t xml:space="preserve">      Female |   .5632786   .0475073      .4681469    .6584102</t>
  </si>
  <si>
    <t>. svy, subpop(if pg==5 &amp; age&gt;=15 &amp; age&lt;45): total vi, over(SEX home)</t>
  </si>
  <si>
    <t xml:space="preserve">                                  Subpop. no. obs  =     16234</t>
  </si>
  <si>
    <t xml:space="preserve">                                  Subpop. size     = 868807.28</t>
  </si>
  <si>
    <t xml:space="preserve">   _subpop_2 |   574636.3   90702.96      393006.8    756265.9</t>
  </si>
  <si>
    <t xml:space="preserve">   _subpop_3 |   55189.96   7554.677      40061.98    70317.94</t>
  </si>
  <si>
    <t xml:space="preserve">   _subpop_4 |   196882.4   24655.43      147510.7      246254</t>
  </si>
  <si>
    <t xml:space="preserve">   _subpop_5 |   42077.25   5974.383      30113.75    54040.74</t>
  </si>
  <si>
    <t>2008 NEISS, ages 15-44</t>
  </si>
  <si>
    <t>. gen  pg=2 if PERP&gt;0 &amp; PERP&lt;5  // PERPetrator group partition (ipv part of pg2) ; domestic violence</t>
  </si>
  <si>
    <t>. replace pg=3 if PERP==5 // violence by friends or acquaintances</t>
  </si>
  <si>
    <t>. replace pg=4 if PERP==6 | PERP==8  // // violence by strangers</t>
  </si>
  <si>
    <t>. replace pg=5 if PERP==7 | PERP==88 | PERP==99 // violence - unspecified perpetrators</t>
  </si>
  <si>
    <t>***********************************************************</t>
  </si>
  <si>
    <t>summed total for violence</t>
  </si>
  <si>
    <t>. tab SEX if age&gt;=15 &amp; age&lt;45 &amp; vi</t>
  </si>
  <si>
    <t xml:space="preserve">        UNK |         24        0.01        0.01</t>
  </si>
  <si>
    <t xml:space="preserve">       Male |    136,098       58.09       58.10</t>
  </si>
  <si>
    <t xml:space="preserve">     Female |     98,183       41.90      100.00</t>
  </si>
  <si>
    <t xml:space="preserve">      Total |    234,305      100.00</t>
  </si>
  <si>
    <t>the point estimate for men ages 15-44 is higher than for men ages 18 &amp; over, but both are within the same error bounds</t>
  </si>
  <si>
    <t>see details sheets for standard errors associated with these point estimates</t>
  </si>
  <si>
    <t>any form of violence</t>
  </si>
  <si>
    <t>any cause of injury</t>
  </si>
  <si>
    <t>. svy, subpop(if age&gt;=18): total vi, over(sex)</t>
  </si>
  <si>
    <t xml:space="preserve">           0 |   262.5428   238.8361     -215.0396    740.1251</t>
  </si>
  <si>
    <t xml:space="preserve">           1 |     808019   112611.8      582837.8     1033200</t>
  </si>
  <si>
    <t xml:space="preserve">           2 |   538847.6   78422.74      382031.6    695663.5</t>
  </si>
  <si>
    <t>. svy, subpop(if age&gt;=18): total one, over(sex) cformat(%9.0fc)</t>
  </si>
  <si>
    <t xml:space="preserve">                                  Subpop. no. obs  =    300760</t>
  </si>
  <si>
    <t xml:space="preserve">                                  Subpop. size     =  20687690</t>
  </si>
  <si>
    <t>one          |</t>
  </si>
  <si>
    <t xml:space="preserve">           0 |      3,633        926         1,781       5,486</t>
  </si>
  <si>
    <t xml:space="preserve">           1 |   11128595    738,196     9,652,480    12604710</t>
  </si>
  <si>
    <t xml:space="preserve">           2 |  9,555,462    589,724     8,376,237    10734687</t>
  </si>
  <si>
    <t>Men and women ages 18 &amp; over, unless otherwise specified</t>
  </si>
  <si>
    <t>. svy, subpop(if age&gt;=18): total vi, over(SEX)</t>
  </si>
  <si>
    <t xml:space="preserve">          UNK: SEX = UNK</t>
  </si>
  <si>
    <t xml:space="preserve">         UNK |   21.38179   21.38179     -21.43451    64.19809</t>
  </si>
  <si>
    <t xml:space="preserve">        Male |   831680.1   110431.3      610545.1     1052815</t>
  </si>
  <si>
    <t xml:space="preserve">      Female |   497627.7   43352.17      410816.5    584438.9</t>
  </si>
  <si>
    <t>. svy, subpop(if age&gt;=18): total one, over(SEX) cformat(%9.0fc)</t>
  </si>
  <si>
    <t xml:space="preserve">                                  Subpop. no. obs  =    339363</t>
  </si>
  <si>
    <t xml:space="preserve">                                  Subpop. size     =  21932104</t>
  </si>
  <si>
    <t xml:space="preserve">         UNK |      2,645      1,196           249       5,040</t>
  </si>
  <si>
    <t xml:space="preserve">        Male |   11547219    772,152      10001012    13093427</t>
  </si>
  <si>
    <t xml:space="preserve">      Female |   10382240    621,574     9,137,560    11626920</t>
  </si>
  <si>
    <t>. svy, subpop(if age&gt;=15 &amp; age&lt;45): total one, over(SEX) cformat(%9.0fc)</t>
  </si>
  <si>
    <t xml:space="preserve">                                  Subpop. no. obs  =    234305</t>
  </si>
  <si>
    <t xml:space="preserve">                                  Subpop. size     =  14568534</t>
  </si>
  <si>
    <t xml:space="preserve">         UNK |      1,606        583           438       2,774</t>
  </si>
  <si>
    <t xml:space="preserve">        Male |  8,414,796    603,065     7,207,179   9,622,414</t>
  </si>
  <si>
    <t xml:space="preserve">      Female |  6,152,132    385,771     5,379,638   6,924,626</t>
  </si>
  <si>
    <t>visits to hospital emergency departments</t>
  </si>
  <si>
    <t>1995-2004, NCVS, per year</t>
  </si>
  <si>
    <t>Note NCVS total reported violent victimizations is much lower than hospital emergency department visits from violent injuries</t>
  </si>
  <si>
    <t>I judge NCVS to be less credible than NEISS is measuring serious injury from violence.</t>
  </si>
  <si>
    <t>NCVS has a much lower sample size and much smaller reported victimizations resulting in hospitalization.</t>
  </si>
  <si>
    <t>among all injury visits</t>
  </si>
  <si>
    <t>among injury visits from violence</t>
  </si>
  <si>
    <t>1994 all-injury visits are from NHAMCS 2004; see victims-injuries-NHAMCS:illness &amp; injury</t>
  </si>
  <si>
    <t>by cause of injury-related visit</t>
  </si>
  <si>
    <t>NCVS-reported victimization shares within perpetrator category</t>
  </si>
  <si>
    <t>total</t>
  </si>
  <si>
    <t>NEISS reported victimizations / NCVS victimizations</t>
  </si>
  <si>
    <t>men's share</t>
  </si>
  <si>
    <t>intimate partner violence, all victimizations NCVS</t>
  </si>
  <si>
    <t>intimate partner violence, hospital visits NEISS</t>
  </si>
  <si>
    <t>for NCVS figure, see BJS, Criminal Victimization 2008, p. 5, Table 6</t>
  </si>
  <si>
    <t>NCVS/NEISS</t>
  </si>
  <si>
    <t>Tjaden &amp; Thoennes (2000) p. 9, Exhibit 1</t>
  </si>
  <si>
    <t>Intimate-partner violence based on survey administrators' definitions and judgments encomassing rape, physical assault, and stalking</t>
  </si>
  <si>
    <t xml:space="preserve">women and men ages 18 and older in US. </t>
  </si>
  <si>
    <t>Tjaden, Patricia and Nancy Thoennes (2000). Extent, Nature, and Consequences of Intimate Partner Violence: Findings from the National Violence Against Women Survey, National Institute of Justice, available at:</t>
  </si>
  <si>
    <t xml:space="preserve"> http://www.ncjrs.gov/pdffiles1/nij/181867.pdf</t>
  </si>
  <si>
    <t>intimate-partner violence victims (per year)</t>
  </si>
  <si>
    <t>NVAWS, survey reports covering c. 1995</t>
  </si>
  <si>
    <t>Repository:</t>
  </si>
  <si>
    <t>http://acrosswalls.org/datasets/</t>
  </si>
  <si>
    <t>Version: 1.0</t>
  </si>
  <si>
    <t>Best estimates</t>
  </si>
  <si>
    <t>injury visit shares for domestic violence:</t>
  </si>
  <si>
    <t>injury visit shares for intimate-partner violence:</t>
  </si>
  <si>
    <t>injuries by sex of injured person</t>
  </si>
  <si>
    <t>perpetrator of injury</t>
  </si>
  <si>
    <t>share of all injuries within sex</t>
  </si>
  <si>
    <t>Data setup for NCVS, 1995-2004, victimizations resulting in hospital emergency department visit</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</si>
</sst>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3" formatCode="_(* #,##0.00_);_(* \(#,##0.00\);_(* &quot;-&quot;??_);_(@_)"/>
    <numFmt numFmtId="164" formatCode="0.0%"/>
    <numFmt numFmtId="165" formatCode="#,##0.0"/>
    <numFmt numFmtId="172" formatCode="_(* #,##0_);_(* \(#,##0\);_(* &quot;-&quot;??_);_(@_)"/>
    <numFmt numFmtId="181" formatCode="0.0"/>
  </numFmts>
  <fonts count="6" x14ac:knownFonts="1">
    <font>
      <sz val="10"/>
      <name val="Arial"/>
    </font>
    <font>
      <sz val="10"/>
      <name val="Arial"/>
    </font>
    <font>
      <u/>
      <sz val="10"/>
      <color indexed="12"/>
      <name val="Arial"/>
      <family val="2"/>
    </font>
    <font>
      <sz val="8"/>
      <name val="Arial"/>
      <family val="2"/>
    </font>
    <font>
      <sz val="10"/>
      <name val="Arial"/>
      <family val="2"/>
    </font>
    <font>
      <sz val="10"/>
      <name val="Arial"/>
      <family val="2"/>
    </font>
  </fonts>
  <fills count="2">
    <fill>
      <patternFill patternType="none"/>
    </fill>
    <fill>
      <patternFill patternType="gray125"/>
    </fill>
  </fills>
  <borders count="1">
    <border>
      <left/>
      <right/>
      <top/>
      <bottom/>
      <diagonal/>
    </border>
  </borders>
  <cellStyleXfs count="4">
    <xf numFmtId="0" fontId="0" fillId="0" borderId="0"/>
    <xf numFmtId="43" fontId="1" fillId="0" borderId="0" applyFont="0" applyFill="0" applyBorder="0" applyAlignment="0" applyProtection="0"/>
    <xf numFmtId="0" fontId="2" fillId="0" borderId="0" applyNumberFormat="0" applyFill="0" applyBorder="0" applyAlignment="0" applyProtection="0">
      <alignment vertical="top"/>
      <protection locked="0"/>
    </xf>
    <xf numFmtId="9" fontId="1" fillId="0" borderId="0" applyFont="0" applyFill="0" applyBorder="0" applyAlignment="0" applyProtection="0"/>
  </cellStyleXfs>
  <cellXfs count="32">
    <xf numFmtId="0" fontId="0" fillId="0" borderId="0" xfId="0"/>
    <xf numFmtId="3" fontId="0" fillId="0" borderId="0" xfId="0" applyNumberFormat="1"/>
    <xf numFmtId="164" fontId="0" fillId="0" borderId="0" xfId="0" applyNumberFormat="1"/>
    <xf numFmtId="9" fontId="0" fillId="0" borderId="0" xfId="3" applyFont="1"/>
    <xf numFmtId="0" fontId="2" fillId="0" borderId="0" xfId="2" applyAlignment="1" applyProtection="1"/>
    <xf numFmtId="165" fontId="0" fillId="0" borderId="0" xfId="0" applyNumberFormat="1"/>
    <xf numFmtId="0" fontId="0" fillId="0" borderId="0" xfId="0" applyAlignment="1">
      <alignment horizontal="center"/>
    </xf>
    <xf numFmtId="16" fontId="0" fillId="0" borderId="0" xfId="0" quotePrefix="1" applyNumberFormat="1" applyAlignment="1">
      <alignment horizontal="center"/>
    </xf>
    <xf numFmtId="3" fontId="0" fillId="0" borderId="0" xfId="0" applyNumberFormat="1" applyAlignment="1">
      <alignment wrapText="1"/>
    </xf>
    <xf numFmtId="0" fontId="0" fillId="0" borderId="0" xfId="0" applyAlignment="1">
      <alignment wrapText="1"/>
    </xf>
    <xf numFmtId="3" fontId="0" fillId="0" borderId="0" xfId="0" applyNumberFormat="1" applyAlignment="1">
      <alignment horizontal="center"/>
    </xf>
    <xf numFmtId="9" fontId="0" fillId="0" borderId="0" xfId="3" applyFont="1" applyAlignment="1">
      <alignment horizontal="center"/>
    </xf>
    <xf numFmtId="3" fontId="0" fillId="0" borderId="0" xfId="0" applyNumberFormat="1" applyAlignment="1">
      <alignment horizontal="right"/>
    </xf>
    <xf numFmtId="0" fontId="5" fillId="0" borderId="0" xfId="0" applyFont="1"/>
    <xf numFmtId="164" fontId="0" fillId="0" borderId="0" xfId="3" applyNumberFormat="1" applyFont="1" applyAlignment="1">
      <alignment horizontal="center"/>
    </xf>
    <xf numFmtId="172" fontId="0" fillId="0" borderId="0" xfId="1" applyNumberFormat="1" applyFont="1"/>
    <xf numFmtId="0" fontId="5" fillId="0" borderId="0" xfId="0" applyFont="1" applyAlignment="1">
      <alignment horizontal="center"/>
    </xf>
    <xf numFmtId="4" fontId="0" fillId="0" borderId="0" xfId="0" applyNumberFormat="1" applyAlignment="1">
      <alignment horizontal="center"/>
    </xf>
    <xf numFmtId="0" fontId="4" fillId="0" borderId="0" xfId="0" applyFont="1"/>
    <xf numFmtId="181" fontId="0" fillId="0" borderId="0" xfId="0" applyNumberFormat="1" applyAlignment="1">
      <alignment horizontal="center" vertical="center"/>
    </xf>
    <xf numFmtId="164" fontId="0" fillId="0" borderId="0" xfId="0" applyNumberFormat="1" applyAlignment="1">
      <alignment horizontal="center"/>
    </xf>
    <xf numFmtId="0" fontId="4" fillId="0" borderId="0" xfId="0" applyFont="1" applyAlignment="1">
      <alignment wrapText="1"/>
    </xf>
    <xf numFmtId="3" fontId="0" fillId="0" borderId="0" xfId="0" applyNumberFormat="1" applyAlignment="1">
      <alignment horizontal="center" wrapText="1"/>
    </xf>
    <xf numFmtId="9" fontId="0" fillId="0" borderId="0" xfId="0" applyNumberFormat="1" applyAlignment="1">
      <alignment horizontal="center"/>
    </xf>
    <xf numFmtId="0" fontId="4" fillId="0" borderId="0" xfId="0" applyFont="1" applyAlignment="1">
      <alignment horizontal="left"/>
    </xf>
    <xf numFmtId="0" fontId="0" fillId="0" borderId="0" xfId="0" applyAlignment="1">
      <alignment horizontal="left"/>
    </xf>
    <xf numFmtId="0" fontId="0" fillId="0" borderId="0" xfId="0" applyNumberFormat="1" applyAlignment="1">
      <alignment horizontal="center"/>
    </xf>
    <xf numFmtId="0" fontId="5" fillId="0" borderId="0" xfId="0" applyFont="1" applyAlignment="1">
      <alignment horizontal="center"/>
    </xf>
    <xf numFmtId="0" fontId="0" fillId="0" borderId="0" xfId="0" applyAlignment="1">
      <alignment horizontal="center"/>
    </xf>
    <xf numFmtId="0" fontId="0" fillId="0" borderId="0" xfId="1" applyNumberFormat="1" applyFont="1" applyAlignment="1">
      <alignment horizontal="center"/>
    </xf>
    <xf numFmtId="0" fontId="4" fillId="0" borderId="0" xfId="0" applyFont="1" applyAlignment="1">
      <alignment horizontal="center" wrapText="1"/>
    </xf>
    <xf numFmtId="3" fontId="4" fillId="0" borderId="0" xfId="0" applyNumberFormat="1" applyFont="1" applyAlignment="1">
      <alignment horizontal="center" wrapText="1"/>
    </xf>
  </cellXfs>
  <cellStyles count="4">
    <cellStyle name="Comma" xfId="1" builtinId="3"/>
    <cellStyle name="Hyperlink" xfId="2" builtinId="8"/>
    <cellStyle name="Normal" xfId="0" builtinId="0"/>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www.bjs.gov/index.cfm?ty=pbdetail&amp;iid=806"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7"/>
  <sheetViews>
    <sheetView tabSelected="1" workbookViewId="0">
      <selection sqref="A1:E1"/>
    </sheetView>
  </sheetViews>
  <sheetFormatPr defaultRowHeight="12.75" x14ac:dyDescent="0.2"/>
  <cols>
    <col min="1" max="1" width="40.5703125" customWidth="1"/>
    <col min="2" max="2" width="11" customWidth="1"/>
    <col min="3" max="3" width="11.140625" customWidth="1"/>
    <col min="4" max="5" width="12.7109375" customWidth="1"/>
    <col min="6" max="7" width="11.28515625" style="1" customWidth="1"/>
    <col min="8" max="9" width="10.42578125" customWidth="1"/>
    <col min="10" max="11" width="11.28515625" customWidth="1"/>
    <col min="12" max="12" width="3.42578125" customWidth="1"/>
    <col min="13" max="13" width="100" customWidth="1"/>
  </cols>
  <sheetData>
    <row r="1" spans="1:13" x14ac:dyDescent="0.2">
      <c r="A1" s="24" t="s">
        <v>245</v>
      </c>
      <c r="B1" s="24"/>
      <c r="C1" s="24"/>
      <c r="D1" s="24"/>
      <c r="E1" s="24"/>
      <c r="M1" t="s">
        <v>923</v>
      </c>
    </row>
    <row r="2" spans="1:13" x14ac:dyDescent="0.2">
      <c r="A2" s="25" t="s">
        <v>881</v>
      </c>
      <c r="B2" s="25"/>
      <c r="M2" t="s">
        <v>924</v>
      </c>
    </row>
    <row r="3" spans="1:13" x14ac:dyDescent="0.2">
      <c r="M3" t="s">
        <v>925</v>
      </c>
    </row>
    <row r="4" spans="1:13" x14ac:dyDescent="0.2">
      <c r="A4" s="18" t="s">
        <v>926</v>
      </c>
    </row>
    <row r="5" spans="1:13" x14ac:dyDescent="0.2">
      <c r="B5" s="27" t="s">
        <v>899</v>
      </c>
      <c r="C5" s="27"/>
      <c r="D5" s="27"/>
      <c r="E5" s="27"/>
      <c r="F5" s="27"/>
      <c r="G5" s="27"/>
      <c r="H5" s="27"/>
      <c r="I5" s="27"/>
    </row>
    <row r="6" spans="1:13" x14ac:dyDescent="0.2">
      <c r="B6" s="28" t="s">
        <v>67</v>
      </c>
      <c r="C6" s="28"/>
      <c r="D6" s="26" t="s">
        <v>68</v>
      </c>
      <c r="E6" s="26"/>
      <c r="F6" s="28" t="s">
        <v>69</v>
      </c>
      <c r="G6" s="28"/>
      <c r="H6" s="28" t="s">
        <v>806</v>
      </c>
      <c r="I6" s="28"/>
    </row>
    <row r="7" spans="1:13" x14ac:dyDescent="0.2">
      <c r="A7" t="s">
        <v>907</v>
      </c>
      <c r="B7" s="10" t="s">
        <v>685</v>
      </c>
      <c r="C7" s="10" t="s">
        <v>686</v>
      </c>
      <c r="D7" s="10" t="s">
        <v>685</v>
      </c>
      <c r="E7" s="10" t="s">
        <v>686</v>
      </c>
      <c r="F7" s="10" t="s">
        <v>685</v>
      </c>
      <c r="G7" s="10" t="s">
        <v>686</v>
      </c>
      <c r="H7" s="10" t="s">
        <v>685</v>
      </c>
      <c r="I7" s="10" t="s">
        <v>686</v>
      </c>
      <c r="M7" s="1" t="s">
        <v>325</v>
      </c>
    </row>
    <row r="8" spans="1:13" x14ac:dyDescent="0.2">
      <c r="A8" t="s">
        <v>72</v>
      </c>
      <c r="B8" s="10">
        <f>B60</f>
        <v>69224.632989726204</v>
      </c>
      <c r="C8" s="10">
        <f>C60</f>
        <v>213917.94039448613</v>
      </c>
      <c r="D8" s="10">
        <f t="shared" ref="D8:I8" si="0">F60</f>
        <v>131227.19794587241</v>
      </c>
      <c r="E8" s="10">
        <f t="shared" si="0"/>
        <v>289466.10868402943</v>
      </c>
      <c r="F8" s="10">
        <f t="shared" si="0"/>
        <v>115591.85999512934</v>
      </c>
      <c r="G8" s="10">
        <f t="shared" si="0"/>
        <v>263340.58312546147</v>
      </c>
      <c r="H8" s="10">
        <f t="shared" si="0"/>
        <v>79753.55538593822</v>
      </c>
      <c r="I8" s="10">
        <f t="shared" si="0"/>
        <v>240105.08642921536</v>
      </c>
      <c r="M8" t="s">
        <v>807</v>
      </c>
    </row>
    <row r="9" spans="1:13" x14ac:dyDescent="0.2">
      <c r="A9" t="s">
        <v>71</v>
      </c>
      <c r="B9" s="10">
        <f>B55</f>
        <v>142268.65406063193</v>
      </c>
      <c r="C9" s="10">
        <f>C55</f>
        <v>262503.9921072594</v>
      </c>
      <c r="D9" s="10">
        <f t="shared" ref="D9:I9" si="1">F55</f>
        <v>238320.48043666</v>
      </c>
      <c r="E9" s="10">
        <f t="shared" si="1"/>
        <v>359719.66342370899</v>
      </c>
      <c r="F9" s="10">
        <f t="shared" si="1"/>
        <v>232544.384633262</v>
      </c>
      <c r="G9" s="10">
        <f t="shared" si="1"/>
        <v>322928.06378031604</v>
      </c>
      <c r="H9" s="10">
        <f t="shared" si="1"/>
        <v>180969.16756011601</v>
      </c>
      <c r="I9" s="10">
        <f t="shared" si="1"/>
        <v>298159.434424415</v>
      </c>
      <c r="M9" t="s">
        <v>78</v>
      </c>
    </row>
    <row r="10" spans="1:13" x14ac:dyDescent="0.2">
      <c r="A10" t="s">
        <v>868</v>
      </c>
      <c r="B10" s="10">
        <f>B37</f>
        <v>670401.21606271202</v>
      </c>
      <c r="C10" s="10">
        <f>C37</f>
        <v>434076.14324</v>
      </c>
      <c r="D10" s="10">
        <f t="shared" ref="D10:I10" si="2">F37</f>
        <v>808018.99</v>
      </c>
      <c r="E10" s="10">
        <f t="shared" si="2"/>
        <v>538847.59600000002</v>
      </c>
      <c r="F10" s="10">
        <f t="shared" si="2"/>
        <v>831680.08</v>
      </c>
      <c r="G10" s="10">
        <f t="shared" si="2"/>
        <v>497627.76999999996</v>
      </c>
      <c r="H10" s="10">
        <f t="shared" si="2"/>
        <v>776364.28</v>
      </c>
      <c r="I10" s="10">
        <f t="shared" si="2"/>
        <v>458504.22</v>
      </c>
    </row>
    <row r="11" spans="1:13" x14ac:dyDescent="0.2">
      <c r="A11" t="s">
        <v>869</v>
      </c>
      <c r="B11" s="10">
        <v>12799800</v>
      </c>
      <c r="C11" s="15">
        <v>14712900</v>
      </c>
      <c r="D11" s="10">
        <v>11128595</v>
      </c>
      <c r="E11" s="10">
        <v>9555462</v>
      </c>
      <c r="F11" s="10">
        <v>11547219</v>
      </c>
      <c r="G11" s="10">
        <v>10382240</v>
      </c>
      <c r="H11" s="10">
        <v>8414796</v>
      </c>
      <c r="I11" s="10">
        <v>6152132</v>
      </c>
      <c r="M11" t="s">
        <v>906</v>
      </c>
    </row>
    <row r="12" spans="1:13" x14ac:dyDescent="0.2">
      <c r="A12" t="s">
        <v>805</v>
      </c>
      <c r="B12" s="10"/>
      <c r="C12" s="10"/>
      <c r="D12" s="10"/>
      <c r="E12" s="10"/>
      <c r="F12" s="10"/>
      <c r="G12" s="10"/>
      <c r="H12" s="10"/>
      <c r="I12" s="10"/>
    </row>
    <row r="13" spans="1:13" x14ac:dyDescent="0.2">
      <c r="A13" t="s">
        <v>72</v>
      </c>
      <c r="B13" s="11">
        <f>B8/(B8+C8)</f>
        <v>0.24448683983595554</v>
      </c>
      <c r="C13" s="11">
        <f>C8/(B8+C8)</f>
        <v>0.75551316016404446</v>
      </c>
      <c r="D13" s="11">
        <f>D8/(D8+E8)</f>
        <v>0.31193079585009281</v>
      </c>
      <c r="E13" s="11">
        <f>E8/(D8+E8)</f>
        <v>0.68806920414990713</v>
      </c>
      <c r="F13" s="11">
        <f>F8/(F8+G8)</f>
        <v>0.30504608959635476</v>
      </c>
      <c r="G13" s="11">
        <f t="shared" ref="G13:I16" si="3">G8/(F8+G8)</f>
        <v>0.69495391040364529</v>
      </c>
      <c r="H13" s="11">
        <f t="shared" si="3"/>
        <v>0.2324538557608973</v>
      </c>
      <c r="I13" s="11">
        <f t="shared" si="3"/>
        <v>0.75065999488602897</v>
      </c>
      <c r="M13" t="s">
        <v>903</v>
      </c>
    </row>
    <row r="14" spans="1:13" x14ac:dyDescent="0.2">
      <c r="A14" t="s">
        <v>71</v>
      </c>
      <c r="B14" s="11">
        <f>B9/(B9+C9)</f>
        <v>0.35147793559553386</v>
      </c>
      <c r="C14" s="11">
        <f>C9/(B9+C9)</f>
        <v>0.64852206440446614</v>
      </c>
      <c r="D14" s="11">
        <f>D9/(D9+E9)</f>
        <v>0.39850247994773963</v>
      </c>
      <c r="E14" s="11">
        <f>E9/(D9+E9)</f>
        <v>0.60149752005226043</v>
      </c>
      <c r="F14" s="11">
        <f>F9/(F9+G9)</f>
        <v>0.41864251826963816</v>
      </c>
      <c r="G14" s="11">
        <f t="shared" si="3"/>
        <v>0.58135748173036172</v>
      </c>
      <c r="H14" s="11">
        <f t="shared" si="3"/>
        <v>0.35913903928131241</v>
      </c>
      <c r="I14" s="11">
        <f t="shared" si="3"/>
        <v>0.62229521090882667</v>
      </c>
      <c r="M14" t="s">
        <v>902</v>
      </c>
    </row>
    <row r="15" spans="1:13" x14ac:dyDescent="0.2">
      <c r="A15" t="s">
        <v>868</v>
      </c>
      <c r="B15" s="11">
        <f>B10/(B10+C10)</f>
        <v>0.60698502365494866</v>
      </c>
      <c r="C15" s="11">
        <f>C10/(B10+C10)</f>
        <v>0.39301497634505117</v>
      </c>
      <c r="D15" s="11">
        <f>D10/(D10+E10)</f>
        <v>0.59992503964308752</v>
      </c>
      <c r="E15" s="11">
        <f>E10/(D10+E10)</f>
        <v>0.40007496035691242</v>
      </c>
      <c r="F15" s="11">
        <f>F10/(F10+G10)</f>
        <v>0.62564896460966513</v>
      </c>
      <c r="G15" s="11">
        <f t="shared" si="3"/>
        <v>0.37435103539033493</v>
      </c>
      <c r="H15" s="11">
        <f t="shared" si="3"/>
        <v>0.60939491733876994</v>
      </c>
      <c r="I15" s="11">
        <f t="shared" si="3"/>
        <v>0.37129801270337692</v>
      </c>
    </row>
    <row r="16" spans="1:13" x14ac:dyDescent="0.2">
      <c r="A16" t="s">
        <v>869</v>
      </c>
      <c r="B16" s="11">
        <f>B11/(B11+C11)</f>
        <v>0.46523241993697456</v>
      </c>
      <c r="C16" s="11">
        <f>C11/(B11+C11)</f>
        <v>0.53476758006302549</v>
      </c>
      <c r="D16" s="11">
        <f>D11/(D11+E11)</f>
        <v>0.53802767029698284</v>
      </c>
      <c r="E16" s="11">
        <f>E11/(D11+E11)</f>
        <v>0.46197232970301716</v>
      </c>
      <c r="F16" s="11">
        <f>F11/(F11+G11)</f>
        <v>0.5265619639773147</v>
      </c>
      <c r="G16" s="11">
        <f t="shared" si="3"/>
        <v>0.4734380360226853</v>
      </c>
      <c r="H16" s="11">
        <f t="shared" si="3"/>
        <v>0.44766611076342033</v>
      </c>
      <c r="I16" s="11">
        <f t="shared" si="3"/>
        <v>0.42233558098179658</v>
      </c>
    </row>
    <row r="17" spans="1:13" x14ac:dyDescent="0.2">
      <c r="A17" s="18" t="s">
        <v>928</v>
      </c>
      <c r="B17" s="11"/>
      <c r="C17" s="11"/>
      <c r="D17" s="11"/>
      <c r="E17" s="11"/>
      <c r="F17" s="11"/>
      <c r="G17" s="11"/>
      <c r="H17" s="11"/>
      <c r="I17" s="11"/>
    </row>
    <row r="18" spans="1:13" x14ac:dyDescent="0.2">
      <c r="A18" t="s">
        <v>905</v>
      </c>
      <c r="B18" s="11">
        <f t="shared" ref="B18:I18" si="4">B8/B10</f>
        <v>0.10325851345599388</v>
      </c>
      <c r="C18" s="11">
        <f t="shared" si="4"/>
        <v>0.49281201864211005</v>
      </c>
      <c r="D18" s="11">
        <f t="shared" si="4"/>
        <v>0.16240608150295133</v>
      </c>
      <c r="E18" s="11">
        <f t="shared" si="4"/>
        <v>0.53719476681868583</v>
      </c>
      <c r="F18" s="11">
        <f t="shared" si="4"/>
        <v>0.13898596680965275</v>
      </c>
      <c r="G18" s="11">
        <f t="shared" si="4"/>
        <v>0.52919189603398042</v>
      </c>
      <c r="H18" s="11">
        <f t="shared" si="4"/>
        <v>0.10272697680776635</v>
      </c>
      <c r="I18" s="11">
        <f t="shared" si="4"/>
        <v>0.52367039594360854</v>
      </c>
    </row>
    <row r="19" spans="1:13" x14ac:dyDescent="0.2">
      <c r="A19" t="s">
        <v>904</v>
      </c>
      <c r="B19" s="14">
        <f t="shared" ref="B19:I19" si="5">B8/B11</f>
        <v>5.4082589563685529E-3</v>
      </c>
      <c r="C19" s="14">
        <f t="shared" si="5"/>
        <v>1.4539481706154879E-2</v>
      </c>
      <c r="D19" s="14">
        <f t="shared" si="5"/>
        <v>1.1791892682398129E-2</v>
      </c>
      <c r="E19" s="14">
        <f t="shared" si="5"/>
        <v>3.0293261454446621E-2</v>
      </c>
      <c r="F19" s="14">
        <f t="shared" si="5"/>
        <v>1.0010363533862945E-2</v>
      </c>
      <c r="G19" s="14">
        <f t="shared" si="5"/>
        <v>2.5364524719661795E-2</v>
      </c>
      <c r="H19" s="14">
        <f t="shared" si="5"/>
        <v>9.4777764530403607E-3</v>
      </c>
      <c r="I19" s="14">
        <f t="shared" si="5"/>
        <v>3.9027947779601502E-2</v>
      </c>
    </row>
    <row r="20" spans="1:13" x14ac:dyDescent="0.2">
      <c r="A20" s="18" t="s">
        <v>927</v>
      </c>
      <c r="B20" s="11"/>
      <c r="C20" s="11"/>
      <c r="D20" s="11"/>
      <c r="E20" s="11"/>
      <c r="F20" s="11"/>
      <c r="G20" s="11"/>
      <c r="H20" s="11"/>
      <c r="I20" s="11"/>
    </row>
    <row r="21" spans="1:13" x14ac:dyDescent="0.2">
      <c r="A21" t="s">
        <v>905</v>
      </c>
      <c r="B21" s="11">
        <f t="shared" ref="B21:I21" si="6">B9/B10</f>
        <v>0.21221419450307732</v>
      </c>
      <c r="C21" s="11">
        <f t="shared" si="6"/>
        <v>0.60474180900128705</v>
      </c>
      <c r="D21" s="11">
        <f t="shared" si="6"/>
        <v>0.29494415773156518</v>
      </c>
      <c r="E21" s="11">
        <f t="shared" si="6"/>
        <v>0.66757217828194404</v>
      </c>
      <c r="F21" s="11">
        <f t="shared" si="6"/>
        <v>0.27960797694380513</v>
      </c>
      <c r="G21" s="11">
        <f t="shared" si="6"/>
        <v>0.64893497358540919</v>
      </c>
      <c r="H21" s="11">
        <f t="shared" si="6"/>
        <v>0.2330982661388234</v>
      </c>
      <c r="I21" s="11">
        <f t="shared" si="6"/>
        <v>0.65028721965615721</v>
      </c>
    </row>
    <row r="22" spans="1:13" x14ac:dyDescent="0.2">
      <c r="A22" t="s">
        <v>904</v>
      </c>
      <c r="B22" s="14">
        <f t="shared" ref="B22:I22" si="7">B9/B11</f>
        <v>1.1114912268991072E-2</v>
      </c>
      <c r="C22" s="14">
        <f t="shared" si="7"/>
        <v>1.7841757376673491E-2</v>
      </c>
      <c r="D22" s="14">
        <f t="shared" si="7"/>
        <v>2.1415145437196699E-2</v>
      </c>
      <c r="E22" s="14">
        <f t="shared" si="7"/>
        <v>3.7645449631185698E-2</v>
      </c>
      <c r="F22" s="14">
        <f t="shared" si="7"/>
        <v>2.013856190250328E-2</v>
      </c>
      <c r="G22" s="14">
        <f t="shared" si="7"/>
        <v>3.1103891239300577E-2</v>
      </c>
      <c r="H22" s="14">
        <f t="shared" si="7"/>
        <v>2.1506067117980757E-2</v>
      </c>
      <c r="I22" s="14">
        <f t="shared" si="7"/>
        <v>4.8464407854775383E-2</v>
      </c>
    </row>
    <row r="25" spans="1:13" x14ac:dyDescent="0.2">
      <c r="B25" s="6" t="s">
        <v>685</v>
      </c>
      <c r="C25" s="6" t="s">
        <v>686</v>
      </c>
      <c r="D25" s="10" t="s">
        <v>909</v>
      </c>
    </row>
    <row r="26" spans="1:13" ht="25.5" x14ac:dyDescent="0.2">
      <c r="A26" s="9" t="s">
        <v>910</v>
      </c>
      <c r="B26" s="19">
        <f>F37/D37</f>
        <v>5.0311857067871459</v>
      </c>
      <c r="C26" s="19">
        <f>G37/E37</f>
        <v>4.376295664617591</v>
      </c>
      <c r="D26" s="19">
        <f>(F37+G37)/(D37+E37)</f>
        <v>4.7469875882350463</v>
      </c>
    </row>
    <row r="29" spans="1:13" x14ac:dyDescent="0.2">
      <c r="B29" s="28" t="s">
        <v>423</v>
      </c>
      <c r="C29" s="28"/>
      <c r="D29" s="28"/>
      <c r="E29" s="28"/>
      <c r="F29" s="28"/>
      <c r="G29" s="28"/>
      <c r="H29" s="28"/>
      <c r="I29" s="28"/>
      <c r="J29" s="28"/>
      <c r="K29" s="28"/>
    </row>
    <row r="30" spans="1:13" x14ac:dyDescent="0.2">
      <c r="B30" s="28" t="s">
        <v>63</v>
      </c>
      <c r="C30" s="28"/>
      <c r="D30" s="28" t="s">
        <v>900</v>
      </c>
      <c r="E30" s="28"/>
      <c r="F30" s="29" t="s">
        <v>61</v>
      </c>
      <c r="G30" s="29"/>
      <c r="H30" s="28" t="s">
        <v>62</v>
      </c>
      <c r="I30" s="28"/>
      <c r="J30" s="28" t="s">
        <v>854</v>
      </c>
      <c r="K30" s="28"/>
    </row>
    <row r="31" spans="1:13" x14ac:dyDescent="0.2">
      <c r="B31" s="1" t="s">
        <v>685</v>
      </c>
      <c r="C31" s="1" t="s">
        <v>686</v>
      </c>
      <c r="D31" s="1" t="s">
        <v>685</v>
      </c>
      <c r="E31" s="1" t="s">
        <v>686</v>
      </c>
      <c r="F31" s="1" t="s">
        <v>685</v>
      </c>
      <c r="G31" s="1" t="s">
        <v>686</v>
      </c>
      <c r="H31" s="1" t="s">
        <v>685</v>
      </c>
      <c r="I31" s="1" t="s">
        <v>686</v>
      </c>
      <c r="J31" s="1" t="s">
        <v>685</v>
      </c>
      <c r="K31" s="1" t="s">
        <v>686</v>
      </c>
    </row>
    <row r="32" spans="1:13" x14ac:dyDescent="0.2">
      <c r="A32" t="s">
        <v>528</v>
      </c>
      <c r="B32" s="1">
        <f>'SIVV 1994 details'!B42</f>
        <v>33656.795440037793</v>
      </c>
      <c r="C32" s="1">
        <f>'SIVV 1994 details'!C42</f>
        <v>174392.77850276645</v>
      </c>
      <c r="D32" s="1">
        <f>'NCVS 1995-04 details'!B6</f>
        <v>3683.375</v>
      </c>
      <c r="E32" s="1">
        <f>'NCVS 1995-04 details'!C6</f>
        <v>45392.009999999995</v>
      </c>
      <c r="F32" s="1">
        <v>27640.240000000002</v>
      </c>
      <c r="G32" s="1">
        <v>140638.79999999999</v>
      </c>
      <c r="H32" s="1">
        <v>28059.81</v>
      </c>
      <c r="I32" s="1">
        <v>139533.1</v>
      </c>
      <c r="J32" s="12">
        <v>20681.95</v>
      </c>
      <c r="K32" s="1">
        <v>122559.4</v>
      </c>
      <c r="M32" t="s">
        <v>867</v>
      </c>
    </row>
    <row r="33" spans="1:14" x14ac:dyDescent="0.2">
      <c r="A33" t="s">
        <v>529</v>
      </c>
      <c r="B33" s="1">
        <f>'SIVV 1994 details'!B43</f>
        <v>77674.238683179778</v>
      </c>
      <c r="C33" s="1">
        <f>'SIVV 1994 details'!C43</f>
        <v>213386.0556514347</v>
      </c>
      <c r="D33" s="1">
        <f>'NCVS 1995-04 details'!B7</f>
        <v>13609.716</v>
      </c>
      <c r="E33" s="1">
        <f>'NCVS 1995-04 details'!C7</f>
        <v>57909.42</v>
      </c>
      <c r="F33" s="1">
        <v>50197.18</v>
      </c>
      <c r="G33" s="1">
        <v>174771.9</v>
      </c>
      <c r="H33" s="1">
        <v>56449.919999999998</v>
      </c>
      <c r="I33" s="1">
        <v>171106</v>
      </c>
      <c r="J33" s="1">
        <v>46929.51</v>
      </c>
      <c r="K33" s="1">
        <v>152192.70000000001</v>
      </c>
      <c r="M33" t="s">
        <v>901</v>
      </c>
    </row>
    <row r="34" spans="1:14" x14ac:dyDescent="0.2">
      <c r="A34" t="s">
        <v>530</v>
      </c>
      <c r="B34" s="1">
        <f>'SIVV 1994 details'!B44</f>
        <v>168101.76479322941</v>
      </c>
      <c r="C34" s="1">
        <f>'SIVV 1994 details'!C44</f>
        <v>83991.222451408976</v>
      </c>
      <c r="D34" s="1">
        <f>'NCVS 1995-04 details'!B8</f>
        <v>38479.75</v>
      </c>
      <c r="E34" s="1">
        <f>'NCVS 1995-04 details'!C8</f>
        <v>27269.5</v>
      </c>
      <c r="F34" s="1">
        <v>62758.94</v>
      </c>
      <c r="G34" s="1">
        <v>58964.5</v>
      </c>
      <c r="H34" s="1">
        <v>57038.63</v>
      </c>
      <c r="I34" s="1">
        <v>63283.67</v>
      </c>
      <c r="J34" s="1">
        <v>64053.52</v>
      </c>
      <c r="K34" s="1">
        <v>56693.42</v>
      </c>
      <c r="M34" t="s">
        <v>866</v>
      </c>
    </row>
    <row r="35" spans="1:14" x14ac:dyDescent="0.2">
      <c r="A35" t="s">
        <v>531</v>
      </c>
      <c r="B35" s="1">
        <f>'SIVV 1994 details'!B45</f>
        <v>192469.94514751714</v>
      </c>
      <c r="C35" s="1">
        <f>'SIVV 1994 details'!C45</f>
        <v>57452.071844520695</v>
      </c>
      <c r="D35" s="1">
        <f>'NCVS 1995-04 details'!B9</f>
        <v>103782.3</v>
      </c>
      <c r="E35" s="1">
        <f>'NCVS 1995-04 details'!C9</f>
        <v>35582.04</v>
      </c>
      <c r="F35" s="1">
        <v>18939.169999999998</v>
      </c>
      <c r="G35" s="1">
        <v>6716.7960000000003</v>
      </c>
      <c r="H35" s="1">
        <v>38953.43</v>
      </c>
      <c r="I35" s="1">
        <v>12554.8</v>
      </c>
      <c r="J35" s="1">
        <v>35554.949999999997</v>
      </c>
      <c r="K35" s="1">
        <v>10658.5</v>
      </c>
    </row>
    <row r="36" spans="1:14" x14ac:dyDescent="0.2">
      <c r="A36" t="s">
        <v>532</v>
      </c>
      <c r="B36" s="1">
        <f>'SIVV 1994 details'!B46</f>
        <v>232155.26743878573</v>
      </c>
      <c r="C36" s="1">
        <f>'SIVV 1994 details'!C46</f>
        <v>79246.793292635644</v>
      </c>
      <c r="D36" s="1">
        <f>'NCVS 1995-04 details'!B10</f>
        <v>4730.3340000000026</v>
      </c>
      <c r="E36" s="1">
        <f>'NCVS 1995-04 details'!C10</f>
        <v>2367.7400000000052</v>
      </c>
      <c r="F36" s="1">
        <v>676123.7</v>
      </c>
      <c r="G36" s="1">
        <v>298394.40000000002</v>
      </c>
      <c r="H36" s="1">
        <v>679238.1</v>
      </c>
      <c r="I36" s="1">
        <v>250683.3</v>
      </c>
      <c r="J36" s="1">
        <v>629826.30000000005</v>
      </c>
      <c r="K36" s="1">
        <v>238959.6</v>
      </c>
    </row>
    <row r="37" spans="1:14" x14ac:dyDescent="0.2">
      <c r="A37" t="s">
        <v>860</v>
      </c>
      <c r="B37" s="1">
        <f>'SIVV 1994 details'!B47</f>
        <v>670401.21606271202</v>
      </c>
      <c r="C37" s="1">
        <f>'SIVV 1994 details'!C47</f>
        <v>434076.14324</v>
      </c>
      <c r="D37" s="1">
        <f>'NCVS 1995-04 details'!B11</f>
        <v>160602.1</v>
      </c>
      <c r="E37" s="1">
        <f>'NCVS 1995-04 details'!C11</f>
        <v>123128.7</v>
      </c>
      <c r="F37" s="1">
        <f t="shared" ref="F37:K37" si="8">SUM(F33:F36)</f>
        <v>808018.99</v>
      </c>
      <c r="G37" s="1">
        <f t="shared" si="8"/>
        <v>538847.59600000002</v>
      </c>
      <c r="H37" s="1">
        <f t="shared" si="8"/>
        <v>831680.08</v>
      </c>
      <c r="I37" s="1">
        <f t="shared" si="8"/>
        <v>497627.76999999996</v>
      </c>
      <c r="J37" s="1">
        <f t="shared" si="8"/>
        <v>776364.28</v>
      </c>
      <c r="K37" s="1">
        <f t="shared" si="8"/>
        <v>458504.22</v>
      </c>
      <c r="M37" s="3"/>
    </row>
    <row r="38" spans="1:14" x14ac:dyDescent="0.2">
      <c r="B38" s="1"/>
      <c r="C38" s="1"/>
      <c r="D38" s="1"/>
      <c r="E38" s="1"/>
      <c r="H38" s="1"/>
      <c r="I38" s="1"/>
      <c r="J38" s="1"/>
      <c r="K38" s="1"/>
      <c r="M38" s="3"/>
    </row>
    <row r="39" spans="1:14" x14ac:dyDescent="0.2">
      <c r="A39" t="s">
        <v>216</v>
      </c>
      <c r="B39" s="1">
        <f>'SIVV 1994 details'!B59</f>
        <v>5334.964150819621</v>
      </c>
      <c r="C39" s="1">
        <f>'SIVV 1994 details'!C59</f>
        <v>2821.2507681364236</v>
      </c>
      <c r="D39" s="1">
        <v>595</v>
      </c>
      <c r="E39" s="1">
        <v>487</v>
      </c>
      <c r="F39" s="1">
        <v>162480</v>
      </c>
      <c r="G39" s="1">
        <v>138233</v>
      </c>
      <c r="H39" s="1">
        <v>180884</v>
      </c>
      <c r="I39" s="1">
        <v>158440</v>
      </c>
      <c r="J39" s="1">
        <v>136098</v>
      </c>
      <c r="K39" s="1">
        <v>98183</v>
      </c>
      <c r="M39" s="3"/>
    </row>
    <row r="40" spans="1:14" x14ac:dyDescent="0.2">
      <c r="B40" s="1"/>
      <c r="C40" s="1"/>
      <c r="D40" s="1"/>
      <c r="E40" s="1"/>
      <c r="H40" s="1"/>
      <c r="I40" s="1"/>
      <c r="J40" s="1"/>
      <c r="K40" s="1"/>
      <c r="M40" s="3"/>
    </row>
    <row r="41" spans="1:14" x14ac:dyDescent="0.2">
      <c r="A41" t="s">
        <v>64</v>
      </c>
      <c r="B41" s="3">
        <f t="shared" ref="B41:K41" si="9">B36/B37</f>
        <v>0.34629302852736621</v>
      </c>
      <c r="C41" s="3">
        <f t="shared" si="9"/>
        <v>0.18256426787504934</v>
      </c>
      <c r="D41" s="3">
        <f t="shared" si="9"/>
        <v>2.9453749359441766E-2</v>
      </c>
      <c r="E41" s="3">
        <f t="shared" si="9"/>
        <v>1.9229797764453011E-2</v>
      </c>
      <c r="F41" s="3">
        <f t="shared" si="9"/>
        <v>0.83676709132789062</v>
      </c>
      <c r="G41" s="3">
        <f t="shared" si="9"/>
        <v>0.55376399971913393</v>
      </c>
      <c r="H41" s="3">
        <f t="shared" si="9"/>
        <v>0.81670598627299096</v>
      </c>
      <c r="I41" s="3">
        <f t="shared" si="9"/>
        <v>0.50375665329127428</v>
      </c>
      <c r="J41" s="3">
        <f t="shared" si="9"/>
        <v>0.81125100191368926</v>
      </c>
      <c r="K41" s="3">
        <f t="shared" si="9"/>
        <v>0.52117208430491657</v>
      </c>
      <c r="M41" s="3"/>
    </row>
    <row r="42" spans="1:14" x14ac:dyDescent="0.2">
      <c r="H42" s="1"/>
      <c r="I42" s="1"/>
      <c r="J42" s="1"/>
      <c r="K42" s="1"/>
      <c r="M42" s="3"/>
      <c r="N42" s="3"/>
    </row>
    <row r="43" spans="1:14" x14ac:dyDescent="0.2">
      <c r="A43" t="s">
        <v>76</v>
      </c>
      <c r="H43" s="1"/>
      <c r="I43" s="1"/>
      <c r="J43" s="1"/>
      <c r="K43" s="1"/>
    </row>
    <row r="44" spans="1:14" x14ac:dyDescent="0.2">
      <c r="A44" t="s">
        <v>723</v>
      </c>
      <c r="F44" s="3">
        <v>0.7292227</v>
      </c>
      <c r="G44" s="3">
        <v>0.91679129999999998</v>
      </c>
      <c r="H44" s="3">
        <v>0.64551360000000002</v>
      </c>
      <c r="I44" s="3">
        <v>0.84201380000000003</v>
      </c>
      <c r="J44" s="3">
        <v>0.65394459999999999</v>
      </c>
      <c r="K44" s="3">
        <v>0.83339790000000002</v>
      </c>
      <c r="M44" t="s">
        <v>77</v>
      </c>
    </row>
    <row r="45" spans="1:14" x14ac:dyDescent="0.2">
      <c r="A45" t="s">
        <v>724</v>
      </c>
      <c r="F45" s="3">
        <v>0.22000069999999999</v>
      </c>
      <c r="G45" s="3">
        <v>0.5441414</v>
      </c>
      <c r="H45" s="3">
        <v>0.22018950000000001</v>
      </c>
      <c r="I45" s="3">
        <v>0.54974060000000002</v>
      </c>
      <c r="J45" s="3">
        <v>0.17045299999999999</v>
      </c>
      <c r="K45" s="3">
        <v>0.56327859999999996</v>
      </c>
      <c r="M45" t="s">
        <v>75</v>
      </c>
    </row>
    <row r="46" spans="1:14" x14ac:dyDescent="0.2">
      <c r="H46" s="1"/>
      <c r="I46" s="1"/>
      <c r="J46" s="1"/>
      <c r="K46" s="1"/>
    </row>
    <row r="47" spans="1:14" x14ac:dyDescent="0.2">
      <c r="A47" t="s">
        <v>740</v>
      </c>
      <c r="H47" s="1"/>
      <c r="I47" s="1"/>
      <c r="J47" s="1"/>
      <c r="K47" s="1"/>
    </row>
    <row r="48" spans="1:14" x14ac:dyDescent="0.2">
      <c r="A48" t="s">
        <v>723</v>
      </c>
      <c r="F48" s="1">
        <v>77325</v>
      </c>
      <c r="G48" s="1">
        <v>60590.53</v>
      </c>
      <c r="H48" s="1">
        <v>62383.92</v>
      </c>
      <c r="I48" s="1">
        <v>47939.12</v>
      </c>
      <c r="J48" s="1">
        <v>55189.96</v>
      </c>
      <c r="K48" s="1">
        <v>42077.25</v>
      </c>
    </row>
    <row r="49" spans="1:13" x14ac:dyDescent="0.2">
      <c r="A49" t="s">
        <v>724</v>
      </c>
      <c r="F49" s="1">
        <v>598798.80000000005</v>
      </c>
      <c r="G49" s="1">
        <v>237803.8</v>
      </c>
      <c r="H49" s="1">
        <v>616854.1</v>
      </c>
      <c r="I49" s="1">
        <v>202744.1</v>
      </c>
      <c r="J49" s="1">
        <v>574636.30000000005</v>
      </c>
      <c r="K49" s="1">
        <v>196882.4</v>
      </c>
    </row>
    <row r="50" spans="1:13" x14ac:dyDescent="0.2">
      <c r="H50" s="1"/>
      <c r="I50" s="1"/>
      <c r="J50" s="1"/>
      <c r="K50" s="1"/>
    </row>
    <row r="51" spans="1:13" x14ac:dyDescent="0.2">
      <c r="A51" t="s">
        <v>727</v>
      </c>
      <c r="H51" s="1"/>
      <c r="I51" s="1"/>
      <c r="J51" s="1"/>
      <c r="K51" s="1"/>
    </row>
    <row r="52" spans="1:13" x14ac:dyDescent="0.2">
      <c r="A52" t="s">
        <v>723</v>
      </c>
      <c r="F52" s="1">
        <f t="shared" ref="F52:I53" si="10">F44*F48</f>
        <v>56387.1452775</v>
      </c>
      <c r="G52" s="1">
        <f t="shared" si="10"/>
        <v>55548.870766388995</v>
      </c>
      <c r="H52" s="1">
        <f>H44*H48</f>
        <v>40269.668781312001</v>
      </c>
      <c r="I52" s="1">
        <f t="shared" si="10"/>
        <v>40365.400599856002</v>
      </c>
      <c r="J52" s="1">
        <f>J44*J48</f>
        <v>36091.176316215999</v>
      </c>
      <c r="K52" s="1">
        <f>K44*K48</f>
        <v>35067.091787775003</v>
      </c>
    </row>
    <row r="53" spans="1:13" x14ac:dyDescent="0.2">
      <c r="A53" t="s">
        <v>724</v>
      </c>
      <c r="F53" s="1">
        <f t="shared" si="10"/>
        <v>131736.15515916</v>
      </c>
      <c r="G53" s="1">
        <f t="shared" si="10"/>
        <v>129398.89265731999</v>
      </c>
      <c r="H53" s="1">
        <f>H45*H49</f>
        <v>135824.79585195001</v>
      </c>
      <c r="I53" s="1">
        <f t="shared" si="10"/>
        <v>111456.66318046</v>
      </c>
      <c r="J53" s="1">
        <f>J45*J49</f>
        <v>97948.481243900009</v>
      </c>
      <c r="K53" s="1">
        <f>K45*K49</f>
        <v>110899.64263663998</v>
      </c>
    </row>
    <row r="54" spans="1:13" x14ac:dyDescent="0.2">
      <c r="A54" t="s">
        <v>744</v>
      </c>
      <c r="B54" s="1">
        <f>B36*F56</f>
        <v>64594.415377452147</v>
      </c>
      <c r="C54" s="1">
        <f>C36*G56</f>
        <v>49117.936455824711</v>
      </c>
      <c r="D54" s="1"/>
      <c r="E54" s="1"/>
      <c r="F54" s="1">
        <f t="shared" ref="F54:K54" si="11">F52+F53</f>
        <v>188123.30043666001</v>
      </c>
      <c r="G54" s="1">
        <f t="shared" si="11"/>
        <v>184947.76342370897</v>
      </c>
      <c r="H54" s="1">
        <f t="shared" si="11"/>
        <v>176094.46463326202</v>
      </c>
      <c r="I54" s="1">
        <f t="shared" si="11"/>
        <v>151822.06378031601</v>
      </c>
      <c r="J54" s="1">
        <f t="shared" si="11"/>
        <v>134039.657560116</v>
      </c>
      <c r="K54" s="1">
        <f t="shared" si="11"/>
        <v>145966.73442441499</v>
      </c>
      <c r="M54" t="s">
        <v>74</v>
      </c>
    </row>
    <row r="55" spans="1:13" x14ac:dyDescent="0.2">
      <c r="A55" t="s">
        <v>65</v>
      </c>
      <c r="B55" s="1">
        <f t="shared" ref="B55:I55" si="12">B33+B54</f>
        <v>142268.65406063193</v>
      </c>
      <c r="C55" s="1">
        <f t="shared" si="12"/>
        <v>262503.9921072594</v>
      </c>
      <c r="D55" s="1"/>
      <c r="E55" s="1"/>
      <c r="F55" s="1">
        <f t="shared" si="12"/>
        <v>238320.48043666</v>
      </c>
      <c r="G55" s="1">
        <f t="shared" si="12"/>
        <v>359719.66342370899</v>
      </c>
      <c r="H55" s="1">
        <f t="shared" si="12"/>
        <v>232544.384633262</v>
      </c>
      <c r="I55" s="1">
        <f t="shared" si="12"/>
        <v>322928.06378031604</v>
      </c>
      <c r="J55" s="1">
        <f>J33+J54</f>
        <v>180969.16756011601</v>
      </c>
      <c r="K55" s="1">
        <f>K33+K54</f>
        <v>298159.434424415</v>
      </c>
    </row>
    <row r="56" spans="1:13" x14ac:dyDescent="0.2">
      <c r="A56" t="s">
        <v>70</v>
      </c>
      <c r="B56" s="3">
        <f t="shared" ref="B56:I56" si="13">B54/B36</f>
        <v>0.27823799171166463</v>
      </c>
      <c r="C56" s="3">
        <f t="shared" si="13"/>
        <v>0.61980976661662868</v>
      </c>
      <c r="D56" s="3"/>
      <c r="E56" s="3"/>
      <c r="F56" s="3">
        <f t="shared" si="13"/>
        <v>0.27823799171166463</v>
      </c>
      <c r="G56" s="3">
        <f t="shared" si="13"/>
        <v>0.61980976661662868</v>
      </c>
      <c r="H56" s="3">
        <f t="shared" si="13"/>
        <v>0.25925292564310221</v>
      </c>
      <c r="I56" s="3">
        <f t="shared" si="13"/>
        <v>0.6056329391719194</v>
      </c>
      <c r="J56" s="3">
        <f>J54/J36</f>
        <v>0.21282003873149785</v>
      </c>
      <c r="K56" s="3">
        <f>K54/K36</f>
        <v>0.61084273000295863</v>
      </c>
    </row>
    <row r="57" spans="1:13" x14ac:dyDescent="0.2">
      <c r="H57" s="1"/>
      <c r="I57" s="1"/>
      <c r="J57" s="1"/>
      <c r="K57" s="1"/>
    </row>
    <row r="58" spans="1:13" x14ac:dyDescent="0.2">
      <c r="A58" t="s">
        <v>743</v>
      </c>
      <c r="F58" s="3">
        <f t="shared" ref="F58:K58" si="14">F32/F33</f>
        <v>0.55063332242966645</v>
      </c>
      <c r="G58" s="3">
        <f t="shared" si="14"/>
        <v>0.80469915358246946</v>
      </c>
      <c r="H58" s="3">
        <f t="shared" si="14"/>
        <v>0.49707439797966058</v>
      </c>
      <c r="I58" s="3">
        <f t="shared" si="14"/>
        <v>0.81547754023821495</v>
      </c>
      <c r="J58" s="3">
        <f t="shared" si="14"/>
        <v>0.44070244926912727</v>
      </c>
      <c r="K58" s="3">
        <f t="shared" si="14"/>
        <v>0.80529092394050428</v>
      </c>
    </row>
    <row r="59" spans="1:13" x14ac:dyDescent="0.2">
      <c r="A59" t="s">
        <v>745</v>
      </c>
      <c r="B59" s="1">
        <f>B36*F61</f>
        <v>35567.837549688411</v>
      </c>
      <c r="C59" s="1">
        <f>C36*G61</f>
        <v>39525.161891719668</v>
      </c>
      <c r="D59" s="1"/>
      <c r="E59" s="1"/>
      <c r="F59" s="1">
        <f t="shared" ref="F59:K59" si="15">F54*F58</f>
        <v>103586.95794587242</v>
      </c>
      <c r="G59" s="1">
        <f t="shared" si="15"/>
        <v>148827.30868402941</v>
      </c>
      <c r="H59" s="1">
        <f t="shared" si="15"/>
        <v>87532.049995129346</v>
      </c>
      <c r="I59" s="1">
        <f t="shared" si="15"/>
        <v>123807.48312546148</v>
      </c>
      <c r="J59" s="1">
        <f t="shared" si="15"/>
        <v>59071.605385938215</v>
      </c>
      <c r="K59" s="1">
        <f t="shared" si="15"/>
        <v>117545.68642921536</v>
      </c>
      <c r="M59" t="s">
        <v>74</v>
      </c>
    </row>
    <row r="60" spans="1:13" x14ac:dyDescent="0.2">
      <c r="A60" t="s">
        <v>66</v>
      </c>
      <c r="B60" s="1">
        <f t="shared" ref="B60:I60" si="16">B32+B59</f>
        <v>69224.632989726204</v>
      </c>
      <c r="C60" s="1">
        <f t="shared" si="16"/>
        <v>213917.94039448613</v>
      </c>
      <c r="D60" s="1"/>
      <c r="E60" s="1"/>
      <c r="F60" s="1">
        <f t="shared" si="16"/>
        <v>131227.19794587241</v>
      </c>
      <c r="G60" s="1">
        <f t="shared" si="16"/>
        <v>289466.10868402943</v>
      </c>
      <c r="H60" s="1">
        <f t="shared" si="16"/>
        <v>115591.85999512934</v>
      </c>
      <c r="I60" s="1">
        <f t="shared" si="16"/>
        <v>263340.58312546147</v>
      </c>
      <c r="J60" s="1">
        <f>J32+J59</f>
        <v>79753.55538593822</v>
      </c>
      <c r="K60" s="1">
        <f>K32+K59</f>
        <v>240105.08642921536</v>
      </c>
    </row>
    <row r="61" spans="1:13" x14ac:dyDescent="0.2">
      <c r="A61" t="s">
        <v>73</v>
      </c>
      <c r="B61" s="3">
        <f t="shared" ref="B61:I61" si="17">B59/B36</f>
        <v>0.15320710980235189</v>
      </c>
      <c r="C61" s="3">
        <f t="shared" si="17"/>
        <v>0.49876039457854904</v>
      </c>
      <c r="D61" s="3"/>
      <c r="E61" s="3"/>
      <c r="F61" s="3">
        <f t="shared" si="17"/>
        <v>0.15320710980235189</v>
      </c>
      <c r="G61" s="3">
        <f t="shared" si="17"/>
        <v>0.49876039457854904</v>
      </c>
      <c r="H61" s="3">
        <f t="shared" si="17"/>
        <v>0.12886799193851073</v>
      </c>
      <c r="I61" s="3">
        <f t="shared" si="17"/>
        <v>0.49388005952315728</v>
      </c>
      <c r="J61" s="3">
        <f>J59/J36</f>
        <v>9.3790312322521635E-2</v>
      </c>
      <c r="K61" s="3">
        <f>K59/K36</f>
        <v>0.49190610642642252</v>
      </c>
    </row>
    <row r="62" spans="1:13" x14ac:dyDescent="0.2">
      <c r="F62" s="3"/>
      <c r="G62" s="3"/>
      <c r="H62" s="3"/>
      <c r="I62" s="3"/>
      <c r="J62" s="3"/>
      <c r="K62" s="3"/>
    </row>
    <row r="65" spans="1:13" x14ac:dyDescent="0.2">
      <c r="A65" t="s">
        <v>207</v>
      </c>
      <c r="F65" s="5">
        <f>(F37+G37)/(D37+E37)</f>
        <v>4.7469875882350463</v>
      </c>
    </row>
    <row r="66" spans="1:13" x14ac:dyDescent="0.2">
      <c r="A66" t="s">
        <v>424</v>
      </c>
      <c r="B66">
        <f>B37/C37</f>
        <v>1.5444322995010769</v>
      </c>
    </row>
    <row r="70" spans="1:13" x14ac:dyDescent="0.2">
      <c r="A70" t="s">
        <v>328</v>
      </c>
      <c r="F70" s="8">
        <v>100994367</v>
      </c>
      <c r="G70" s="8">
        <v>108133727</v>
      </c>
      <c r="H70" s="9"/>
      <c r="M70" t="s">
        <v>326</v>
      </c>
    </row>
    <row r="71" spans="1:13" x14ac:dyDescent="0.2">
      <c r="M71" t="s">
        <v>327</v>
      </c>
    </row>
    <row r="73" spans="1:13" x14ac:dyDescent="0.2">
      <c r="D73" s="28" t="s">
        <v>900</v>
      </c>
      <c r="E73" s="28"/>
    </row>
    <row r="74" spans="1:13" x14ac:dyDescent="0.2">
      <c r="A74" t="s">
        <v>908</v>
      </c>
      <c r="D74" s="10" t="s">
        <v>685</v>
      </c>
      <c r="E74" s="10" t="s">
        <v>686</v>
      </c>
    </row>
    <row r="75" spans="1:13" x14ac:dyDescent="0.2">
      <c r="A75" t="s">
        <v>528</v>
      </c>
      <c r="D75" s="11">
        <f t="shared" ref="D75:D80" si="18">D32/(D32+E32)</f>
        <v>7.5055447858432503E-2</v>
      </c>
      <c r="E75" s="11">
        <f t="shared" ref="E75:E80" si="19">1-D75</f>
        <v>0.92494455214156746</v>
      </c>
    </row>
    <row r="76" spans="1:13" x14ac:dyDescent="0.2">
      <c r="A76" t="s">
        <v>529</v>
      </c>
      <c r="D76" s="11">
        <f t="shared" si="18"/>
        <v>0.19029474852716344</v>
      </c>
      <c r="E76" s="11">
        <f t="shared" si="19"/>
        <v>0.80970525147283656</v>
      </c>
    </row>
    <row r="77" spans="1:13" x14ac:dyDescent="0.2">
      <c r="A77" t="s">
        <v>530</v>
      </c>
      <c r="D77" s="11">
        <f t="shared" si="18"/>
        <v>0.58525002186336728</v>
      </c>
      <c r="E77" s="11">
        <f t="shared" si="19"/>
        <v>0.41474997813663272</v>
      </c>
    </row>
    <row r="78" spans="1:13" x14ac:dyDescent="0.2">
      <c r="A78" t="s">
        <v>531</v>
      </c>
      <c r="D78" s="11">
        <f t="shared" si="18"/>
        <v>0.7446833242994586</v>
      </c>
      <c r="E78" s="11">
        <f t="shared" si="19"/>
        <v>0.2553166757005414</v>
      </c>
    </row>
    <row r="79" spans="1:13" x14ac:dyDescent="0.2">
      <c r="A79" t="s">
        <v>532</v>
      </c>
      <c r="D79" s="11">
        <f t="shared" si="18"/>
        <v>0.66642500486751721</v>
      </c>
      <c r="E79" s="11">
        <f t="shared" si="19"/>
        <v>0.33357499513248279</v>
      </c>
    </row>
    <row r="80" spans="1:13" x14ac:dyDescent="0.2">
      <c r="A80" t="s">
        <v>860</v>
      </c>
      <c r="D80" s="11">
        <f t="shared" si="18"/>
        <v>0.56603689130683033</v>
      </c>
      <c r="E80" s="11">
        <f t="shared" si="19"/>
        <v>0.43396310869316967</v>
      </c>
    </row>
    <row r="83" spans="1:13" x14ac:dyDescent="0.2">
      <c r="A83" s="13" t="s">
        <v>69</v>
      </c>
      <c r="D83" s="10" t="s">
        <v>685</v>
      </c>
      <c r="E83" s="10" t="s">
        <v>686</v>
      </c>
      <c r="F83" s="10" t="s">
        <v>909</v>
      </c>
      <c r="G83" s="10" t="s">
        <v>911</v>
      </c>
    </row>
    <row r="84" spans="1:13" x14ac:dyDescent="0.2">
      <c r="A84" s="13" t="s">
        <v>912</v>
      </c>
      <c r="D84" s="10">
        <v>88120</v>
      </c>
      <c r="E84" s="10">
        <v>504980</v>
      </c>
      <c r="F84" s="10">
        <f>D84+E84</f>
        <v>593100</v>
      </c>
      <c r="G84" s="11">
        <f>D84/F84</f>
        <v>0.14857528241443263</v>
      </c>
      <c r="M84" s="13" t="s">
        <v>914</v>
      </c>
    </row>
    <row r="85" spans="1:13" x14ac:dyDescent="0.2">
      <c r="A85" s="13" t="s">
        <v>913</v>
      </c>
      <c r="D85" s="10">
        <f>F8</f>
        <v>115591.85999512934</v>
      </c>
      <c r="E85" s="10">
        <f>G8</f>
        <v>263340.58312546147</v>
      </c>
      <c r="F85" s="10">
        <f>D85+E85</f>
        <v>378932.44312059082</v>
      </c>
      <c r="G85" s="11">
        <f>D85/F85</f>
        <v>0.30504608959635476</v>
      </c>
    </row>
    <row r="86" spans="1:13" x14ac:dyDescent="0.2">
      <c r="D86" s="6"/>
      <c r="E86" s="6"/>
      <c r="F86" s="10"/>
      <c r="G86" s="10"/>
    </row>
    <row r="87" spans="1:13" x14ac:dyDescent="0.2">
      <c r="D87" s="6"/>
      <c r="E87" s="16" t="s">
        <v>915</v>
      </c>
      <c r="F87" s="17">
        <f>F84/F85</f>
        <v>1.5651866467692577</v>
      </c>
      <c r="G87" s="10"/>
    </row>
    <row r="88" spans="1:13" x14ac:dyDescent="0.2">
      <c r="D88" s="6"/>
      <c r="E88" s="6"/>
      <c r="F88" s="10"/>
      <c r="G88" s="10"/>
    </row>
    <row r="89" spans="1:13" x14ac:dyDescent="0.2">
      <c r="D89" s="6"/>
      <c r="E89" s="6"/>
      <c r="F89" s="10"/>
      <c r="G89" s="10"/>
    </row>
    <row r="90" spans="1:13" x14ac:dyDescent="0.2">
      <c r="D90" s="6"/>
      <c r="E90" s="6"/>
      <c r="F90" s="10"/>
      <c r="G90" s="10"/>
    </row>
    <row r="91" spans="1:13" x14ac:dyDescent="0.2">
      <c r="A91" s="13" t="s">
        <v>922</v>
      </c>
      <c r="D91" s="6" t="s">
        <v>685</v>
      </c>
      <c r="E91" s="6" t="s">
        <v>686</v>
      </c>
      <c r="F91" s="6" t="s">
        <v>909</v>
      </c>
      <c r="G91" s="6" t="s">
        <v>911</v>
      </c>
      <c r="M91" t="s">
        <v>916</v>
      </c>
    </row>
    <row r="92" spans="1:13" x14ac:dyDescent="0.2">
      <c r="A92" s="13" t="s">
        <v>921</v>
      </c>
      <c r="D92" s="10">
        <v>1020228</v>
      </c>
      <c r="E92" s="10">
        <v>1812546</v>
      </c>
      <c r="F92" s="10">
        <f>E92+D92</f>
        <v>2832774</v>
      </c>
      <c r="G92" s="11">
        <f>D92/F92</f>
        <v>0.36015156874498283</v>
      </c>
      <c r="M92" t="s">
        <v>917</v>
      </c>
    </row>
    <row r="93" spans="1:13" x14ac:dyDescent="0.2">
      <c r="F93"/>
      <c r="M93" t="s">
        <v>918</v>
      </c>
    </row>
    <row r="94" spans="1:13" x14ac:dyDescent="0.2">
      <c r="F94"/>
    </row>
    <row r="95" spans="1:13" x14ac:dyDescent="0.2">
      <c r="F95"/>
      <c r="M95" t="s">
        <v>919</v>
      </c>
    </row>
    <row r="96" spans="1:13" x14ac:dyDescent="0.2">
      <c r="F96"/>
      <c r="M96" t="s">
        <v>920</v>
      </c>
    </row>
    <row r="97" spans="6:6" x14ac:dyDescent="0.2">
      <c r="F97"/>
    </row>
  </sheetData>
  <mergeCells count="14">
    <mergeCell ref="D73:E73"/>
    <mergeCell ref="J30:K30"/>
    <mergeCell ref="B30:C30"/>
    <mergeCell ref="D30:E30"/>
    <mergeCell ref="F30:G30"/>
    <mergeCell ref="H30:I30"/>
    <mergeCell ref="A1:E1"/>
    <mergeCell ref="A2:B2"/>
    <mergeCell ref="D6:E6"/>
    <mergeCell ref="B5:I5"/>
    <mergeCell ref="B29:K29"/>
    <mergeCell ref="F6:G6"/>
    <mergeCell ref="B6:C6"/>
    <mergeCell ref="H6:I6"/>
  </mergeCells>
  <phoneticPr fontId="3" type="noConversion"/>
  <pageMargins left="0.75" right="0.75" top="1" bottom="1" header="0.5" footer="0.5"/>
  <pageSetup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9"/>
  <sheetViews>
    <sheetView workbookViewId="0">
      <selection sqref="A1:F1"/>
    </sheetView>
  </sheetViews>
  <sheetFormatPr defaultRowHeight="12.75" x14ac:dyDescent="0.2"/>
  <cols>
    <col min="1" max="1" width="29.85546875" customWidth="1"/>
    <col min="2" max="3" width="10.85546875" style="1" customWidth="1"/>
    <col min="4" max="4" width="10.85546875" customWidth="1"/>
    <col min="5" max="5" width="10.85546875" style="2" customWidth="1"/>
    <col min="7" max="7" width="3.140625" customWidth="1"/>
    <col min="8" max="8" width="105.140625" customWidth="1"/>
  </cols>
  <sheetData>
    <row r="1" spans="1:8" x14ac:dyDescent="0.2">
      <c r="A1" s="25" t="s">
        <v>59</v>
      </c>
      <c r="B1" s="25"/>
      <c r="C1" s="25"/>
      <c r="D1" s="25"/>
      <c r="E1" s="25"/>
      <c r="F1" s="25"/>
      <c r="H1" t="s">
        <v>923</v>
      </c>
    </row>
    <row r="2" spans="1:8" x14ac:dyDescent="0.2">
      <c r="A2" s="25" t="s">
        <v>53</v>
      </c>
      <c r="B2" s="25"/>
      <c r="C2" s="25"/>
      <c r="D2" s="25"/>
      <c r="E2" s="25"/>
      <c r="H2" t="s">
        <v>924</v>
      </c>
    </row>
    <row r="3" spans="1:8" x14ac:dyDescent="0.2">
      <c r="H3" t="s">
        <v>925</v>
      </c>
    </row>
    <row r="4" spans="1:8" ht="24.75" customHeight="1" x14ac:dyDescent="0.2">
      <c r="B4" s="31" t="s">
        <v>929</v>
      </c>
      <c r="C4" s="31"/>
      <c r="D4" s="30" t="s">
        <v>931</v>
      </c>
      <c r="E4" s="30"/>
    </row>
    <row r="5" spans="1:8" x14ac:dyDescent="0.2">
      <c r="A5" s="18" t="s">
        <v>930</v>
      </c>
      <c r="B5" s="10" t="s">
        <v>639</v>
      </c>
      <c r="C5" s="10" t="s">
        <v>629</v>
      </c>
      <c r="D5" s="10" t="s">
        <v>639</v>
      </c>
      <c r="E5" s="10" t="s">
        <v>629</v>
      </c>
      <c r="H5" s="1" t="s">
        <v>46</v>
      </c>
    </row>
    <row r="6" spans="1:8" x14ac:dyDescent="0.2">
      <c r="A6" t="s">
        <v>631</v>
      </c>
      <c r="B6" s="10">
        <v>15400</v>
      </c>
      <c r="C6" s="10">
        <v>88400</v>
      </c>
      <c r="D6" s="20">
        <f>B6/B$13</f>
        <v>1.7865429234338748E-2</v>
      </c>
      <c r="E6" s="20">
        <f t="shared" ref="D6:E13" si="0">C6/C$13</f>
        <v>0.1593654227510366</v>
      </c>
      <c r="H6" s="18" t="s">
        <v>47</v>
      </c>
    </row>
    <row r="7" spans="1:8" x14ac:dyDescent="0.2">
      <c r="A7" t="s">
        <v>550</v>
      </c>
      <c r="B7" s="10">
        <v>56900</v>
      </c>
      <c r="C7" s="10">
        <v>52600</v>
      </c>
      <c r="D7" s="20">
        <f t="shared" si="0"/>
        <v>6.6009280742459403E-2</v>
      </c>
      <c r="E7" s="20">
        <f t="shared" si="0"/>
        <v>9.48260320894177E-2</v>
      </c>
      <c r="H7" t="s">
        <v>33</v>
      </c>
    </row>
    <row r="8" spans="1:8" x14ac:dyDescent="0.2">
      <c r="A8" t="s">
        <v>632</v>
      </c>
      <c r="B8" s="10">
        <v>23600</v>
      </c>
      <c r="C8" s="10">
        <v>116000</v>
      </c>
      <c r="D8" s="20">
        <f t="shared" si="0"/>
        <v>2.7378190255220418E-2</v>
      </c>
      <c r="E8" s="20">
        <f t="shared" si="0"/>
        <v>0.20912204795384892</v>
      </c>
      <c r="H8" t="s">
        <v>48</v>
      </c>
    </row>
    <row r="9" spans="1:8" x14ac:dyDescent="0.2">
      <c r="A9" t="s">
        <v>633</v>
      </c>
      <c r="B9" s="10">
        <v>142100</v>
      </c>
      <c r="C9" s="10">
        <v>86100</v>
      </c>
      <c r="D9" s="20">
        <f t="shared" si="0"/>
        <v>0.16484918793503481</v>
      </c>
      <c r="E9" s="20">
        <f t="shared" si="0"/>
        <v>0.15521903731746889</v>
      </c>
      <c r="H9" t="s">
        <v>49</v>
      </c>
    </row>
    <row r="10" spans="1:8" x14ac:dyDescent="0.2">
      <c r="A10" t="s">
        <v>634</v>
      </c>
      <c r="B10" s="10">
        <v>75200</v>
      </c>
      <c r="C10" s="10">
        <v>27200</v>
      </c>
      <c r="D10" s="20">
        <f t="shared" si="0"/>
        <v>8.7238979118329466E-2</v>
      </c>
      <c r="E10" s="20">
        <f t="shared" si="0"/>
        <v>4.9035514692626646E-2</v>
      </c>
      <c r="H10" t="s">
        <v>50</v>
      </c>
    </row>
    <row r="11" spans="1:8" x14ac:dyDescent="0.2">
      <c r="A11" t="s">
        <v>543</v>
      </c>
      <c r="B11" s="10">
        <v>248800</v>
      </c>
      <c r="C11" s="10">
        <v>77500</v>
      </c>
      <c r="D11" s="20">
        <f t="shared" si="0"/>
        <v>0.28863109048723901</v>
      </c>
      <c r="E11" s="20">
        <f t="shared" si="0"/>
        <v>0.13971516134847664</v>
      </c>
      <c r="H11" t="s">
        <v>51</v>
      </c>
    </row>
    <row r="12" spans="1:8" x14ac:dyDescent="0.2">
      <c r="A12" t="s">
        <v>635</v>
      </c>
      <c r="B12" s="10">
        <v>300100</v>
      </c>
      <c r="C12" s="10">
        <v>106900</v>
      </c>
      <c r="D12" s="20">
        <f t="shared" si="0"/>
        <v>0.34814385150812066</v>
      </c>
      <c r="E12" s="20">
        <f t="shared" si="0"/>
        <v>0.19271678384712457</v>
      </c>
    </row>
    <row r="13" spans="1:8" x14ac:dyDescent="0.2">
      <c r="A13" t="s">
        <v>630</v>
      </c>
      <c r="B13" s="10">
        <v>862000</v>
      </c>
      <c r="C13" s="10">
        <v>554700</v>
      </c>
      <c r="D13" s="20">
        <f t="shared" si="0"/>
        <v>1</v>
      </c>
      <c r="E13" s="20">
        <f t="shared" si="0"/>
        <v>1</v>
      </c>
    </row>
    <row r="14" spans="1:8" x14ac:dyDescent="0.2">
      <c r="D14" s="2"/>
    </row>
    <row r="15" spans="1:8" x14ac:dyDescent="0.2">
      <c r="D15" s="2"/>
    </row>
    <row r="16" spans="1:8" ht="38.25" x14ac:dyDescent="0.2">
      <c r="A16" t="s">
        <v>35</v>
      </c>
      <c r="B16" s="10"/>
      <c r="C16" s="10"/>
      <c r="D16" s="6"/>
      <c r="E16" s="20"/>
      <c r="F16" s="22" t="s">
        <v>36</v>
      </c>
    </row>
    <row r="17" spans="1:8" x14ac:dyDescent="0.2">
      <c r="A17" t="s">
        <v>636</v>
      </c>
      <c r="B17" s="10"/>
      <c r="C17" s="10"/>
      <c r="D17" s="6"/>
      <c r="E17" s="20"/>
      <c r="F17" s="10">
        <v>75600</v>
      </c>
      <c r="H17" t="s">
        <v>34</v>
      </c>
    </row>
    <row r="18" spans="1:8" x14ac:dyDescent="0.2">
      <c r="A18" t="s">
        <v>637</v>
      </c>
      <c r="B18" s="10"/>
      <c r="C18" s="10"/>
      <c r="D18" s="6"/>
      <c r="E18" s="20"/>
      <c r="F18" s="10">
        <v>87100</v>
      </c>
    </row>
    <row r="19" spans="1:8" x14ac:dyDescent="0.2">
      <c r="A19" t="s">
        <v>638</v>
      </c>
      <c r="B19" s="10"/>
      <c r="C19" s="10"/>
      <c r="D19" s="6"/>
      <c r="E19" s="20"/>
      <c r="F19" s="10">
        <v>199600</v>
      </c>
    </row>
    <row r="20" spans="1:8" x14ac:dyDescent="0.2">
      <c r="A20" t="s">
        <v>57</v>
      </c>
      <c r="B20" s="10">
        <f>F20*D20</f>
        <v>191776.14324</v>
      </c>
      <c r="C20" s="10">
        <f>F20*E20</f>
        <v>120623.85676000001</v>
      </c>
      <c r="D20" s="20">
        <f>(1-E20)</f>
        <v>0.61388010000000004</v>
      </c>
      <c r="E20" s="20">
        <v>0.38611990000000002</v>
      </c>
      <c r="F20" s="10">
        <f>F17+F18+F19*0.75</f>
        <v>312400</v>
      </c>
      <c r="H20" t="s">
        <v>45</v>
      </c>
    </row>
    <row r="21" spans="1:8" x14ac:dyDescent="0.2">
      <c r="A21" t="s">
        <v>58</v>
      </c>
      <c r="B21" s="10">
        <f>SUM(B7:B12)-B20</f>
        <v>654923.85676</v>
      </c>
      <c r="C21" s="10">
        <f>SUM(C7:C12)-C20</f>
        <v>345676.14324</v>
      </c>
      <c r="D21" s="6"/>
      <c r="E21" s="20"/>
    </row>
    <row r="22" spans="1:8" x14ac:dyDescent="0.2">
      <c r="B22" s="10"/>
      <c r="C22" s="10"/>
      <c r="D22" s="6"/>
      <c r="E22" s="20"/>
    </row>
    <row r="23" spans="1:8" x14ac:dyDescent="0.2">
      <c r="A23" s="25" t="s">
        <v>56</v>
      </c>
      <c r="B23" s="25"/>
    </row>
    <row r="24" spans="1:8" x14ac:dyDescent="0.2">
      <c r="A24" t="s">
        <v>631</v>
      </c>
      <c r="B24" s="10">
        <f>B6</f>
        <v>15400</v>
      </c>
      <c r="C24" s="10">
        <f>C6</f>
        <v>88400</v>
      </c>
      <c r="D24" s="20">
        <f t="shared" ref="D24:E31" si="1">B24/B$31</f>
        <v>2.2971318713358991E-2</v>
      </c>
      <c r="E24" s="20">
        <f t="shared" si="1"/>
        <v>0.20365090635981759</v>
      </c>
    </row>
    <row r="25" spans="1:8" x14ac:dyDescent="0.2">
      <c r="A25" t="s">
        <v>550</v>
      </c>
      <c r="B25" s="10">
        <f t="shared" ref="B25:C30" si="2">(B7/(B$13-B$6))*B$21</f>
        <v>44017.443243141985</v>
      </c>
      <c r="C25" s="10">
        <f t="shared" si="2"/>
        <v>38993.27714866824</v>
      </c>
      <c r="D25" s="20">
        <f t="shared" si="1"/>
        <v>6.5658358291260044E-2</v>
      </c>
      <c r="E25" s="20">
        <f t="shared" si="1"/>
        <v>8.9830500376310518E-2</v>
      </c>
      <c r="H25" t="s">
        <v>52</v>
      </c>
    </row>
    <row r="26" spans="1:8" x14ac:dyDescent="0.2">
      <c r="A26" t="s">
        <v>632</v>
      </c>
      <c r="B26" s="10">
        <f t="shared" si="2"/>
        <v>18256.795440037797</v>
      </c>
      <c r="C26" s="10">
        <f t="shared" si="2"/>
        <v>85992.778502766465</v>
      </c>
      <c r="D26" s="20">
        <f t="shared" si="1"/>
        <v>2.7232640697253722E-2</v>
      </c>
      <c r="E26" s="20">
        <f t="shared" si="1"/>
        <v>0.19810528600098898</v>
      </c>
      <c r="H26" t="s">
        <v>37</v>
      </c>
    </row>
    <row r="27" spans="1:8" x14ac:dyDescent="0.2">
      <c r="A27" t="s">
        <v>633</v>
      </c>
      <c r="B27" s="10">
        <f t="shared" si="2"/>
        <v>109927.56915378691</v>
      </c>
      <c r="C27" s="10">
        <f t="shared" si="2"/>
        <v>63827.398526622354</v>
      </c>
      <c r="D27" s="20">
        <f t="shared" si="1"/>
        <v>0.16397280691015909</v>
      </c>
      <c r="E27" s="20">
        <f t="shared" si="1"/>
        <v>0.14704194073004442</v>
      </c>
      <c r="H27" t="s">
        <v>657</v>
      </c>
    </row>
    <row r="28" spans="1:8" x14ac:dyDescent="0.2">
      <c r="A28" t="s">
        <v>634</v>
      </c>
      <c r="B28" s="10">
        <f t="shared" si="2"/>
        <v>58174.195639442478</v>
      </c>
      <c r="C28" s="10">
        <f t="shared" si="2"/>
        <v>20163.823924786619</v>
      </c>
      <c r="D28" s="20">
        <f t="shared" si="1"/>
        <v>8.6775194086164409E-2</v>
      </c>
      <c r="E28" s="20">
        <f t="shared" si="1"/>
        <v>4.645227395885259E-2</v>
      </c>
    </row>
    <row r="29" spans="1:8" x14ac:dyDescent="0.2">
      <c r="A29" t="s">
        <v>543</v>
      </c>
      <c r="B29" s="10">
        <f t="shared" si="2"/>
        <v>192469.94514751714</v>
      </c>
      <c r="C29" s="10">
        <f t="shared" si="2"/>
        <v>57452.071844520695</v>
      </c>
      <c r="D29" s="20">
        <f t="shared" si="1"/>
        <v>0.28709665277443758</v>
      </c>
      <c r="E29" s="20">
        <f t="shared" si="1"/>
        <v>0.13235482469893661</v>
      </c>
      <c r="H29" t="s">
        <v>658</v>
      </c>
    </row>
    <row r="30" spans="1:8" x14ac:dyDescent="0.2">
      <c r="A30" t="s">
        <v>635</v>
      </c>
      <c r="B30" s="10">
        <f t="shared" si="2"/>
        <v>232155.26743878573</v>
      </c>
      <c r="C30" s="10">
        <f t="shared" si="2"/>
        <v>79246.793292635644</v>
      </c>
      <c r="D30" s="20">
        <f t="shared" si="1"/>
        <v>0.34629302852736621</v>
      </c>
      <c r="E30" s="20">
        <f t="shared" si="1"/>
        <v>0.18256426787504934</v>
      </c>
    </row>
    <row r="31" spans="1:8" x14ac:dyDescent="0.2">
      <c r="A31" t="s">
        <v>630</v>
      </c>
      <c r="B31" s="10">
        <f>SUM(B24:B30)</f>
        <v>670401.21606271202</v>
      </c>
      <c r="C31" s="10">
        <f>SUM(C24:C30)</f>
        <v>434076.14324</v>
      </c>
      <c r="D31" s="20">
        <f t="shared" si="1"/>
        <v>1</v>
      </c>
      <c r="E31" s="20">
        <f t="shared" si="1"/>
        <v>1</v>
      </c>
      <c r="H31" t="s">
        <v>659</v>
      </c>
    </row>
    <row r="32" spans="1:8" x14ac:dyDescent="0.2">
      <c r="B32" s="10"/>
      <c r="C32" s="10"/>
      <c r="D32" s="20"/>
      <c r="E32" s="20"/>
      <c r="H32" t="s">
        <v>660</v>
      </c>
    </row>
    <row r="33" spans="1:8" x14ac:dyDescent="0.2">
      <c r="B33" s="10"/>
      <c r="C33" s="10"/>
      <c r="D33" s="28" t="s">
        <v>641</v>
      </c>
      <c r="E33" s="28"/>
      <c r="H33" t="s">
        <v>38</v>
      </c>
    </row>
    <row r="34" spans="1:8" x14ac:dyDescent="0.2">
      <c r="A34" t="s">
        <v>54</v>
      </c>
      <c r="B34" s="10">
        <f>B24+B26</f>
        <v>33656.795440037793</v>
      </c>
      <c r="C34" s="10">
        <f>C24+C26</f>
        <v>174392.77850276645</v>
      </c>
      <c r="D34" s="23">
        <f>D24+D26</f>
        <v>5.0203959410612717E-2</v>
      </c>
      <c r="E34" s="23">
        <f>E24+E26</f>
        <v>0.40175619236080656</v>
      </c>
      <c r="H34" t="s">
        <v>39</v>
      </c>
    </row>
    <row r="35" spans="1:8" x14ac:dyDescent="0.2">
      <c r="A35" t="s">
        <v>55</v>
      </c>
      <c r="B35" s="10">
        <f>SUM(B24:B26)</f>
        <v>77674.238683179778</v>
      </c>
      <c r="C35" s="10">
        <f>SUM(C24:C26)</f>
        <v>213386.0556514347</v>
      </c>
      <c r="D35" s="23">
        <f>SUM(D24:D26)</f>
        <v>0.11586231770187275</v>
      </c>
      <c r="E35" s="23">
        <f>SUM(E24:E26)</f>
        <v>0.49158669273711708</v>
      </c>
      <c r="H35" t="s">
        <v>648</v>
      </c>
    </row>
    <row r="36" spans="1:8" x14ac:dyDescent="0.2">
      <c r="B36" s="10"/>
      <c r="C36" s="10"/>
      <c r="D36" s="28" t="s">
        <v>640</v>
      </c>
      <c r="E36" s="28"/>
    </row>
    <row r="37" spans="1:8" x14ac:dyDescent="0.2">
      <c r="A37" t="s">
        <v>54</v>
      </c>
      <c r="B37" s="10">
        <f>B34</f>
        <v>33656.795440037793</v>
      </c>
      <c r="C37" s="10">
        <f>C34</f>
        <v>174392.77850276645</v>
      </c>
      <c r="D37" s="23">
        <f>D34/(1-D$30)</f>
        <v>7.6798874115593566E-2</v>
      </c>
      <c r="E37" s="23">
        <f>E34/(1-E$30)</f>
        <v>0.49148352166650255</v>
      </c>
      <c r="H37" t="s">
        <v>651</v>
      </c>
    </row>
    <row r="38" spans="1:8" x14ac:dyDescent="0.2">
      <c r="A38" t="s">
        <v>55</v>
      </c>
      <c r="B38" s="10">
        <f>B35</f>
        <v>77674.238683179778</v>
      </c>
      <c r="C38" s="10">
        <f>C35</f>
        <v>213386.0556514347</v>
      </c>
      <c r="D38" s="23">
        <f>D35/(1-D$30)</f>
        <v>0.17723892012481482</v>
      </c>
      <c r="E38" s="23">
        <f>E35/(1-E$30)</f>
        <v>0.60137656505328141</v>
      </c>
      <c r="H38" t="s">
        <v>652</v>
      </c>
    </row>
    <row r="39" spans="1:8" x14ac:dyDescent="0.2">
      <c r="B39" s="10"/>
      <c r="C39" s="10"/>
      <c r="D39" s="6"/>
      <c r="E39" s="20"/>
      <c r="H39" t="s">
        <v>40</v>
      </c>
    </row>
    <row r="40" spans="1:8" x14ac:dyDescent="0.2">
      <c r="B40" s="10"/>
      <c r="C40" s="10"/>
      <c r="D40" s="6"/>
      <c r="E40" s="20"/>
      <c r="H40" t="s">
        <v>654</v>
      </c>
    </row>
    <row r="41" spans="1:8" x14ac:dyDescent="0.2">
      <c r="A41" t="s">
        <v>60</v>
      </c>
      <c r="B41" s="10" t="s">
        <v>685</v>
      </c>
      <c r="C41" s="10" t="s">
        <v>686</v>
      </c>
      <c r="D41" s="6"/>
      <c r="E41" s="20"/>
      <c r="H41" t="s">
        <v>41</v>
      </c>
    </row>
    <row r="42" spans="1:8" x14ac:dyDescent="0.2">
      <c r="A42" t="s">
        <v>528</v>
      </c>
      <c r="B42" s="10">
        <f>B34</f>
        <v>33656.795440037793</v>
      </c>
      <c r="C42" s="10">
        <f>C34</f>
        <v>174392.77850276645</v>
      </c>
      <c r="D42" s="6"/>
      <c r="E42" s="20"/>
      <c r="H42" t="s">
        <v>42</v>
      </c>
    </row>
    <row r="43" spans="1:8" x14ac:dyDescent="0.2">
      <c r="A43" t="s">
        <v>529</v>
      </c>
      <c r="B43" s="10">
        <f>B35</f>
        <v>77674.238683179778</v>
      </c>
      <c r="C43" s="10">
        <f>C35</f>
        <v>213386.0556514347</v>
      </c>
      <c r="D43" s="6"/>
      <c r="E43" s="20"/>
      <c r="H43" t="s">
        <v>43</v>
      </c>
    </row>
    <row r="44" spans="1:8" x14ac:dyDescent="0.2">
      <c r="A44" t="s">
        <v>530</v>
      </c>
      <c r="B44" s="10">
        <f>B27+B28</f>
        <v>168101.76479322941</v>
      </c>
      <c r="C44" s="10">
        <f>C27+C28</f>
        <v>83991.222451408976</v>
      </c>
      <c r="D44" s="6"/>
      <c r="E44" s="20"/>
      <c r="H44" t="s">
        <v>44</v>
      </c>
    </row>
    <row r="45" spans="1:8" x14ac:dyDescent="0.2">
      <c r="A45" t="s">
        <v>531</v>
      </c>
      <c r="B45" s="10">
        <f>B29</f>
        <v>192469.94514751714</v>
      </c>
      <c r="C45" s="10">
        <f>C29</f>
        <v>57452.071844520695</v>
      </c>
      <c r="D45" s="6"/>
      <c r="E45" s="20"/>
      <c r="H45" t="s">
        <v>651</v>
      </c>
    </row>
    <row r="46" spans="1:8" x14ac:dyDescent="0.2">
      <c r="A46" t="s">
        <v>532</v>
      </c>
      <c r="B46" s="10">
        <f>B30</f>
        <v>232155.26743878573</v>
      </c>
      <c r="C46" s="10">
        <f>C30</f>
        <v>79246.793292635644</v>
      </c>
      <c r="D46" s="6"/>
      <c r="E46" s="20"/>
    </row>
    <row r="47" spans="1:8" x14ac:dyDescent="0.2">
      <c r="A47" t="s">
        <v>32</v>
      </c>
      <c r="B47" s="10">
        <f>SUM(B43:B46)</f>
        <v>670401.21606271202</v>
      </c>
      <c r="C47" s="10">
        <f>SUM(C43:C46)</f>
        <v>434076.14324</v>
      </c>
      <c r="D47" s="6"/>
      <c r="E47" s="20"/>
      <c r="H47" t="s">
        <v>656</v>
      </c>
    </row>
    <row r="50" spans="1:8" x14ac:dyDescent="0.2">
      <c r="A50" t="s">
        <v>222</v>
      </c>
    </row>
    <row r="51" spans="1:8" x14ac:dyDescent="0.2">
      <c r="A51" t="s">
        <v>221</v>
      </c>
      <c r="B51" s="1">
        <v>11549</v>
      </c>
      <c r="H51" t="s">
        <v>223</v>
      </c>
    </row>
    <row r="53" spans="1:8" x14ac:dyDescent="0.2">
      <c r="A53" t="s">
        <v>224</v>
      </c>
      <c r="B53" s="3">
        <v>0.60799999999999998</v>
      </c>
      <c r="H53" t="s">
        <v>225</v>
      </c>
    </row>
    <row r="55" spans="1:8" x14ac:dyDescent="0.2">
      <c r="B55" s="1" t="s">
        <v>639</v>
      </c>
      <c r="C55" s="1" t="s">
        <v>629</v>
      </c>
      <c r="H55" t="s">
        <v>196</v>
      </c>
    </row>
    <row r="56" spans="1:8" x14ac:dyDescent="0.2">
      <c r="A56" t="s">
        <v>226</v>
      </c>
      <c r="B56" s="1">
        <f>B51*B53</f>
        <v>7021.7919999999995</v>
      </c>
      <c r="C56" s="1">
        <f>B51-B56</f>
        <v>4527.2080000000005</v>
      </c>
      <c r="H56" s="4" t="s">
        <v>197</v>
      </c>
    </row>
    <row r="58" spans="1:8" x14ac:dyDescent="0.2">
      <c r="B58" s="1" t="s">
        <v>685</v>
      </c>
      <c r="C58" s="1" t="s">
        <v>686</v>
      </c>
    </row>
    <row r="59" spans="1:8" x14ac:dyDescent="0.2">
      <c r="B59" s="1">
        <f>B56*B21/B13</f>
        <v>5334.964150819621</v>
      </c>
      <c r="C59" s="1">
        <f>C56*C21/C13</f>
        <v>2821.2507681364236</v>
      </c>
    </row>
  </sheetData>
  <mergeCells count="7">
    <mergeCell ref="A1:F1"/>
    <mergeCell ref="A2:E2"/>
    <mergeCell ref="D4:E4"/>
    <mergeCell ref="B4:C4"/>
    <mergeCell ref="D36:E36"/>
    <mergeCell ref="D33:E33"/>
    <mergeCell ref="A23:B23"/>
  </mergeCells>
  <phoneticPr fontId="3" type="noConversion"/>
  <hyperlinks>
    <hyperlink ref="H56" r:id="rId1"/>
  </hyperlinks>
  <pageMargins left="0.75" right="0.75" top="1" bottom="1" header="0.5" footer="0.5"/>
  <pageSetup orientation="portrait" r:id="rId2"/>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28"/>
  <sheetViews>
    <sheetView workbookViewId="0">
      <selection sqref="A1:E1"/>
    </sheetView>
  </sheetViews>
  <sheetFormatPr defaultRowHeight="12.75" x14ac:dyDescent="0.2"/>
  <cols>
    <col min="1" max="1" width="55.85546875" customWidth="1"/>
    <col min="8" max="8" width="2.5703125" customWidth="1"/>
    <col min="9" max="9" width="38.7109375" customWidth="1"/>
  </cols>
  <sheetData>
    <row r="1" spans="1:9" x14ac:dyDescent="0.2">
      <c r="A1" s="24" t="s">
        <v>244</v>
      </c>
      <c r="B1" s="24"/>
      <c r="C1" s="24"/>
      <c r="D1" s="24"/>
      <c r="E1" s="24"/>
      <c r="I1" t="s">
        <v>923</v>
      </c>
    </row>
    <row r="2" spans="1:9" x14ac:dyDescent="0.2">
      <c r="A2" t="s">
        <v>198</v>
      </c>
      <c r="I2" t="s">
        <v>924</v>
      </c>
    </row>
    <row r="3" spans="1:9" x14ac:dyDescent="0.2">
      <c r="A3" t="s">
        <v>111</v>
      </c>
      <c r="I3" t="s">
        <v>925</v>
      </c>
    </row>
    <row r="5" spans="1:9" x14ac:dyDescent="0.2">
      <c r="B5" s="6" t="s">
        <v>685</v>
      </c>
      <c r="C5" s="6" t="s">
        <v>686</v>
      </c>
    </row>
    <row r="6" spans="1:9" x14ac:dyDescent="0.2">
      <c r="A6" t="s">
        <v>528</v>
      </c>
      <c r="B6" s="10">
        <f>B22/10</f>
        <v>3683.375</v>
      </c>
      <c r="C6" s="10">
        <f>C22/10</f>
        <v>45392.009999999995</v>
      </c>
    </row>
    <row r="7" spans="1:9" x14ac:dyDescent="0.2">
      <c r="A7" t="s">
        <v>529</v>
      </c>
      <c r="B7" s="10">
        <f>(B22+B23)/10</f>
        <v>13609.716</v>
      </c>
      <c r="C7" s="10">
        <f>(C22+C23)/10</f>
        <v>57909.42</v>
      </c>
    </row>
    <row r="8" spans="1:9" x14ac:dyDescent="0.2">
      <c r="A8" t="s">
        <v>530</v>
      </c>
      <c r="B8" s="10">
        <f>B24/10</f>
        <v>38479.75</v>
      </c>
      <c r="C8" s="10">
        <f>C24/10</f>
        <v>27269.5</v>
      </c>
    </row>
    <row r="9" spans="1:9" x14ac:dyDescent="0.2">
      <c r="A9" t="s">
        <v>531</v>
      </c>
      <c r="B9" s="10">
        <f>B25/10</f>
        <v>103782.3</v>
      </c>
      <c r="C9" s="10">
        <f>C25/10</f>
        <v>35582.04</v>
      </c>
    </row>
    <row r="10" spans="1:9" x14ac:dyDescent="0.2">
      <c r="A10" t="s">
        <v>532</v>
      </c>
      <c r="B10" s="10">
        <f>B11-SUM(B7:B9)</f>
        <v>4730.3340000000026</v>
      </c>
      <c r="C10" s="10">
        <f>C11-SUM(C7:C9)</f>
        <v>2367.7400000000052</v>
      </c>
    </row>
    <row r="11" spans="1:9" x14ac:dyDescent="0.2">
      <c r="A11" t="s">
        <v>32</v>
      </c>
      <c r="B11" s="10">
        <f>B26/10</f>
        <v>160602.1</v>
      </c>
      <c r="C11" s="10">
        <f>C26/10</f>
        <v>123128.7</v>
      </c>
    </row>
    <row r="14" spans="1:9" x14ac:dyDescent="0.2">
      <c r="A14" t="s">
        <v>122</v>
      </c>
    </row>
    <row r="15" spans="1:9" x14ac:dyDescent="0.2">
      <c r="A15" t="s">
        <v>642</v>
      </c>
    </row>
    <row r="17" spans="1:7" x14ac:dyDescent="0.2">
      <c r="A17" t="s">
        <v>643</v>
      </c>
    </row>
    <row r="19" spans="1:7" x14ac:dyDescent="0.2">
      <c r="A19" t="s">
        <v>142</v>
      </c>
      <c r="B19">
        <v>36833.75</v>
      </c>
      <c r="C19">
        <v>99263.41</v>
      </c>
      <c r="D19">
        <v>384797.5</v>
      </c>
      <c r="E19">
        <v>1037823</v>
      </c>
      <c r="F19">
        <v>1606021</v>
      </c>
    </row>
    <row r="20" spans="1:7" x14ac:dyDescent="0.2">
      <c r="A20" t="s">
        <v>143</v>
      </c>
      <c r="B20">
        <v>453920.1</v>
      </c>
      <c r="C20">
        <v>125174.1</v>
      </c>
      <c r="D20">
        <v>272695</v>
      </c>
      <c r="E20">
        <v>355820.4</v>
      </c>
      <c r="F20">
        <v>1231287</v>
      </c>
    </row>
    <row r="21" spans="1:7" x14ac:dyDescent="0.2">
      <c r="A21" t="s">
        <v>144</v>
      </c>
    </row>
    <row r="22" spans="1:7" x14ac:dyDescent="0.2">
      <c r="A22" t="s">
        <v>145</v>
      </c>
      <c r="B22">
        <v>36833.75</v>
      </c>
      <c r="C22">
        <v>453920.1</v>
      </c>
    </row>
    <row r="23" spans="1:7" x14ac:dyDescent="0.2">
      <c r="A23" t="s">
        <v>146</v>
      </c>
      <c r="B23">
        <v>99263.41</v>
      </c>
      <c r="C23">
        <v>125174.1</v>
      </c>
    </row>
    <row r="24" spans="1:7" x14ac:dyDescent="0.2">
      <c r="B24">
        <v>384797.5</v>
      </c>
      <c r="C24">
        <v>272695</v>
      </c>
    </row>
    <row r="25" spans="1:7" x14ac:dyDescent="0.2">
      <c r="A25" t="s">
        <v>649</v>
      </c>
      <c r="B25">
        <v>1037823</v>
      </c>
      <c r="C25">
        <v>355820.4</v>
      </c>
    </row>
    <row r="26" spans="1:7" x14ac:dyDescent="0.2">
      <c r="A26" t="s">
        <v>650</v>
      </c>
      <c r="B26">
        <v>1606021</v>
      </c>
      <c r="C26">
        <v>1231287</v>
      </c>
    </row>
    <row r="27" spans="1:7" x14ac:dyDescent="0.2">
      <c r="G27" t="s">
        <v>155</v>
      </c>
    </row>
    <row r="28" spans="1:7" x14ac:dyDescent="0.2">
      <c r="A28" t="s">
        <v>651</v>
      </c>
    </row>
    <row r="29" spans="1:7" x14ac:dyDescent="0.2">
      <c r="A29" t="s">
        <v>652</v>
      </c>
    </row>
    <row r="30" spans="1:7" x14ac:dyDescent="0.2">
      <c r="A30" t="s">
        <v>653</v>
      </c>
      <c r="B30" t="s">
        <v>150</v>
      </c>
    </row>
    <row r="31" spans="1:7" x14ac:dyDescent="0.2">
      <c r="A31" t="s">
        <v>654</v>
      </c>
      <c r="C31">
        <v>1</v>
      </c>
      <c r="D31">
        <v>36833.75</v>
      </c>
      <c r="E31">
        <v>11245.78</v>
      </c>
      <c r="F31">
        <v>14767.73</v>
      </c>
      <c r="G31">
        <v>58899.78</v>
      </c>
    </row>
    <row r="32" spans="1:7" x14ac:dyDescent="0.2">
      <c r="A32" t="s">
        <v>123</v>
      </c>
      <c r="C32">
        <v>2</v>
      </c>
      <c r="D32">
        <v>453920.1</v>
      </c>
      <c r="E32">
        <v>36233.870000000003</v>
      </c>
      <c r="F32">
        <v>382823.4</v>
      </c>
      <c r="G32">
        <v>525016.80000000005</v>
      </c>
    </row>
    <row r="33" spans="1:7" x14ac:dyDescent="0.2">
      <c r="A33" t="s">
        <v>156</v>
      </c>
    </row>
    <row r="34" spans="1:7" x14ac:dyDescent="0.2">
      <c r="A34" t="s">
        <v>157</v>
      </c>
      <c r="B34" t="s">
        <v>151</v>
      </c>
    </row>
    <row r="35" spans="1:7" x14ac:dyDescent="0.2">
      <c r="A35" t="s">
        <v>654</v>
      </c>
      <c r="C35">
        <v>1</v>
      </c>
      <c r="D35">
        <v>99263.41</v>
      </c>
      <c r="E35">
        <v>20914.5</v>
      </c>
      <c r="F35">
        <v>58225.79</v>
      </c>
      <c r="G35">
        <v>140301</v>
      </c>
    </row>
    <row r="36" spans="1:7" x14ac:dyDescent="0.2">
      <c r="A36" t="s">
        <v>124</v>
      </c>
      <c r="C36">
        <v>2</v>
      </c>
      <c r="D36">
        <v>125174.1</v>
      </c>
      <c r="E36">
        <v>19172.3</v>
      </c>
      <c r="F36">
        <v>87555</v>
      </c>
      <c r="G36">
        <v>162793.29999999999</v>
      </c>
    </row>
    <row r="37" spans="1:7" x14ac:dyDescent="0.2">
      <c r="A37" t="s">
        <v>158</v>
      </c>
    </row>
    <row r="38" spans="1:7" x14ac:dyDescent="0.2">
      <c r="A38" t="s">
        <v>159</v>
      </c>
      <c r="B38" t="s">
        <v>152</v>
      </c>
    </row>
    <row r="39" spans="1:7" x14ac:dyDescent="0.2">
      <c r="A39" t="s">
        <v>654</v>
      </c>
      <c r="C39">
        <v>1</v>
      </c>
      <c r="D39">
        <v>384797.5</v>
      </c>
      <c r="E39">
        <v>36571.629999999997</v>
      </c>
      <c r="F39">
        <v>313038.09999999998</v>
      </c>
      <c r="G39">
        <v>456556.9</v>
      </c>
    </row>
    <row r="40" spans="1:7" x14ac:dyDescent="0.2">
      <c r="A40" t="s">
        <v>125</v>
      </c>
      <c r="C40">
        <v>2</v>
      </c>
      <c r="D40">
        <v>272695</v>
      </c>
      <c r="E40">
        <v>28174.26</v>
      </c>
      <c r="F40">
        <v>217412.5</v>
      </c>
      <c r="G40">
        <v>327977.40000000002</v>
      </c>
    </row>
    <row r="41" spans="1:7" x14ac:dyDescent="0.2">
      <c r="A41" t="s">
        <v>160</v>
      </c>
    </row>
    <row r="42" spans="1:7" x14ac:dyDescent="0.2">
      <c r="A42" t="s">
        <v>161</v>
      </c>
      <c r="B42" t="s">
        <v>153</v>
      </c>
    </row>
    <row r="43" spans="1:7" x14ac:dyDescent="0.2">
      <c r="A43" t="s">
        <v>654</v>
      </c>
      <c r="C43">
        <v>1</v>
      </c>
      <c r="D43">
        <v>1037823</v>
      </c>
      <c r="E43">
        <v>51933.61</v>
      </c>
      <c r="F43">
        <v>935920.9</v>
      </c>
      <c r="G43">
        <v>1139725</v>
      </c>
    </row>
    <row r="44" spans="1:7" x14ac:dyDescent="0.2">
      <c r="A44" t="s">
        <v>126</v>
      </c>
      <c r="C44">
        <v>2</v>
      </c>
      <c r="D44">
        <v>355820.4</v>
      </c>
      <c r="E44">
        <v>32080.34</v>
      </c>
      <c r="F44">
        <v>292873.59999999998</v>
      </c>
      <c r="G44">
        <v>418767.2</v>
      </c>
    </row>
    <row r="45" spans="1:7" x14ac:dyDescent="0.2">
      <c r="A45" t="s">
        <v>162</v>
      </c>
    </row>
    <row r="46" spans="1:7" x14ac:dyDescent="0.2">
      <c r="A46" t="s">
        <v>163</v>
      </c>
    </row>
    <row r="47" spans="1:7" x14ac:dyDescent="0.2">
      <c r="A47" t="s">
        <v>651</v>
      </c>
    </row>
    <row r="49" spans="1:1" x14ac:dyDescent="0.2">
      <c r="A49" t="s">
        <v>656</v>
      </c>
    </row>
    <row r="51" spans="1:1" x14ac:dyDescent="0.2">
      <c r="A51" t="s">
        <v>127</v>
      </c>
    </row>
    <row r="53" spans="1:1" x14ac:dyDescent="0.2">
      <c r="A53" t="s">
        <v>128</v>
      </c>
    </row>
    <row r="54" spans="1:1" x14ac:dyDescent="0.2">
      <c r="A54" t="s">
        <v>129</v>
      </c>
    </row>
    <row r="55" spans="1:1" x14ac:dyDescent="0.2">
      <c r="A55" t="s">
        <v>130</v>
      </c>
    </row>
    <row r="56" spans="1:1" x14ac:dyDescent="0.2">
      <c r="A56" t="s">
        <v>131</v>
      </c>
    </row>
    <row r="57" spans="1:1" x14ac:dyDescent="0.2">
      <c r="A57" t="s">
        <v>132</v>
      </c>
    </row>
    <row r="58" spans="1:1" x14ac:dyDescent="0.2">
      <c r="A58" t="s">
        <v>131</v>
      </c>
    </row>
    <row r="59" spans="1:1" x14ac:dyDescent="0.2">
      <c r="A59" t="s">
        <v>133</v>
      </c>
    </row>
    <row r="61" spans="1:1" x14ac:dyDescent="0.2">
      <c r="A61" t="s">
        <v>134</v>
      </c>
    </row>
    <row r="63" spans="1:1" x14ac:dyDescent="0.2">
      <c r="A63" t="s">
        <v>135</v>
      </c>
    </row>
    <row r="64" spans="1:1" x14ac:dyDescent="0.2">
      <c r="A64" t="s">
        <v>136</v>
      </c>
    </row>
    <row r="65" spans="1:1" x14ac:dyDescent="0.2">
      <c r="A65" t="s">
        <v>137</v>
      </c>
    </row>
    <row r="66" spans="1:1" x14ac:dyDescent="0.2">
      <c r="A66" t="s">
        <v>138</v>
      </c>
    </row>
    <row r="67" spans="1:1" x14ac:dyDescent="0.2">
      <c r="A67" t="s">
        <v>139</v>
      </c>
    </row>
    <row r="68" spans="1:1" x14ac:dyDescent="0.2">
      <c r="A68" t="s">
        <v>138</v>
      </c>
    </row>
    <row r="69" spans="1:1" x14ac:dyDescent="0.2">
      <c r="A69" t="s">
        <v>140</v>
      </c>
    </row>
    <row r="71" spans="1:1" x14ac:dyDescent="0.2">
      <c r="A71" t="s">
        <v>141</v>
      </c>
    </row>
    <row r="72" spans="1:1" x14ac:dyDescent="0.2">
      <c r="A72" t="s">
        <v>642</v>
      </c>
    </row>
    <row r="74" spans="1:1" x14ac:dyDescent="0.2">
      <c r="A74" t="s">
        <v>643</v>
      </c>
    </row>
    <row r="76" spans="1:1" x14ac:dyDescent="0.2">
      <c r="A76" t="s">
        <v>142</v>
      </c>
    </row>
    <row r="77" spans="1:1" x14ac:dyDescent="0.2">
      <c r="A77" t="s">
        <v>143</v>
      </c>
    </row>
    <row r="78" spans="1:1" x14ac:dyDescent="0.2">
      <c r="A78" t="s">
        <v>144</v>
      </c>
    </row>
    <row r="79" spans="1:1" x14ac:dyDescent="0.2">
      <c r="A79" t="s">
        <v>145</v>
      </c>
    </row>
    <row r="80" spans="1:1" x14ac:dyDescent="0.2">
      <c r="A80" t="s">
        <v>146</v>
      </c>
    </row>
    <row r="82" spans="1:7" x14ac:dyDescent="0.2">
      <c r="A82" t="s">
        <v>649</v>
      </c>
    </row>
    <row r="83" spans="1:7" x14ac:dyDescent="0.2">
      <c r="A83" t="s">
        <v>650</v>
      </c>
    </row>
    <row r="85" spans="1:7" x14ac:dyDescent="0.2">
      <c r="A85" t="s">
        <v>651</v>
      </c>
    </row>
    <row r="86" spans="1:7" x14ac:dyDescent="0.2">
      <c r="A86" t="s">
        <v>652</v>
      </c>
    </row>
    <row r="87" spans="1:7" x14ac:dyDescent="0.2">
      <c r="A87" t="s">
        <v>653</v>
      </c>
    </row>
    <row r="88" spans="1:7" x14ac:dyDescent="0.2">
      <c r="A88" t="s">
        <v>654</v>
      </c>
    </row>
    <row r="89" spans="1:7" x14ac:dyDescent="0.2">
      <c r="A89" t="s">
        <v>147</v>
      </c>
      <c r="B89" t="s">
        <v>154</v>
      </c>
    </row>
    <row r="90" spans="1:7" x14ac:dyDescent="0.2">
      <c r="A90" t="s">
        <v>148</v>
      </c>
      <c r="C90">
        <v>1</v>
      </c>
      <c r="D90">
        <v>1606021</v>
      </c>
      <c r="E90">
        <v>59355.92</v>
      </c>
      <c r="F90">
        <v>1489555</v>
      </c>
      <c r="G90">
        <v>1722487</v>
      </c>
    </row>
    <row r="91" spans="1:7" x14ac:dyDescent="0.2">
      <c r="A91" t="s">
        <v>149</v>
      </c>
      <c r="C91">
        <v>2</v>
      </c>
      <c r="D91">
        <v>1231287</v>
      </c>
      <c r="E91">
        <v>50915.89</v>
      </c>
      <c r="F91">
        <v>1131382</v>
      </c>
      <c r="G91">
        <v>1331192</v>
      </c>
    </row>
    <row r="92" spans="1:7" x14ac:dyDescent="0.2">
      <c r="A92" t="s">
        <v>651</v>
      </c>
    </row>
    <row r="94" spans="1:7" x14ac:dyDescent="0.2">
      <c r="A94" t="s">
        <v>656</v>
      </c>
    </row>
    <row r="97" spans="1:4" x14ac:dyDescent="0.2">
      <c r="A97" t="s">
        <v>208</v>
      </c>
    </row>
    <row r="99" spans="1:4" x14ac:dyDescent="0.2">
      <c r="A99" t="s">
        <v>209</v>
      </c>
    </row>
    <row r="100" spans="1:4" x14ac:dyDescent="0.2">
      <c r="A100" t="s">
        <v>210</v>
      </c>
    </row>
    <row r="101" spans="1:4" x14ac:dyDescent="0.2">
      <c r="A101" t="s">
        <v>211</v>
      </c>
      <c r="D101">
        <v>1082</v>
      </c>
    </row>
    <row r="102" spans="1:4" x14ac:dyDescent="0.2">
      <c r="A102" t="s">
        <v>212</v>
      </c>
      <c r="D102">
        <v>29</v>
      </c>
    </row>
    <row r="103" spans="1:4" x14ac:dyDescent="0.2">
      <c r="A103" t="s">
        <v>213</v>
      </c>
      <c r="D103">
        <f>D102/D101</f>
        <v>2.6802218114602587E-2</v>
      </c>
    </row>
    <row r="104" spans="1:4" x14ac:dyDescent="0.2">
      <c r="A104" t="s">
        <v>214</v>
      </c>
    </row>
    <row r="105" spans="1:4" x14ac:dyDescent="0.2">
      <c r="A105" t="s">
        <v>212</v>
      </c>
    </row>
    <row r="106" spans="1:4" x14ac:dyDescent="0.2">
      <c r="A106" t="s">
        <v>215</v>
      </c>
    </row>
    <row r="108" spans="1:4" x14ac:dyDescent="0.2">
      <c r="A108" t="s">
        <v>656</v>
      </c>
    </row>
    <row r="110" spans="1:4" x14ac:dyDescent="0.2">
      <c r="A110" t="s">
        <v>217</v>
      </c>
    </row>
    <row r="112" spans="1:4" x14ac:dyDescent="0.2">
      <c r="A112" t="s">
        <v>218</v>
      </c>
    </row>
    <row r="113" spans="1:1" x14ac:dyDescent="0.2">
      <c r="A113" t="s">
        <v>138</v>
      </c>
    </row>
    <row r="114" spans="1:1" x14ac:dyDescent="0.2">
      <c r="A114" t="s">
        <v>219</v>
      </c>
    </row>
    <row r="115" spans="1:1" x14ac:dyDescent="0.2">
      <c r="A115" t="s">
        <v>220</v>
      </c>
    </row>
    <row r="116" spans="1:1" x14ac:dyDescent="0.2">
      <c r="A116" t="s">
        <v>138</v>
      </c>
    </row>
    <row r="117" spans="1:1" x14ac:dyDescent="0.2">
      <c r="A117" t="s">
        <v>140</v>
      </c>
    </row>
    <row r="119" spans="1:1" x14ac:dyDescent="0.2">
      <c r="A119" t="s">
        <v>656</v>
      </c>
    </row>
    <row r="123" spans="1:1" x14ac:dyDescent="0.2">
      <c r="A123" t="s">
        <v>286</v>
      </c>
    </row>
    <row r="124" spans="1:1" x14ac:dyDescent="0.2">
      <c r="A124" t="s">
        <v>657</v>
      </c>
    </row>
    <row r="126" spans="1:1" x14ac:dyDescent="0.2">
      <c r="A126" t="s">
        <v>658</v>
      </c>
    </row>
    <row r="128" spans="1:1" x14ac:dyDescent="0.2">
      <c r="A128" t="s">
        <v>287</v>
      </c>
    </row>
    <row r="129" spans="1:1" x14ac:dyDescent="0.2">
      <c r="A129" t="s">
        <v>288</v>
      </c>
    </row>
    <row r="130" spans="1:1" x14ac:dyDescent="0.2">
      <c r="A130" t="s">
        <v>289</v>
      </c>
    </row>
    <row r="131" spans="1:1" x14ac:dyDescent="0.2">
      <c r="A131" t="s">
        <v>290</v>
      </c>
    </row>
    <row r="132" spans="1:1" x14ac:dyDescent="0.2">
      <c r="A132" t="s">
        <v>291</v>
      </c>
    </row>
    <row r="134" spans="1:1" x14ac:dyDescent="0.2">
      <c r="A134" t="s">
        <v>292</v>
      </c>
    </row>
    <row r="135" spans="1:1" x14ac:dyDescent="0.2">
      <c r="A135" t="s">
        <v>293</v>
      </c>
    </row>
    <row r="136" spans="1:1" x14ac:dyDescent="0.2">
      <c r="A136" t="s">
        <v>294</v>
      </c>
    </row>
    <row r="137" spans="1:1" x14ac:dyDescent="0.2">
      <c r="A137" t="s">
        <v>295</v>
      </c>
    </row>
    <row r="138" spans="1:1" x14ac:dyDescent="0.2">
      <c r="A138" t="s">
        <v>296</v>
      </c>
    </row>
    <row r="139" spans="1:1" x14ac:dyDescent="0.2">
      <c r="A139" t="s">
        <v>297</v>
      </c>
    </row>
    <row r="140" spans="1:1" x14ac:dyDescent="0.2">
      <c r="A140" t="s">
        <v>298</v>
      </c>
    </row>
    <row r="141" spans="1:1" x14ac:dyDescent="0.2">
      <c r="A141" t="s">
        <v>299</v>
      </c>
    </row>
    <row r="142" spans="1:1" x14ac:dyDescent="0.2">
      <c r="A142" t="s">
        <v>300</v>
      </c>
    </row>
    <row r="143" spans="1:1" x14ac:dyDescent="0.2">
      <c r="A143" t="s">
        <v>301</v>
      </c>
    </row>
    <row r="144" spans="1:1" x14ac:dyDescent="0.2">
      <c r="A144" t="s">
        <v>302</v>
      </c>
    </row>
    <row r="145" spans="1:1" x14ac:dyDescent="0.2">
      <c r="A145" t="s">
        <v>303</v>
      </c>
    </row>
    <row r="146" spans="1:1" x14ac:dyDescent="0.2">
      <c r="A146" t="s">
        <v>304</v>
      </c>
    </row>
    <row r="147" spans="1:1" x14ac:dyDescent="0.2">
      <c r="A147" t="s">
        <v>305</v>
      </c>
    </row>
    <row r="148" spans="1:1" x14ac:dyDescent="0.2">
      <c r="A148" t="s">
        <v>306</v>
      </c>
    </row>
    <row r="149" spans="1:1" x14ac:dyDescent="0.2">
      <c r="A149" t="s">
        <v>307</v>
      </c>
    </row>
    <row r="150" spans="1:1" x14ac:dyDescent="0.2">
      <c r="A150" t="s">
        <v>308</v>
      </c>
    </row>
    <row r="151" spans="1:1" x14ac:dyDescent="0.2">
      <c r="A151" t="s">
        <v>309</v>
      </c>
    </row>
    <row r="152" spans="1:1" x14ac:dyDescent="0.2">
      <c r="A152" t="s">
        <v>310</v>
      </c>
    </row>
    <row r="153" spans="1:1" x14ac:dyDescent="0.2">
      <c r="A153" t="s">
        <v>311</v>
      </c>
    </row>
    <row r="154" spans="1:1" x14ac:dyDescent="0.2">
      <c r="A154" t="s">
        <v>312</v>
      </c>
    </row>
    <row r="155" spans="1:1" x14ac:dyDescent="0.2">
      <c r="A155" t="s">
        <v>313</v>
      </c>
    </row>
    <row r="157" spans="1:1" x14ac:dyDescent="0.2">
      <c r="A157" t="s">
        <v>649</v>
      </c>
    </row>
    <row r="158" spans="1:1" x14ac:dyDescent="0.2">
      <c r="A158" t="s">
        <v>650</v>
      </c>
    </row>
    <row r="160" spans="1:1" x14ac:dyDescent="0.2">
      <c r="A160" t="s">
        <v>651</v>
      </c>
    </row>
    <row r="161" spans="1:1" x14ac:dyDescent="0.2">
      <c r="A161" t="s">
        <v>652</v>
      </c>
    </row>
    <row r="162" spans="1:1" x14ac:dyDescent="0.2">
      <c r="A162" t="s">
        <v>665</v>
      </c>
    </row>
    <row r="163" spans="1:1" x14ac:dyDescent="0.2">
      <c r="A163" t="s">
        <v>654</v>
      </c>
    </row>
    <row r="164" spans="1:1" x14ac:dyDescent="0.2">
      <c r="A164" t="s">
        <v>666</v>
      </c>
    </row>
    <row r="165" spans="1:1" x14ac:dyDescent="0.2">
      <c r="A165" t="s">
        <v>314</v>
      </c>
    </row>
    <row r="166" spans="1:1" x14ac:dyDescent="0.2">
      <c r="A166" t="s">
        <v>315</v>
      </c>
    </row>
    <row r="167" spans="1:1" x14ac:dyDescent="0.2">
      <c r="A167" t="s">
        <v>654</v>
      </c>
    </row>
    <row r="168" spans="1:1" x14ac:dyDescent="0.2">
      <c r="A168" t="s">
        <v>669</v>
      </c>
    </row>
    <row r="169" spans="1:1" x14ac:dyDescent="0.2">
      <c r="A169" t="s">
        <v>316</v>
      </c>
    </row>
    <row r="170" spans="1:1" x14ac:dyDescent="0.2">
      <c r="A170" t="s">
        <v>317</v>
      </c>
    </row>
    <row r="171" spans="1:1" x14ac:dyDescent="0.2">
      <c r="A171" t="s">
        <v>654</v>
      </c>
    </row>
    <row r="172" spans="1:1" x14ac:dyDescent="0.2">
      <c r="A172" t="s">
        <v>95</v>
      </c>
    </row>
    <row r="173" spans="1:1" x14ac:dyDescent="0.2">
      <c r="A173" t="s">
        <v>318</v>
      </c>
    </row>
    <row r="174" spans="1:1" x14ac:dyDescent="0.2">
      <c r="A174" t="s">
        <v>319</v>
      </c>
    </row>
    <row r="175" spans="1:1" x14ac:dyDescent="0.2">
      <c r="A175" t="s">
        <v>654</v>
      </c>
    </row>
    <row r="176" spans="1:1" x14ac:dyDescent="0.2">
      <c r="A176" t="s">
        <v>98</v>
      </c>
    </row>
    <row r="177" spans="1:1" x14ac:dyDescent="0.2">
      <c r="A177" t="s">
        <v>320</v>
      </c>
    </row>
    <row r="178" spans="1:1" x14ac:dyDescent="0.2">
      <c r="A178" t="s">
        <v>321</v>
      </c>
    </row>
    <row r="179" spans="1:1" x14ac:dyDescent="0.2">
      <c r="A179" t="s">
        <v>654</v>
      </c>
    </row>
    <row r="180" spans="1:1" x14ac:dyDescent="0.2">
      <c r="A180" t="s">
        <v>101</v>
      </c>
    </row>
    <row r="181" spans="1:1" x14ac:dyDescent="0.2">
      <c r="A181" t="s">
        <v>322</v>
      </c>
    </row>
    <row r="182" spans="1:1" x14ac:dyDescent="0.2">
      <c r="A182" t="s">
        <v>323</v>
      </c>
    </row>
    <row r="183" spans="1:1" x14ac:dyDescent="0.2">
      <c r="A183" t="s">
        <v>654</v>
      </c>
    </row>
    <row r="184" spans="1:1" x14ac:dyDescent="0.2">
      <c r="A184" t="s">
        <v>104</v>
      </c>
    </row>
    <row r="185" spans="1:1" x14ac:dyDescent="0.2">
      <c r="A185" t="s">
        <v>324</v>
      </c>
    </row>
    <row r="186" spans="1:1" x14ac:dyDescent="0.2">
      <c r="A186" t="s">
        <v>329</v>
      </c>
    </row>
    <row r="187" spans="1:1" x14ac:dyDescent="0.2">
      <c r="A187" t="s">
        <v>654</v>
      </c>
    </row>
    <row r="188" spans="1:1" x14ac:dyDescent="0.2">
      <c r="A188" t="s">
        <v>107</v>
      </c>
    </row>
    <row r="189" spans="1:1" x14ac:dyDescent="0.2">
      <c r="A189" t="s">
        <v>330</v>
      </c>
    </row>
    <row r="190" spans="1:1" x14ac:dyDescent="0.2">
      <c r="A190" t="s">
        <v>331</v>
      </c>
    </row>
    <row r="191" spans="1:1" x14ac:dyDescent="0.2">
      <c r="A191" t="s">
        <v>654</v>
      </c>
    </row>
    <row r="192" spans="1:1" x14ac:dyDescent="0.2">
      <c r="A192" t="s">
        <v>110</v>
      </c>
    </row>
    <row r="193" spans="1:1" x14ac:dyDescent="0.2">
      <c r="A193" t="s">
        <v>332</v>
      </c>
    </row>
    <row r="194" spans="1:1" x14ac:dyDescent="0.2">
      <c r="A194" t="s">
        <v>333</v>
      </c>
    </row>
    <row r="195" spans="1:1" x14ac:dyDescent="0.2">
      <c r="A195" t="s">
        <v>654</v>
      </c>
    </row>
    <row r="196" spans="1:1" x14ac:dyDescent="0.2">
      <c r="A196" t="s">
        <v>114</v>
      </c>
    </row>
    <row r="197" spans="1:1" x14ac:dyDescent="0.2">
      <c r="A197" t="s">
        <v>334</v>
      </c>
    </row>
    <row r="198" spans="1:1" x14ac:dyDescent="0.2">
      <c r="A198" t="s">
        <v>333</v>
      </c>
    </row>
    <row r="199" spans="1:1" x14ac:dyDescent="0.2">
      <c r="A199" t="s">
        <v>654</v>
      </c>
    </row>
    <row r="200" spans="1:1" x14ac:dyDescent="0.2">
      <c r="A200" t="s">
        <v>117</v>
      </c>
    </row>
    <row r="201" spans="1:1" x14ac:dyDescent="0.2">
      <c r="A201" t="s">
        <v>335</v>
      </c>
    </row>
    <row r="202" spans="1:1" x14ac:dyDescent="0.2">
      <c r="A202" t="s">
        <v>333</v>
      </c>
    </row>
    <row r="203" spans="1:1" x14ac:dyDescent="0.2">
      <c r="A203" t="s">
        <v>654</v>
      </c>
    </row>
    <row r="204" spans="1:1" x14ac:dyDescent="0.2">
      <c r="A204" t="s">
        <v>336</v>
      </c>
    </row>
    <row r="205" spans="1:1" x14ac:dyDescent="0.2">
      <c r="A205" t="s">
        <v>337</v>
      </c>
    </row>
    <row r="206" spans="1:1" x14ac:dyDescent="0.2">
      <c r="A206" t="s">
        <v>333</v>
      </c>
    </row>
    <row r="207" spans="1:1" x14ac:dyDescent="0.2">
      <c r="A207" t="s">
        <v>654</v>
      </c>
    </row>
    <row r="208" spans="1:1" x14ac:dyDescent="0.2">
      <c r="A208" t="s">
        <v>338</v>
      </c>
    </row>
    <row r="209" spans="1:1" x14ac:dyDescent="0.2">
      <c r="A209" t="s">
        <v>339</v>
      </c>
    </row>
    <row r="210" spans="1:1" x14ac:dyDescent="0.2">
      <c r="A210" t="s">
        <v>333</v>
      </c>
    </row>
    <row r="211" spans="1:1" x14ac:dyDescent="0.2">
      <c r="A211" t="s">
        <v>654</v>
      </c>
    </row>
    <row r="212" spans="1:1" x14ac:dyDescent="0.2">
      <c r="A212" t="s">
        <v>340</v>
      </c>
    </row>
    <row r="213" spans="1:1" x14ac:dyDescent="0.2">
      <c r="A213" t="s">
        <v>341</v>
      </c>
    </row>
    <row r="214" spans="1:1" x14ac:dyDescent="0.2">
      <c r="A214" t="s">
        <v>333</v>
      </c>
    </row>
    <row r="215" spans="1:1" x14ac:dyDescent="0.2">
      <c r="A215" t="s">
        <v>654</v>
      </c>
    </row>
    <row r="216" spans="1:1" x14ac:dyDescent="0.2">
      <c r="A216" t="s">
        <v>342</v>
      </c>
    </row>
    <row r="217" spans="1:1" x14ac:dyDescent="0.2">
      <c r="A217" t="s">
        <v>343</v>
      </c>
    </row>
    <row r="218" spans="1:1" x14ac:dyDescent="0.2">
      <c r="A218" t="s">
        <v>333</v>
      </c>
    </row>
    <row r="219" spans="1:1" x14ac:dyDescent="0.2">
      <c r="A219" t="s">
        <v>654</v>
      </c>
    </row>
    <row r="220" spans="1:1" x14ac:dyDescent="0.2">
      <c r="A220" t="s">
        <v>344</v>
      </c>
    </row>
    <row r="221" spans="1:1" x14ac:dyDescent="0.2">
      <c r="A221" t="s">
        <v>345</v>
      </c>
    </row>
    <row r="222" spans="1:1" x14ac:dyDescent="0.2">
      <c r="A222" t="s">
        <v>333</v>
      </c>
    </row>
    <row r="223" spans="1:1" x14ac:dyDescent="0.2">
      <c r="A223" t="s">
        <v>654</v>
      </c>
    </row>
    <row r="224" spans="1:1" x14ac:dyDescent="0.2">
      <c r="A224" t="s">
        <v>346</v>
      </c>
    </row>
    <row r="225" spans="1:1" x14ac:dyDescent="0.2">
      <c r="A225" t="s">
        <v>347</v>
      </c>
    </row>
    <row r="226" spans="1:1" x14ac:dyDescent="0.2">
      <c r="A226" t="s">
        <v>348</v>
      </c>
    </row>
    <row r="227" spans="1:1" x14ac:dyDescent="0.2">
      <c r="A227" t="s">
        <v>654</v>
      </c>
    </row>
    <row r="228" spans="1:1" x14ac:dyDescent="0.2">
      <c r="A228" t="s">
        <v>349</v>
      </c>
    </row>
    <row r="229" spans="1:1" x14ac:dyDescent="0.2">
      <c r="A229" t="s">
        <v>335</v>
      </c>
    </row>
    <row r="230" spans="1:1" x14ac:dyDescent="0.2">
      <c r="A230" t="s">
        <v>333</v>
      </c>
    </row>
    <row r="231" spans="1:1" x14ac:dyDescent="0.2">
      <c r="A231" t="s">
        <v>654</v>
      </c>
    </row>
    <row r="232" spans="1:1" x14ac:dyDescent="0.2">
      <c r="A232" t="s">
        <v>350</v>
      </c>
    </row>
    <row r="233" spans="1:1" x14ac:dyDescent="0.2">
      <c r="A233" t="s">
        <v>335</v>
      </c>
    </row>
    <row r="234" spans="1:1" x14ac:dyDescent="0.2">
      <c r="A234" t="s">
        <v>333</v>
      </c>
    </row>
    <row r="235" spans="1:1" x14ac:dyDescent="0.2">
      <c r="A235" t="s">
        <v>654</v>
      </c>
    </row>
    <row r="236" spans="1:1" x14ac:dyDescent="0.2">
      <c r="A236" t="s">
        <v>351</v>
      </c>
    </row>
    <row r="237" spans="1:1" x14ac:dyDescent="0.2">
      <c r="A237" t="s">
        <v>352</v>
      </c>
    </row>
    <row r="238" spans="1:1" x14ac:dyDescent="0.2">
      <c r="A238" t="s">
        <v>333</v>
      </c>
    </row>
    <row r="239" spans="1:1" x14ac:dyDescent="0.2">
      <c r="A239" t="s">
        <v>654</v>
      </c>
    </row>
    <row r="240" spans="1:1" x14ac:dyDescent="0.2">
      <c r="A240" t="s">
        <v>353</v>
      </c>
    </row>
    <row r="241" spans="1:1" x14ac:dyDescent="0.2">
      <c r="A241" t="s">
        <v>354</v>
      </c>
    </row>
    <row r="242" spans="1:1" x14ac:dyDescent="0.2">
      <c r="A242" t="s">
        <v>333</v>
      </c>
    </row>
    <row r="243" spans="1:1" x14ac:dyDescent="0.2">
      <c r="A243" t="s">
        <v>654</v>
      </c>
    </row>
    <row r="244" spans="1:1" x14ac:dyDescent="0.2">
      <c r="A244" t="s">
        <v>355</v>
      </c>
    </row>
    <row r="245" spans="1:1" x14ac:dyDescent="0.2">
      <c r="A245" t="s">
        <v>356</v>
      </c>
    </row>
    <row r="246" spans="1:1" x14ac:dyDescent="0.2">
      <c r="A246" t="s">
        <v>357</v>
      </c>
    </row>
    <row r="247" spans="1:1" x14ac:dyDescent="0.2">
      <c r="A247" t="s">
        <v>654</v>
      </c>
    </row>
    <row r="248" spans="1:1" x14ac:dyDescent="0.2">
      <c r="A248" t="s">
        <v>358</v>
      </c>
    </row>
    <row r="249" spans="1:1" x14ac:dyDescent="0.2">
      <c r="A249" t="s">
        <v>359</v>
      </c>
    </row>
    <row r="250" spans="1:1" x14ac:dyDescent="0.2">
      <c r="A250" t="s">
        <v>333</v>
      </c>
    </row>
    <row r="251" spans="1:1" x14ac:dyDescent="0.2">
      <c r="A251" t="s">
        <v>651</v>
      </c>
    </row>
    <row r="255" spans="1:1" x14ac:dyDescent="0.2">
      <c r="A255" t="s">
        <v>360</v>
      </c>
    </row>
    <row r="257" spans="1:1" x14ac:dyDescent="0.2">
      <c r="A257" t="s">
        <v>361</v>
      </c>
    </row>
    <row r="258" spans="1:1" x14ac:dyDescent="0.2">
      <c r="A258" t="s">
        <v>362</v>
      </c>
    </row>
    <row r="259" spans="1:1" x14ac:dyDescent="0.2">
      <c r="A259" t="s">
        <v>363</v>
      </c>
    </row>
    <row r="260" spans="1:1" x14ac:dyDescent="0.2">
      <c r="A260" t="s">
        <v>364</v>
      </c>
    </row>
    <row r="261" spans="1:1" x14ac:dyDescent="0.2">
      <c r="A261" t="s">
        <v>365</v>
      </c>
    </row>
    <row r="262" spans="1:1" x14ac:dyDescent="0.2">
      <c r="A262" t="s">
        <v>366</v>
      </c>
    </row>
    <row r="263" spans="1:1" x14ac:dyDescent="0.2">
      <c r="A263" t="s">
        <v>367</v>
      </c>
    </row>
    <row r="264" spans="1:1" x14ac:dyDescent="0.2">
      <c r="A264" t="s">
        <v>368</v>
      </c>
    </row>
    <row r="265" spans="1:1" x14ac:dyDescent="0.2">
      <c r="A265" t="s">
        <v>369</v>
      </c>
    </row>
    <row r="266" spans="1:1" x14ac:dyDescent="0.2">
      <c r="A266" t="s">
        <v>370</v>
      </c>
    </row>
    <row r="267" spans="1:1" x14ac:dyDescent="0.2">
      <c r="A267" t="s">
        <v>371</v>
      </c>
    </row>
    <row r="268" spans="1:1" x14ac:dyDescent="0.2">
      <c r="A268" t="s">
        <v>372</v>
      </c>
    </row>
    <row r="269" spans="1:1" x14ac:dyDescent="0.2">
      <c r="A269" t="s">
        <v>373</v>
      </c>
    </row>
    <row r="270" spans="1:1" x14ac:dyDescent="0.2">
      <c r="A270" t="s">
        <v>374</v>
      </c>
    </row>
    <row r="271" spans="1:1" x14ac:dyDescent="0.2">
      <c r="A271" t="s">
        <v>375</v>
      </c>
    </row>
    <row r="272" spans="1:1" x14ac:dyDescent="0.2">
      <c r="A272" t="s">
        <v>376</v>
      </c>
    </row>
    <row r="273" spans="1:1" x14ac:dyDescent="0.2">
      <c r="A273" t="s">
        <v>377</v>
      </c>
    </row>
    <row r="274" spans="1:1" x14ac:dyDescent="0.2">
      <c r="A274" t="s">
        <v>378</v>
      </c>
    </row>
    <row r="275" spans="1:1" x14ac:dyDescent="0.2">
      <c r="A275" t="s">
        <v>379</v>
      </c>
    </row>
    <row r="276" spans="1:1" x14ac:dyDescent="0.2">
      <c r="A276" t="s">
        <v>380</v>
      </c>
    </row>
    <row r="277" spans="1:1" x14ac:dyDescent="0.2">
      <c r="A277" t="s">
        <v>381</v>
      </c>
    </row>
    <row r="278" spans="1:1" x14ac:dyDescent="0.2">
      <c r="A278" t="s">
        <v>382</v>
      </c>
    </row>
    <row r="279" spans="1:1" x14ac:dyDescent="0.2">
      <c r="A279" t="s">
        <v>383</v>
      </c>
    </row>
    <row r="280" spans="1:1" x14ac:dyDescent="0.2">
      <c r="A280" t="s">
        <v>384</v>
      </c>
    </row>
    <row r="281" spans="1:1" x14ac:dyDescent="0.2">
      <c r="A281" t="s">
        <v>385</v>
      </c>
    </row>
    <row r="282" spans="1:1" x14ac:dyDescent="0.2">
      <c r="A282" t="s">
        <v>386</v>
      </c>
    </row>
    <row r="283" spans="1:1" x14ac:dyDescent="0.2">
      <c r="A283" t="s">
        <v>363</v>
      </c>
    </row>
    <row r="284" spans="1:1" x14ac:dyDescent="0.2">
      <c r="A284" t="s">
        <v>387</v>
      </c>
    </row>
    <row r="287" spans="1:1" x14ac:dyDescent="0.2">
      <c r="A287" t="s">
        <v>656</v>
      </c>
    </row>
    <row r="290" spans="1:1" x14ac:dyDescent="0.2">
      <c r="A290" t="s">
        <v>388</v>
      </c>
    </row>
    <row r="291" spans="1:1" x14ac:dyDescent="0.2">
      <c r="A291" t="s">
        <v>657</v>
      </c>
    </row>
    <row r="293" spans="1:1" x14ac:dyDescent="0.2">
      <c r="A293" t="s">
        <v>658</v>
      </c>
    </row>
    <row r="295" spans="1:1" x14ac:dyDescent="0.2">
      <c r="A295" t="s">
        <v>142</v>
      </c>
    </row>
    <row r="296" spans="1:1" x14ac:dyDescent="0.2">
      <c r="A296" t="s">
        <v>143</v>
      </c>
    </row>
    <row r="297" spans="1:1" x14ac:dyDescent="0.2">
      <c r="A297" t="s">
        <v>144</v>
      </c>
    </row>
    <row r="298" spans="1:1" x14ac:dyDescent="0.2">
      <c r="A298" t="s">
        <v>145</v>
      </c>
    </row>
    <row r="299" spans="1:1" x14ac:dyDescent="0.2">
      <c r="A299" t="s">
        <v>146</v>
      </c>
    </row>
    <row r="301" spans="1:1" x14ac:dyDescent="0.2">
      <c r="A301" t="s">
        <v>389</v>
      </c>
    </row>
    <row r="302" spans="1:1" x14ac:dyDescent="0.2">
      <c r="A302" t="s">
        <v>390</v>
      </c>
    </row>
    <row r="303" spans="1:1" x14ac:dyDescent="0.2">
      <c r="A303" t="s">
        <v>391</v>
      </c>
    </row>
    <row r="304" spans="1:1" x14ac:dyDescent="0.2">
      <c r="A304" t="s">
        <v>392</v>
      </c>
    </row>
    <row r="306" spans="1:1" x14ac:dyDescent="0.2">
      <c r="A306" t="s">
        <v>649</v>
      </c>
    </row>
    <row r="307" spans="1:1" x14ac:dyDescent="0.2">
      <c r="A307" t="s">
        <v>650</v>
      </c>
    </row>
    <row r="309" spans="1:1" x14ac:dyDescent="0.2">
      <c r="A309" t="s">
        <v>651</v>
      </c>
    </row>
    <row r="310" spans="1:1" x14ac:dyDescent="0.2">
      <c r="A310" t="s">
        <v>652</v>
      </c>
    </row>
    <row r="311" spans="1:1" x14ac:dyDescent="0.2">
      <c r="A311" t="s">
        <v>665</v>
      </c>
    </row>
    <row r="312" spans="1:1" x14ac:dyDescent="0.2">
      <c r="A312" t="s">
        <v>654</v>
      </c>
    </row>
    <row r="313" spans="1:1" x14ac:dyDescent="0.2">
      <c r="A313" t="s">
        <v>666</v>
      </c>
    </row>
    <row r="314" spans="1:1" x14ac:dyDescent="0.2">
      <c r="A314" t="s">
        <v>393</v>
      </c>
    </row>
    <row r="315" spans="1:1" x14ac:dyDescent="0.2">
      <c r="A315" t="s">
        <v>394</v>
      </c>
    </row>
    <row r="316" spans="1:1" x14ac:dyDescent="0.2">
      <c r="A316" t="s">
        <v>654</v>
      </c>
    </row>
    <row r="317" spans="1:1" x14ac:dyDescent="0.2">
      <c r="A317" t="s">
        <v>669</v>
      </c>
    </row>
    <row r="318" spans="1:1" x14ac:dyDescent="0.2">
      <c r="A318" t="s">
        <v>395</v>
      </c>
    </row>
    <row r="319" spans="1:1" x14ac:dyDescent="0.2">
      <c r="A319" t="s">
        <v>396</v>
      </c>
    </row>
    <row r="320" spans="1:1" x14ac:dyDescent="0.2">
      <c r="A320" t="s">
        <v>654</v>
      </c>
    </row>
    <row r="321" spans="1:1" x14ac:dyDescent="0.2">
      <c r="A321" t="s">
        <v>95</v>
      </c>
    </row>
    <row r="322" spans="1:1" x14ac:dyDescent="0.2">
      <c r="A322" t="s">
        <v>397</v>
      </c>
    </row>
    <row r="323" spans="1:1" x14ac:dyDescent="0.2">
      <c r="A323" t="s">
        <v>398</v>
      </c>
    </row>
    <row r="324" spans="1:1" x14ac:dyDescent="0.2">
      <c r="A324" t="s">
        <v>654</v>
      </c>
    </row>
    <row r="325" spans="1:1" x14ac:dyDescent="0.2">
      <c r="A325" t="s">
        <v>358</v>
      </c>
    </row>
    <row r="326" spans="1:1" x14ac:dyDescent="0.2">
      <c r="A326" t="s">
        <v>399</v>
      </c>
    </row>
    <row r="327" spans="1:1" x14ac:dyDescent="0.2">
      <c r="A327" t="s">
        <v>400</v>
      </c>
    </row>
    <row r="328" spans="1:1" x14ac:dyDescent="0.2">
      <c r="A328" t="s">
        <v>651</v>
      </c>
    </row>
  </sheetData>
  <mergeCells count="1">
    <mergeCell ref="A1:E1"/>
  </mergeCells>
  <phoneticPr fontId="3" type="noConversion"/>
  <pageMargins left="0.75" right="0.75" top="1" bottom="1" header="0.5" footer="0.5"/>
  <pageSetup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3"/>
  <sheetViews>
    <sheetView workbookViewId="0"/>
  </sheetViews>
  <sheetFormatPr defaultRowHeight="12.75" x14ac:dyDescent="0.2"/>
  <cols>
    <col min="1" max="1" width="87.7109375" customWidth="1"/>
    <col min="2" max="2" width="37" customWidth="1"/>
  </cols>
  <sheetData>
    <row r="1" spans="1:2" x14ac:dyDescent="0.2">
      <c r="A1" s="18" t="s">
        <v>932</v>
      </c>
      <c r="B1" t="s">
        <v>923</v>
      </c>
    </row>
    <row r="2" spans="1:2" x14ac:dyDescent="0.2">
      <c r="B2" t="s">
        <v>924</v>
      </c>
    </row>
    <row r="3" spans="1:2" x14ac:dyDescent="0.2">
      <c r="A3" t="s">
        <v>199</v>
      </c>
      <c r="B3" t="s">
        <v>925</v>
      </c>
    </row>
    <row r="4" spans="1:2" x14ac:dyDescent="0.2">
      <c r="A4" t="s">
        <v>200</v>
      </c>
    </row>
    <row r="5" spans="1:2" x14ac:dyDescent="0.2">
      <c r="A5" t="s">
        <v>201</v>
      </c>
    </row>
    <row r="6" spans="1:2" x14ac:dyDescent="0.2">
      <c r="A6" t="s">
        <v>202</v>
      </c>
    </row>
    <row r="7" spans="1:2" x14ac:dyDescent="0.2">
      <c r="A7" t="s">
        <v>203</v>
      </c>
    </row>
    <row r="8" spans="1:2" x14ac:dyDescent="0.2">
      <c r="A8" t="s">
        <v>204</v>
      </c>
    </row>
    <row r="9" spans="1:2" x14ac:dyDescent="0.2">
      <c r="A9" t="s">
        <v>205</v>
      </c>
    </row>
    <row r="12" spans="1:2" x14ac:dyDescent="0.2">
      <c r="A12" t="s">
        <v>206</v>
      </c>
    </row>
    <row r="14" spans="1:2" x14ac:dyDescent="0.2">
      <c r="A14" t="s">
        <v>164</v>
      </c>
    </row>
    <row r="15" spans="1:2" x14ac:dyDescent="0.2">
      <c r="A15" t="s">
        <v>165</v>
      </c>
    </row>
    <row r="16" spans="1:2" x14ac:dyDescent="0.2">
      <c r="A16" t="s">
        <v>166</v>
      </c>
    </row>
    <row r="17" spans="1:1" x14ac:dyDescent="0.2">
      <c r="A17" t="s">
        <v>167</v>
      </c>
    </row>
    <row r="20" spans="1:1" x14ac:dyDescent="0.2">
      <c r="A20" t="s">
        <v>168</v>
      </c>
    </row>
    <row r="21" spans="1:1" x14ac:dyDescent="0.2">
      <c r="A21" t="s">
        <v>169</v>
      </c>
    </row>
    <row r="23" spans="1:1" x14ac:dyDescent="0.2">
      <c r="A23" t="s">
        <v>170</v>
      </c>
    </row>
    <row r="24" spans="1:1" x14ac:dyDescent="0.2">
      <c r="A24" t="s">
        <v>171</v>
      </c>
    </row>
    <row r="25" spans="1:1" x14ac:dyDescent="0.2">
      <c r="A25" t="s">
        <v>172</v>
      </c>
    </row>
    <row r="26" spans="1:1" x14ac:dyDescent="0.2">
      <c r="A26" t="s">
        <v>173</v>
      </c>
    </row>
    <row r="27" spans="1:1" x14ac:dyDescent="0.2">
      <c r="A27" t="s">
        <v>174</v>
      </c>
    </row>
    <row r="28" spans="1:1" x14ac:dyDescent="0.2">
      <c r="A28" t="s">
        <v>175</v>
      </c>
    </row>
    <row r="31" spans="1:1" x14ac:dyDescent="0.2">
      <c r="A31" t="s">
        <v>176</v>
      </c>
    </row>
    <row r="32" spans="1:1" x14ac:dyDescent="0.2">
      <c r="A32" t="s">
        <v>177</v>
      </c>
    </row>
    <row r="33" spans="1:1" x14ac:dyDescent="0.2">
      <c r="A33" t="s">
        <v>178</v>
      </c>
    </row>
    <row r="34" spans="1:1" x14ac:dyDescent="0.2">
      <c r="A34" t="s">
        <v>179</v>
      </c>
    </row>
    <row r="35" spans="1:1" x14ac:dyDescent="0.2">
      <c r="A35" t="s">
        <v>180</v>
      </c>
    </row>
    <row r="36" spans="1:1" x14ac:dyDescent="0.2">
      <c r="A36" t="s">
        <v>181</v>
      </c>
    </row>
    <row r="38" spans="1:1" x14ac:dyDescent="0.2">
      <c r="A38" t="s">
        <v>182</v>
      </c>
    </row>
    <row r="39" spans="1:1" x14ac:dyDescent="0.2">
      <c r="A39" t="s">
        <v>183</v>
      </c>
    </row>
    <row r="41" spans="1:1" x14ac:dyDescent="0.2">
      <c r="A41" t="s">
        <v>184</v>
      </c>
    </row>
    <row r="42" spans="1:1" x14ac:dyDescent="0.2">
      <c r="A42" t="s">
        <v>185</v>
      </c>
    </row>
    <row r="43" spans="1:1" x14ac:dyDescent="0.2">
      <c r="A43" t="s">
        <v>186</v>
      </c>
    </row>
    <row r="44" spans="1:1" x14ac:dyDescent="0.2">
      <c r="A44" t="s">
        <v>187</v>
      </c>
    </row>
    <row r="45" spans="1:1" x14ac:dyDescent="0.2">
      <c r="A45" t="s">
        <v>188</v>
      </c>
    </row>
    <row r="46" spans="1:1" x14ac:dyDescent="0.2">
      <c r="A46" t="s">
        <v>189</v>
      </c>
    </row>
    <row r="47" spans="1:1" x14ac:dyDescent="0.2">
      <c r="A47" t="s">
        <v>190</v>
      </c>
    </row>
    <row r="48" spans="1:1" x14ac:dyDescent="0.2">
      <c r="A48" t="s">
        <v>191</v>
      </c>
    </row>
    <row r="49" spans="1:1" x14ac:dyDescent="0.2">
      <c r="A49" t="s">
        <v>192</v>
      </c>
    </row>
    <row r="50" spans="1:1" x14ac:dyDescent="0.2">
      <c r="A50" t="s">
        <v>193</v>
      </c>
    </row>
    <row r="52" spans="1:1" x14ac:dyDescent="0.2">
      <c r="A52" t="s">
        <v>194</v>
      </c>
    </row>
    <row r="53" spans="1:1" x14ac:dyDescent="0.2">
      <c r="A53" t="s">
        <v>195</v>
      </c>
    </row>
  </sheetData>
  <phoneticPr fontId="3" type="noConversion"/>
  <pageMargins left="0.75" right="0.75" top="1" bottom="1" header="0.5" footer="0.5"/>
  <pageSetup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35"/>
  <sheetViews>
    <sheetView workbookViewId="0"/>
  </sheetViews>
  <sheetFormatPr defaultRowHeight="12.75" x14ac:dyDescent="0.2"/>
  <cols>
    <col min="1" max="1" width="92" customWidth="1"/>
    <col min="7" max="7" width="2.28515625" customWidth="1"/>
    <col min="8" max="8" width="52.42578125" customWidth="1"/>
  </cols>
  <sheetData>
    <row r="1" spans="1:8" x14ac:dyDescent="0.2">
      <c r="A1" s="18" t="s">
        <v>243</v>
      </c>
      <c r="H1" t="s">
        <v>923</v>
      </c>
    </row>
    <row r="2" spans="1:8" x14ac:dyDescent="0.2">
      <c r="A2" t="s">
        <v>111</v>
      </c>
      <c r="H2" t="s">
        <v>924</v>
      </c>
    </row>
    <row r="3" spans="1:8" x14ac:dyDescent="0.2">
      <c r="H3" t="s">
        <v>925</v>
      </c>
    </row>
    <row r="4" spans="1:8" x14ac:dyDescent="0.2">
      <c r="A4" t="s">
        <v>199</v>
      </c>
    </row>
    <row r="5" spans="1:8" x14ac:dyDescent="0.2">
      <c r="A5" t="s">
        <v>250</v>
      </c>
    </row>
    <row r="6" spans="1:8" ht="38.25" x14ac:dyDescent="0.2">
      <c r="A6" s="9" t="s">
        <v>246</v>
      </c>
    </row>
    <row r="7" spans="1:8" x14ac:dyDescent="0.2">
      <c r="A7" t="s">
        <v>247</v>
      </c>
    </row>
    <row r="8" spans="1:8" x14ac:dyDescent="0.2">
      <c r="A8" t="s">
        <v>248</v>
      </c>
    </row>
    <row r="9" spans="1:8" x14ac:dyDescent="0.2">
      <c r="A9" t="s">
        <v>249</v>
      </c>
    </row>
    <row r="10" spans="1:8" x14ac:dyDescent="0.2">
      <c r="A10" t="s">
        <v>251</v>
      </c>
    </row>
    <row r="11" spans="1:8" x14ac:dyDescent="0.2">
      <c r="A11" t="s">
        <v>205</v>
      </c>
    </row>
    <row r="13" spans="1:8" x14ac:dyDescent="0.2">
      <c r="A13" t="s">
        <v>241</v>
      </c>
    </row>
    <row r="17" spans="1:1" x14ac:dyDescent="0.2">
      <c r="A17" t="s">
        <v>688</v>
      </c>
    </row>
    <row r="18" spans="1:1" x14ac:dyDescent="0.2">
      <c r="A18" t="s">
        <v>642</v>
      </c>
    </row>
    <row r="20" spans="1:1" x14ac:dyDescent="0.2">
      <c r="A20" t="s">
        <v>643</v>
      </c>
    </row>
    <row r="22" spans="1:1" x14ac:dyDescent="0.2">
      <c r="A22" t="s">
        <v>689</v>
      </c>
    </row>
    <row r="23" spans="1:1" x14ac:dyDescent="0.2">
      <c r="A23" t="s">
        <v>690</v>
      </c>
    </row>
    <row r="24" spans="1:1" x14ac:dyDescent="0.2">
      <c r="A24" t="s">
        <v>691</v>
      </c>
    </row>
    <row r="25" spans="1:1" x14ac:dyDescent="0.2">
      <c r="A25" t="s">
        <v>692</v>
      </c>
    </row>
    <row r="26" spans="1:1" x14ac:dyDescent="0.2">
      <c r="A26" t="s">
        <v>693</v>
      </c>
    </row>
    <row r="28" spans="1:1" x14ac:dyDescent="0.2">
      <c r="A28" t="s">
        <v>694</v>
      </c>
    </row>
    <row r="29" spans="1:1" x14ac:dyDescent="0.2">
      <c r="A29" t="s">
        <v>695</v>
      </c>
    </row>
    <row r="30" spans="1:1" x14ac:dyDescent="0.2">
      <c r="A30" t="s">
        <v>696</v>
      </c>
    </row>
    <row r="32" spans="1:1" x14ac:dyDescent="0.2">
      <c r="A32" t="s">
        <v>651</v>
      </c>
    </row>
    <row r="33" spans="1:1" x14ac:dyDescent="0.2">
      <c r="A33" t="s">
        <v>652</v>
      </c>
    </row>
    <row r="34" spans="1:1" x14ac:dyDescent="0.2">
      <c r="A34" t="s">
        <v>653</v>
      </c>
    </row>
    <row r="35" spans="1:1" x14ac:dyDescent="0.2">
      <c r="A35" t="s">
        <v>654</v>
      </c>
    </row>
    <row r="36" spans="1:1" x14ac:dyDescent="0.2">
      <c r="A36" t="s">
        <v>655</v>
      </c>
    </row>
    <row r="37" spans="1:1" x14ac:dyDescent="0.2">
      <c r="A37" t="s">
        <v>697</v>
      </c>
    </row>
    <row r="38" spans="1:1" x14ac:dyDescent="0.2">
      <c r="A38" t="s">
        <v>698</v>
      </c>
    </row>
    <row r="39" spans="1:1" x14ac:dyDescent="0.2">
      <c r="A39" t="s">
        <v>651</v>
      </c>
    </row>
    <row r="41" spans="1:1" x14ac:dyDescent="0.2">
      <c r="A41" t="s">
        <v>656</v>
      </c>
    </row>
    <row r="45" spans="1:1" x14ac:dyDescent="0.2">
      <c r="A45" t="s">
        <v>699</v>
      </c>
    </row>
    <row r="46" spans="1:1" x14ac:dyDescent="0.2">
      <c r="A46" t="s">
        <v>642</v>
      </c>
    </row>
    <row r="48" spans="1:1" x14ac:dyDescent="0.2">
      <c r="A48" t="s">
        <v>643</v>
      </c>
    </row>
    <row r="50" spans="1:1" x14ac:dyDescent="0.2">
      <c r="A50" t="s">
        <v>644</v>
      </c>
    </row>
    <row r="51" spans="1:1" x14ac:dyDescent="0.2">
      <c r="A51" t="s">
        <v>645</v>
      </c>
    </row>
    <row r="52" spans="1:1" x14ac:dyDescent="0.2">
      <c r="A52" t="s">
        <v>646</v>
      </c>
    </row>
    <row r="53" spans="1:1" x14ac:dyDescent="0.2">
      <c r="A53" t="s">
        <v>647</v>
      </c>
    </row>
    <row r="54" spans="1:1" x14ac:dyDescent="0.2">
      <c r="A54" t="s">
        <v>648</v>
      </c>
    </row>
    <row r="56" spans="1:1" x14ac:dyDescent="0.2">
      <c r="A56" t="s">
        <v>700</v>
      </c>
    </row>
    <row r="57" spans="1:1" x14ac:dyDescent="0.2">
      <c r="A57" t="s">
        <v>701</v>
      </c>
    </row>
    <row r="58" spans="1:1" x14ac:dyDescent="0.2">
      <c r="A58" t="s">
        <v>702</v>
      </c>
    </row>
    <row r="59" spans="1:1" x14ac:dyDescent="0.2">
      <c r="A59" t="s">
        <v>703</v>
      </c>
    </row>
    <row r="60" spans="1:1" x14ac:dyDescent="0.2">
      <c r="A60" t="s">
        <v>704</v>
      </c>
    </row>
    <row r="61" spans="1:1" x14ac:dyDescent="0.2">
      <c r="A61" t="s">
        <v>705</v>
      </c>
    </row>
    <row r="62" spans="1:1" x14ac:dyDescent="0.2">
      <c r="A62" t="s">
        <v>706</v>
      </c>
    </row>
    <row r="63" spans="1:1" x14ac:dyDescent="0.2">
      <c r="A63" t="s">
        <v>707</v>
      </c>
    </row>
    <row r="64" spans="1:1" x14ac:dyDescent="0.2">
      <c r="A64" t="s">
        <v>708</v>
      </c>
    </row>
    <row r="65" spans="1:6" x14ac:dyDescent="0.2">
      <c r="A65" t="s">
        <v>709</v>
      </c>
    </row>
    <row r="67" spans="1:6" x14ac:dyDescent="0.2">
      <c r="A67" t="s">
        <v>651</v>
      </c>
    </row>
    <row r="68" spans="1:6" x14ac:dyDescent="0.2">
      <c r="A68" t="s">
        <v>652</v>
      </c>
    </row>
    <row r="69" spans="1:6" x14ac:dyDescent="0.2">
      <c r="A69" t="s">
        <v>653</v>
      </c>
    </row>
    <row r="70" spans="1:6" x14ac:dyDescent="0.2">
      <c r="A70" t="s">
        <v>654</v>
      </c>
    </row>
    <row r="71" spans="1:6" x14ac:dyDescent="0.2">
      <c r="A71" t="s">
        <v>655</v>
      </c>
    </row>
    <row r="72" spans="1:6" x14ac:dyDescent="0.2">
      <c r="A72" t="s">
        <v>710</v>
      </c>
      <c r="B72" t="s">
        <v>678</v>
      </c>
      <c r="C72">
        <v>262.5428</v>
      </c>
      <c r="D72">
        <v>238.83609999999999</v>
      </c>
      <c r="E72">
        <v>-215.03960000000001</v>
      </c>
      <c r="F72">
        <v>740.12509999999997</v>
      </c>
    </row>
    <row r="73" spans="1:6" x14ac:dyDescent="0.2">
      <c r="A73" t="s">
        <v>711</v>
      </c>
      <c r="B73" t="s">
        <v>679</v>
      </c>
      <c r="C73">
        <v>50197.18</v>
      </c>
      <c r="D73">
        <v>7206.93</v>
      </c>
      <c r="E73">
        <v>35786.03</v>
      </c>
      <c r="F73">
        <v>64608.33</v>
      </c>
    </row>
    <row r="74" spans="1:6" x14ac:dyDescent="0.2">
      <c r="A74" t="s">
        <v>712</v>
      </c>
      <c r="B74" t="s">
        <v>680</v>
      </c>
      <c r="C74">
        <v>62758.94</v>
      </c>
      <c r="D74">
        <v>7828.8850000000002</v>
      </c>
      <c r="E74">
        <v>47104.11</v>
      </c>
      <c r="F74">
        <v>78413.759999999995</v>
      </c>
    </row>
    <row r="75" spans="1:6" x14ac:dyDescent="0.2">
      <c r="A75" t="s">
        <v>713</v>
      </c>
      <c r="B75" t="s">
        <v>681</v>
      </c>
      <c r="C75">
        <v>18939.169999999998</v>
      </c>
      <c r="D75">
        <v>4852.2889999999998</v>
      </c>
      <c r="E75">
        <v>9236.42</v>
      </c>
      <c r="F75">
        <v>28641.919999999998</v>
      </c>
    </row>
    <row r="76" spans="1:6" x14ac:dyDescent="0.2">
      <c r="A76" t="s">
        <v>714</v>
      </c>
      <c r="B76" t="s">
        <v>682</v>
      </c>
      <c r="C76">
        <v>676123.7</v>
      </c>
      <c r="D76">
        <v>98507.42</v>
      </c>
      <c r="E76">
        <v>479146</v>
      </c>
      <c r="F76">
        <v>873101.5</v>
      </c>
    </row>
    <row r="77" spans="1:6" x14ac:dyDescent="0.2">
      <c r="A77" t="s">
        <v>715</v>
      </c>
      <c r="B77" t="s">
        <v>683</v>
      </c>
      <c r="C77">
        <v>174771.9</v>
      </c>
      <c r="D77">
        <v>21712.18</v>
      </c>
      <c r="E77">
        <v>131355.70000000001</v>
      </c>
      <c r="F77">
        <v>218188.1</v>
      </c>
    </row>
    <row r="78" spans="1:6" x14ac:dyDescent="0.2">
      <c r="A78" t="s">
        <v>716</v>
      </c>
      <c r="B78" t="s">
        <v>684</v>
      </c>
      <c r="C78">
        <v>58964.5</v>
      </c>
      <c r="D78">
        <v>9353.6579999999994</v>
      </c>
      <c r="E78">
        <v>40260.699999999997</v>
      </c>
      <c r="F78">
        <v>77668.289999999994</v>
      </c>
    </row>
    <row r="79" spans="1:6" x14ac:dyDescent="0.2">
      <c r="A79" t="s">
        <v>717</v>
      </c>
      <c r="B79" t="s">
        <v>719</v>
      </c>
      <c r="C79">
        <v>6716.7960000000003</v>
      </c>
      <c r="D79">
        <v>1284.3620000000001</v>
      </c>
      <c r="E79">
        <v>4148.5559999999996</v>
      </c>
      <c r="F79">
        <v>9285.0370000000003</v>
      </c>
    </row>
    <row r="80" spans="1:6" x14ac:dyDescent="0.2">
      <c r="A80" t="s">
        <v>718</v>
      </c>
      <c r="B80" t="s">
        <v>720</v>
      </c>
      <c r="C80">
        <v>298394.40000000002</v>
      </c>
      <c r="D80">
        <v>49929.82</v>
      </c>
      <c r="E80">
        <v>198553.5</v>
      </c>
      <c r="F80">
        <v>398235.2</v>
      </c>
    </row>
    <row r="81" spans="1:1" x14ac:dyDescent="0.2">
      <c r="A81" t="s">
        <v>651</v>
      </c>
    </row>
    <row r="86" spans="1:1" x14ac:dyDescent="0.2">
      <c r="A86" t="s">
        <v>741</v>
      </c>
    </row>
    <row r="87" spans="1:1" x14ac:dyDescent="0.2">
      <c r="A87" t="s">
        <v>657</v>
      </c>
    </row>
    <row r="89" spans="1:1" x14ac:dyDescent="0.2">
      <c r="A89" t="s">
        <v>658</v>
      </c>
    </row>
    <row r="91" spans="1:1" x14ac:dyDescent="0.2">
      <c r="A91" t="s">
        <v>721</v>
      </c>
    </row>
    <row r="92" spans="1:1" x14ac:dyDescent="0.2">
      <c r="A92" t="s">
        <v>722</v>
      </c>
    </row>
    <row r="93" spans="1:1" x14ac:dyDescent="0.2">
      <c r="A93" t="s">
        <v>661</v>
      </c>
    </row>
    <row r="94" spans="1:1" x14ac:dyDescent="0.2">
      <c r="A94" t="s">
        <v>662</v>
      </c>
    </row>
    <row r="95" spans="1:1" x14ac:dyDescent="0.2">
      <c r="A95" t="s">
        <v>648</v>
      </c>
    </row>
    <row r="97" spans="1:1" x14ac:dyDescent="0.2">
      <c r="A97" t="s">
        <v>663</v>
      </c>
    </row>
    <row r="98" spans="1:1" x14ac:dyDescent="0.2">
      <c r="A98" t="s">
        <v>664</v>
      </c>
    </row>
    <row r="100" spans="1:1" x14ac:dyDescent="0.2">
      <c r="A100" t="s">
        <v>649</v>
      </c>
    </row>
    <row r="101" spans="1:1" x14ac:dyDescent="0.2">
      <c r="A101" t="s">
        <v>650</v>
      </c>
    </row>
    <row r="103" spans="1:1" x14ac:dyDescent="0.2">
      <c r="A103" t="s">
        <v>651</v>
      </c>
    </row>
    <row r="104" spans="1:1" x14ac:dyDescent="0.2">
      <c r="A104" t="s">
        <v>652</v>
      </c>
    </row>
    <row r="105" spans="1:1" x14ac:dyDescent="0.2">
      <c r="A105" t="s">
        <v>665</v>
      </c>
    </row>
    <row r="106" spans="1:1" x14ac:dyDescent="0.2">
      <c r="A106" t="s">
        <v>654</v>
      </c>
    </row>
    <row r="107" spans="1:1" x14ac:dyDescent="0.2">
      <c r="A107" t="s">
        <v>666</v>
      </c>
    </row>
    <row r="108" spans="1:1" x14ac:dyDescent="0.2">
      <c r="A108" t="s">
        <v>667</v>
      </c>
    </row>
    <row r="109" spans="1:1" x14ac:dyDescent="0.2">
      <c r="A109" t="s">
        <v>668</v>
      </c>
    </row>
    <row r="110" spans="1:1" x14ac:dyDescent="0.2">
      <c r="A110" t="s">
        <v>654</v>
      </c>
    </row>
    <row r="111" spans="1:1" x14ac:dyDescent="0.2">
      <c r="A111" t="s">
        <v>669</v>
      </c>
    </row>
    <row r="112" spans="1:1" x14ac:dyDescent="0.2">
      <c r="A112" t="s">
        <v>670</v>
      </c>
    </row>
    <row r="113" spans="1:1" x14ac:dyDescent="0.2">
      <c r="A113" t="s">
        <v>671</v>
      </c>
    </row>
    <row r="114" spans="1:1" x14ac:dyDescent="0.2">
      <c r="A114" t="s">
        <v>651</v>
      </c>
    </row>
    <row r="119" spans="1:1" x14ac:dyDescent="0.2">
      <c r="A119" t="s">
        <v>742</v>
      </c>
    </row>
    <row r="120" spans="1:1" x14ac:dyDescent="0.2">
      <c r="A120" t="s">
        <v>657</v>
      </c>
    </row>
    <row r="122" spans="1:1" x14ac:dyDescent="0.2">
      <c r="A122" t="s">
        <v>658</v>
      </c>
    </row>
    <row r="124" spans="1:1" x14ac:dyDescent="0.2">
      <c r="A124" t="s">
        <v>725</v>
      </c>
    </row>
    <row r="125" spans="1:1" x14ac:dyDescent="0.2">
      <c r="A125" t="s">
        <v>726</v>
      </c>
    </row>
    <row r="126" spans="1:1" x14ac:dyDescent="0.2">
      <c r="A126" t="s">
        <v>672</v>
      </c>
    </row>
    <row r="127" spans="1:1" x14ac:dyDescent="0.2">
      <c r="A127" t="s">
        <v>673</v>
      </c>
    </row>
    <row r="128" spans="1:1" x14ac:dyDescent="0.2">
      <c r="A128" t="s">
        <v>648</v>
      </c>
    </row>
    <row r="130" spans="1:1" x14ac:dyDescent="0.2">
      <c r="A130" t="s">
        <v>663</v>
      </c>
    </row>
    <row r="131" spans="1:1" x14ac:dyDescent="0.2">
      <c r="A131" t="s">
        <v>664</v>
      </c>
    </row>
    <row r="133" spans="1:1" x14ac:dyDescent="0.2">
      <c r="A133" t="s">
        <v>649</v>
      </c>
    </row>
    <row r="134" spans="1:1" x14ac:dyDescent="0.2">
      <c r="A134" t="s">
        <v>650</v>
      </c>
    </row>
    <row r="136" spans="1:1" x14ac:dyDescent="0.2">
      <c r="A136" t="s">
        <v>651</v>
      </c>
    </row>
    <row r="137" spans="1:1" x14ac:dyDescent="0.2">
      <c r="A137" t="s">
        <v>652</v>
      </c>
    </row>
    <row r="138" spans="1:1" x14ac:dyDescent="0.2">
      <c r="A138" t="s">
        <v>665</v>
      </c>
    </row>
    <row r="139" spans="1:1" x14ac:dyDescent="0.2">
      <c r="A139" t="s">
        <v>654</v>
      </c>
    </row>
    <row r="140" spans="1:1" x14ac:dyDescent="0.2">
      <c r="A140" t="s">
        <v>666</v>
      </c>
    </row>
    <row r="141" spans="1:1" x14ac:dyDescent="0.2">
      <c r="A141" t="s">
        <v>674</v>
      </c>
    </row>
    <row r="142" spans="1:1" x14ac:dyDescent="0.2">
      <c r="A142" t="s">
        <v>675</v>
      </c>
    </row>
    <row r="143" spans="1:1" x14ac:dyDescent="0.2">
      <c r="A143" t="s">
        <v>654</v>
      </c>
    </row>
    <row r="144" spans="1:1" x14ac:dyDescent="0.2">
      <c r="A144" t="s">
        <v>669</v>
      </c>
    </row>
    <row r="145" spans="1:1" x14ac:dyDescent="0.2">
      <c r="A145" t="s">
        <v>676</v>
      </c>
    </row>
    <row r="146" spans="1:1" x14ac:dyDescent="0.2">
      <c r="A146" t="s">
        <v>677</v>
      </c>
    </row>
    <row r="147" spans="1:1" x14ac:dyDescent="0.2">
      <c r="A147" t="s">
        <v>651</v>
      </c>
    </row>
    <row r="152" spans="1:1" x14ac:dyDescent="0.2">
      <c r="A152" t="s">
        <v>728</v>
      </c>
    </row>
    <row r="153" spans="1:1" x14ac:dyDescent="0.2">
      <c r="A153" t="s">
        <v>642</v>
      </c>
    </row>
    <row r="155" spans="1:1" x14ac:dyDescent="0.2">
      <c r="A155" t="s">
        <v>643</v>
      </c>
    </row>
    <row r="157" spans="1:1" x14ac:dyDescent="0.2">
      <c r="A157" t="s">
        <v>659</v>
      </c>
    </row>
    <row r="158" spans="1:1" x14ac:dyDescent="0.2">
      <c r="A158" t="s">
        <v>660</v>
      </c>
    </row>
    <row r="159" spans="1:1" x14ac:dyDescent="0.2">
      <c r="A159" t="s">
        <v>729</v>
      </c>
    </row>
    <row r="160" spans="1:1" x14ac:dyDescent="0.2">
      <c r="A160" t="s">
        <v>730</v>
      </c>
    </row>
    <row r="161" spans="1:6" x14ac:dyDescent="0.2">
      <c r="A161" t="s">
        <v>648</v>
      </c>
    </row>
    <row r="163" spans="1:6" x14ac:dyDescent="0.2">
      <c r="A163" t="s">
        <v>731</v>
      </c>
    </row>
    <row r="164" spans="1:6" x14ac:dyDescent="0.2">
      <c r="A164" t="s">
        <v>732</v>
      </c>
    </row>
    <row r="165" spans="1:6" x14ac:dyDescent="0.2">
      <c r="A165" t="s">
        <v>733</v>
      </c>
    </row>
    <row r="166" spans="1:6" x14ac:dyDescent="0.2">
      <c r="A166" t="s">
        <v>687</v>
      </c>
    </row>
    <row r="167" spans="1:6" x14ac:dyDescent="0.2">
      <c r="A167" t="s">
        <v>734</v>
      </c>
    </row>
    <row r="168" spans="1:6" x14ac:dyDescent="0.2">
      <c r="A168" t="s">
        <v>735</v>
      </c>
    </row>
    <row r="170" spans="1:6" x14ac:dyDescent="0.2">
      <c r="A170" t="s">
        <v>651</v>
      </c>
    </row>
    <row r="171" spans="1:6" x14ac:dyDescent="0.2">
      <c r="A171" t="s">
        <v>652</v>
      </c>
    </row>
    <row r="172" spans="1:6" x14ac:dyDescent="0.2">
      <c r="A172" t="s">
        <v>653</v>
      </c>
    </row>
    <row r="173" spans="1:6" x14ac:dyDescent="0.2">
      <c r="A173" t="s">
        <v>654</v>
      </c>
    </row>
    <row r="174" spans="1:6" x14ac:dyDescent="0.2">
      <c r="A174" t="s">
        <v>655</v>
      </c>
    </row>
    <row r="175" spans="1:6" x14ac:dyDescent="0.2">
      <c r="A175" t="s">
        <v>710</v>
      </c>
      <c r="B175" t="s">
        <v>678</v>
      </c>
      <c r="C175">
        <v>262.5428</v>
      </c>
      <c r="D175">
        <v>238.83609999999999</v>
      </c>
      <c r="E175">
        <v>-215.03960000000001</v>
      </c>
      <c r="F175">
        <v>740.12509999999997</v>
      </c>
    </row>
    <row r="176" spans="1:6" x14ac:dyDescent="0.2">
      <c r="A176" t="s">
        <v>736</v>
      </c>
      <c r="B176" t="s">
        <v>679</v>
      </c>
      <c r="C176">
        <v>598798.80000000005</v>
      </c>
      <c r="D176">
        <v>96911.25</v>
      </c>
      <c r="E176">
        <v>405012.7</v>
      </c>
      <c r="F176">
        <v>792584.8</v>
      </c>
    </row>
    <row r="177" spans="1:6" x14ac:dyDescent="0.2">
      <c r="A177" t="s">
        <v>737</v>
      </c>
      <c r="B177" t="s">
        <v>680</v>
      </c>
      <c r="C177">
        <v>77325</v>
      </c>
      <c r="D177">
        <v>10286.75</v>
      </c>
      <c r="E177">
        <v>56755.360000000001</v>
      </c>
      <c r="F177">
        <v>97894.63</v>
      </c>
    </row>
    <row r="178" spans="1:6" x14ac:dyDescent="0.2">
      <c r="A178" t="s">
        <v>738</v>
      </c>
      <c r="B178" t="s">
        <v>681</v>
      </c>
      <c r="C178">
        <v>237803.8</v>
      </c>
      <c r="D178">
        <v>47891.86</v>
      </c>
      <c r="E178">
        <v>142038.1</v>
      </c>
      <c r="F178">
        <v>333569.5</v>
      </c>
    </row>
    <row r="179" spans="1:6" x14ac:dyDescent="0.2">
      <c r="A179" t="s">
        <v>739</v>
      </c>
      <c r="B179" t="s">
        <v>682</v>
      </c>
      <c r="C179">
        <v>60590.53</v>
      </c>
      <c r="D179">
        <v>7980.3090000000002</v>
      </c>
      <c r="E179">
        <v>44632.92</v>
      </c>
      <c r="F179">
        <v>76548.149999999994</v>
      </c>
    </row>
    <row r="180" spans="1:6" x14ac:dyDescent="0.2">
      <c r="A180" t="s">
        <v>651</v>
      </c>
    </row>
    <row r="184" spans="1:6" x14ac:dyDescent="0.2">
      <c r="A184" t="s">
        <v>79</v>
      </c>
    </row>
    <row r="185" spans="1:6" x14ac:dyDescent="0.2">
      <c r="A185" t="s">
        <v>657</v>
      </c>
    </row>
    <row r="187" spans="1:6" x14ac:dyDescent="0.2">
      <c r="A187" t="s">
        <v>658</v>
      </c>
    </row>
    <row r="189" spans="1:6" x14ac:dyDescent="0.2">
      <c r="A189" t="s">
        <v>644</v>
      </c>
    </row>
    <row r="190" spans="1:6" x14ac:dyDescent="0.2">
      <c r="A190" t="s">
        <v>645</v>
      </c>
    </row>
    <row r="191" spans="1:6" x14ac:dyDescent="0.2">
      <c r="A191" t="s">
        <v>646</v>
      </c>
    </row>
    <row r="192" spans="1:6" x14ac:dyDescent="0.2">
      <c r="A192" t="s">
        <v>647</v>
      </c>
    </row>
    <row r="193" spans="1:1" x14ac:dyDescent="0.2">
      <c r="A193" t="s">
        <v>648</v>
      </c>
    </row>
    <row r="195" spans="1:1" x14ac:dyDescent="0.2">
      <c r="A195" t="s">
        <v>80</v>
      </c>
    </row>
    <row r="196" spans="1:1" x14ac:dyDescent="0.2">
      <c r="A196" t="s">
        <v>81</v>
      </c>
    </row>
    <row r="197" spans="1:1" x14ac:dyDescent="0.2">
      <c r="A197" t="s">
        <v>82</v>
      </c>
    </row>
    <row r="198" spans="1:1" x14ac:dyDescent="0.2">
      <c r="A198" t="s">
        <v>83</v>
      </c>
    </row>
    <row r="199" spans="1:1" x14ac:dyDescent="0.2">
      <c r="A199" t="s">
        <v>84</v>
      </c>
    </row>
    <row r="200" spans="1:1" x14ac:dyDescent="0.2">
      <c r="A200" t="s">
        <v>85</v>
      </c>
    </row>
    <row r="201" spans="1:1" x14ac:dyDescent="0.2">
      <c r="A201" t="s">
        <v>86</v>
      </c>
    </row>
    <row r="202" spans="1:1" x14ac:dyDescent="0.2">
      <c r="A202" t="s">
        <v>87</v>
      </c>
    </row>
    <row r="203" spans="1:1" x14ac:dyDescent="0.2">
      <c r="A203" t="s">
        <v>88</v>
      </c>
    </row>
    <row r="204" spans="1:1" x14ac:dyDescent="0.2">
      <c r="A204" t="s">
        <v>89</v>
      </c>
    </row>
    <row r="206" spans="1:1" x14ac:dyDescent="0.2">
      <c r="A206" t="s">
        <v>90</v>
      </c>
    </row>
    <row r="207" spans="1:1" x14ac:dyDescent="0.2">
      <c r="A207" t="s">
        <v>649</v>
      </c>
    </row>
    <row r="208" spans="1:1" x14ac:dyDescent="0.2">
      <c r="A208" t="s">
        <v>650</v>
      </c>
    </row>
    <row r="210" spans="1:1" x14ac:dyDescent="0.2">
      <c r="A210" t="s">
        <v>651</v>
      </c>
    </row>
    <row r="211" spans="1:1" x14ac:dyDescent="0.2">
      <c r="A211" t="s">
        <v>652</v>
      </c>
    </row>
    <row r="212" spans="1:1" x14ac:dyDescent="0.2">
      <c r="A212" t="s">
        <v>665</v>
      </c>
    </row>
    <row r="213" spans="1:1" x14ac:dyDescent="0.2">
      <c r="A213" t="s">
        <v>654</v>
      </c>
    </row>
    <row r="214" spans="1:1" x14ac:dyDescent="0.2">
      <c r="A214" t="s">
        <v>666</v>
      </c>
    </row>
    <row r="215" spans="1:1" x14ac:dyDescent="0.2">
      <c r="A215" t="s">
        <v>42</v>
      </c>
    </row>
    <row r="216" spans="1:1" x14ac:dyDescent="0.2">
      <c r="A216" t="s">
        <v>91</v>
      </c>
    </row>
    <row r="217" spans="1:1" x14ac:dyDescent="0.2">
      <c r="A217" t="s">
        <v>92</v>
      </c>
    </row>
    <row r="218" spans="1:1" x14ac:dyDescent="0.2">
      <c r="A218" t="s">
        <v>654</v>
      </c>
    </row>
    <row r="219" spans="1:1" x14ac:dyDescent="0.2">
      <c r="A219" t="s">
        <v>669</v>
      </c>
    </row>
    <row r="220" spans="1:1" x14ac:dyDescent="0.2">
      <c r="A220" t="s">
        <v>42</v>
      </c>
    </row>
    <row r="221" spans="1:1" x14ac:dyDescent="0.2">
      <c r="A221" t="s">
        <v>93</v>
      </c>
    </row>
    <row r="222" spans="1:1" x14ac:dyDescent="0.2">
      <c r="A222" t="s">
        <v>94</v>
      </c>
    </row>
    <row r="223" spans="1:1" x14ac:dyDescent="0.2">
      <c r="A223" t="s">
        <v>654</v>
      </c>
    </row>
    <row r="224" spans="1:1" x14ac:dyDescent="0.2">
      <c r="A224" t="s">
        <v>95</v>
      </c>
    </row>
    <row r="225" spans="1:1" x14ac:dyDescent="0.2">
      <c r="A225" t="s">
        <v>42</v>
      </c>
    </row>
    <row r="226" spans="1:1" x14ac:dyDescent="0.2">
      <c r="A226" t="s">
        <v>96</v>
      </c>
    </row>
    <row r="227" spans="1:1" x14ac:dyDescent="0.2">
      <c r="A227" t="s">
        <v>97</v>
      </c>
    </row>
    <row r="228" spans="1:1" x14ac:dyDescent="0.2">
      <c r="A228" t="s">
        <v>654</v>
      </c>
    </row>
    <row r="229" spans="1:1" x14ac:dyDescent="0.2">
      <c r="A229" t="s">
        <v>98</v>
      </c>
    </row>
    <row r="230" spans="1:1" x14ac:dyDescent="0.2">
      <c r="A230" t="s">
        <v>42</v>
      </c>
    </row>
    <row r="231" spans="1:1" x14ac:dyDescent="0.2">
      <c r="A231" t="s">
        <v>99</v>
      </c>
    </row>
    <row r="232" spans="1:1" x14ac:dyDescent="0.2">
      <c r="A232" t="s">
        <v>100</v>
      </c>
    </row>
    <row r="233" spans="1:1" x14ac:dyDescent="0.2">
      <c r="A233" t="s">
        <v>654</v>
      </c>
    </row>
    <row r="234" spans="1:1" x14ac:dyDescent="0.2">
      <c r="A234" t="s">
        <v>101</v>
      </c>
    </row>
    <row r="235" spans="1:1" x14ac:dyDescent="0.2">
      <c r="A235" t="s">
        <v>42</v>
      </c>
    </row>
    <row r="236" spans="1:1" x14ac:dyDescent="0.2">
      <c r="A236" t="s">
        <v>102</v>
      </c>
    </row>
    <row r="237" spans="1:1" x14ac:dyDescent="0.2">
      <c r="A237" t="s">
        <v>103</v>
      </c>
    </row>
    <row r="238" spans="1:1" x14ac:dyDescent="0.2">
      <c r="A238" t="s">
        <v>654</v>
      </c>
    </row>
    <row r="239" spans="1:1" x14ac:dyDescent="0.2">
      <c r="A239" t="s">
        <v>104</v>
      </c>
    </row>
    <row r="240" spans="1:1" x14ac:dyDescent="0.2">
      <c r="A240" t="s">
        <v>42</v>
      </c>
    </row>
    <row r="241" spans="1:1" x14ac:dyDescent="0.2">
      <c r="A241" t="s">
        <v>105</v>
      </c>
    </row>
    <row r="242" spans="1:1" x14ac:dyDescent="0.2">
      <c r="A242" t="s">
        <v>106</v>
      </c>
    </row>
    <row r="243" spans="1:1" x14ac:dyDescent="0.2">
      <c r="A243" t="s">
        <v>654</v>
      </c>
    </row>
    <row r="244" spans="1:1" x14ac:dyDescent="0.2">
      <c r="A244" t="s">
        <v>107</v>
      </c>
    </row>
    <row r="245" spans="1:1" x14ac:dyDescent="0.2">
      <c r="A245" t="s">
        <v>42</v>
      </c>
    </row>
    <row r="246" spans="1:1" x14ac:dyDescent="0.2">
      <c r="A246" t="s">
        <v>108</v>
      </c>
    </row>
    <row r="247" spans="1:1" x14ac:dyDescent="0.2">
      <c r="A247" t="s">
        <v>109</v>
      </c>
    </row>
    <row r="248" spans="1:1" x14ac:dyDescent="0.2">
      <c r="A248" t="s">
        <v>654</v>
      </c>
    </row>
    <row r="249" spans="1:1" x14ac:dyDescent="0.2">
      <c r="A249" t="s">
        <v>110</v>
      </c>
    </row>
    <row r="250" spans="1:1" x14ac:dyDescent="0.2">
      <c r="A250" t="s">
        <v>42</v>
      </c>
    </row>
    <row r="251" spans="1:1" x14ac:dyDescent="0.2">
      <c r="A251" t="s">
        <v>112</v>
      </c>
    </row>
    <row r="252" spans="1:1" x14ac:dyDescent="0.2">
      <c r="A252" t="s">
        <v>113</v>
      </c>
    </row>
    <row r="253" spans="1:1" x14ac:dyDescent="0.2">
      <c r="A253" t="s">
        <v>654</v>
      </c>
    </row>
    <row r="254" spans="1:1" x14ac:dyDescent="0.2">
      <c r="A254" t="s">
        <v>114</v>
      </c>
    </row>
    <row r="255" spans="1:1" x14ac:dyDescent="0.2">
      <c r="A255" t="s">
        <v>42</v>
      </c>
    </row>
    <row r="256" spans="1:1" x14ac:dyDescent="0.2">
      <c r="A256" t="s">
        <v>115</v>
      </c>
    </row>
    <row r="257" spans="1:5" x14ac:dyDescent="0.2">
      <c r="A257" t="s">
        <v>116</v>
      </c>
    </row>
    <row r="258" spans="1:5" x14ac:dyDescent="0.2">
      <c r="A258" t="s">
        <v>654</v>
      </c>
    </row>
    <row r="259" spans="1:5" x14ac:dyDescent="0.2">
      <c r="A259" t="s">
        <v>117</v>
      </c>
    </row>
    <row r="260" spans="1:5" x14ac:dyDescent="0.2">
      <c r="A260" t="s">
        <v>118</v>
      </c>
    </row>
    <row r="261" spans="1:5" x14ac:dyDescent="0.2">
      <c r="A261" t="s">
        <v>119</v>
      </c>
    </row>
    <row r="262" spans="1:5" x14ac:dyDescent="0.2">
      <c r="A262" t="s">
        <v>120</v>
      </c>
    </row>
    <row r="263" spans="1:5" x14ac:dyDescent="0.2">
      <c r="A263" t="s">
        <v>651</v>
      </c>
    </row>
    <row r="265" spans="1:5" x14ac:dyDescent="0.2">
      <c r="A265" t="s">
        <v>656</v>
      </c>
    </row>
    <row r="267" spans="1:5" x14ac:dyDescent="0.2">
      <c r="A267" t="s">
        <v>227</v>
      </c>
    </row>
    <row r="269" spans="1:5" x14ac:dyDescent="0.2">
      <c r="A269" t="s">
        <v>218</v>
      </c>
    </row>
    <row r="270" spans="1:5" x14ac:dyDescent="0.2">
      <c r="A270" t="s">
        <v>138</v>
      </c>
    </row>
    <row r="271" spans="1:5" x14ac:dyDescent="0.2">
      <c r="A271" t="s">
        <v>228</v>
      </c>
      <c r="B271">
        <v>1</v>
      </c>
      <c r="C271" s="1">
        <v>162480</v>
      </c>
      <c r="D271">
        <v>54.02</v>
      </c>
      <c r="E271">
        <v>54.04</v>
      </c>
    </row>
    <row r="272" spans="1:5" x14ac:dyDescent="0.2">
      <c r="A272" t="s">
        <v>229</v>
      </c>
      <c r="B272">
        <v>2</v>
      </c>
      <c r="C272" s="1">
        <v>138233</v>
      </c>
      <c r="D272">
        <v>45.96</v>
      </c>
      <c r="E272">
        <v>100</v>
      </c>
    </row>
    <row r="273" spans="1:1" x14ac:dyDescent="0.2">
      <c r="A273" t="s">
        <v>230</v>
      </c>
    </row>
    <row r="274" spans="1:1" x14ac:dyDescent="0.2">
      <c r="A274" t="s">
        <v>138</v>
      </c>
    </row>
    <row r="275" spans="1:1" x14ac:dyDescent="0.2">
      <c r="A275" t="s">
        <v>231</v>
      </c>
    </row>
    <row r="277" spans="1:1" x14ac:dyDescent="0.2">
      <c r="A277" t="s">
        <v>656</v>
      </c>
    </row>
    <row r="280" spans="1:1" x14ac:dyDescent="0.2">
      <c r="A280" t="s">
        <v>870</v>
      </c>
    </row>
    <row r="281" spans="1:1" x14ac:dyDescent="0.2">
      <c r="A281" t="s">
        <v>642</v>
      </c>
    </row>
    <row r="283" spans="1:1" x14ac:dyDescent="0.2">
      <c r="A283" t="s">
        <v>643</v>
      </c>
    </row>
    <row r="285" spans="1:1" x14ac:dyDescent="0.2">
      <c r="A285" t="s">
        <v>644</v>
      </c>
    </row>
    <row r="286" spans="1:1" x14ac:dyDescent="0.2">
      <c r="A286" t="s">
        <v>645</v>
      </c>
    </row>
    <row r="287" spans="1:1" x14ac:dyDescent="0.2">
      <c r="A287" t="s">
        <v>646</v>
      </c>
    </row>
    <row r="288" spans="1:1" x14ac:dyDescent="0.2">
      <c r="A288" t="s">
        <v>647</v>
      </c>
    </row>
    <row r="289" spans="1:1" x14ac:dyDescent="0.2">
      <c r="A289" t="s">
        <v>648</v>
      </c>
    </row>
    <row r="291" spans="1:1" x14ac:dyDescent="0.2">
      <c r="A291" t="s">
        <v>90</v>
      </c>
    </row>
    <row r="292" spans="1:1" x14ac:dyDescent="0.2">
      <c r="A292" t="s">
        <v>649</v>
      </c>
    </row>
    <row r="293" spans="1:1" x14ac:dyDescent="0.2">
      <c r="A293" t="s">
        <v>650</v>
      </c>
    </row>
    <row r="295" spans="1:1" x14ac:dyDescent="0.2">
      <c r="A295" t="s">
        <v>651</v>
      </c>
    </row>
    <row r="296" spans="1:1" x14ac:dyDescent="0.2">
      <c r="A296" t="s">
        <v>652</v>
      </c>
    </row>
    <row r="297" spans="1:1" x14ac:dyDescent="0.2">
      <c r="A297" t="s">
        <v>653</v>
      </c>
    </row>
    <row r="298" spans="1:1" x14ac:dyDescent="0.2">
      <c r="A298" t="s">
        <v>654</v>
      </c>
    </row>
    <row r="299" spans="1:1" x14ac:dyDescent="0.2">
      <c r="A299" t="s">
        <v>655</v>
      </c>
    </row>
    <row r="300" spans="1:1" x14ac:dyDescent="0.2">
      <c r="A300" t="s">
        <v>871</v>
      </c>
    </row>
    <row r="301" spans="1:1" x14ac:dyDescent="0.2">
      <c r="A301" t="s">
        <v>872</v>
      </c>
    </row>
    <row r="302" spans="1:1" x14ac:dyDescent="0.2">
      <c r="A302" t="s">
        <v>873</v>
      </c>
    </row>
    <row r="303" spans="1:1" x14ac:dyDescent="0.2">
      <c r="A303" t="s">
        <v>651</v>
      </c>
    </row>
    <row r="305" spans="1:1" x14ac:dyDescent="0.2">
      <c r="A305" t="s">
        <v>656</v>
      </c>
    </row>
    <row r="310" spans="1:1" x14ac:dyDescent="0.2">
      <c r="A310" t="s">
        <v>874</v>
      </c>
    </row>
    <row r="311" spans="1:1" x14ac:dyDescent="0.2">
      <c r="A311" t="s">
        <v>642</v>
      </c>
    </row>
    <row r="313" spans="1:1" x14ac:dyDescent="0.2">
      <c r="A313" t="s">
        <v>643</v>
      </c>
    </row>
    <row r="315" spans="1:1" x14ac:dyDescent="0.2">
      <c r="A315" t="s">
        <v>659</v>
      </c>
    </row>
    <row r="316" spans="1:1" x14ac:dyDescent="0.2">
      <c r="A316" t="s">
        <v>660</v>
      </c>
    </row>
    <row r="317" spans="1:1" x14ac:dyDescent="0.2">
      <c r="A317" t="s">
        <v>875</v>
      </c>
    </row>
    <row r="318" spans="1:1" x14ac:dyDescent="0.2">
      <c r="A318" t="s">
        <v>876</v>
      </c>
    </row>
    <row r="319" spans="1:1" x14ac:dyDescent="0.2">
      <c r="A319" t="s">
        <v>648</v>
      </c>
    </row>
    <row r="321" spans="1:1" x14ac:dyDescent="0.2">
      <c r="A321" t="s">
        <v>90</v>
      </c>
    </row>
    <row r="322" spans="1:1" x14ac:dyDescent="0.2">
      <c r="A322" t="s">
        <v>649</v>
      </c>
    </row>
    <row r="323" spans="1:1" x14ac:dyDescent="0.2">
      <c r="A323" t="s">
        <v>650</v>
      </c>
    </row>
    <row r="325" spans="1:1" x14ac:dyDescent="0.2">
      <c r="A325" t="s">
        <v>651</v>
      </c>
    </row>
    <row r="326" spans="1:1" x14ac:dyDescent="0.2">
      <c r="A326" t="s">
        <v>652</v>
      </c>
    </row>
    <row r="327" spans="1:1" x14ac:dyDescent="0.2">
      <c r="A327" t="s">
        <v>653</v>
      </c>
    </row>
    <row r="328" spans="1:1" x14ac:dyDescent="0.2">
      <c r="A328" t="s">
        <v>654</v>
      </c>
    </row>
    <row r="329" spans="1:1" x14ac:dyDescent="0.2">
      <c r="A329" t="s">
        <v>877</v>
      </c>
    </row>
    <row r="330" spans="1:1" x14ac:dyDescent="0.2">
      <c r="A330" t="s">
        <v>878</v>
      </c>
    </row>
    <row r="331" spans="1:1" x14ac:dyDescent="0.2">
      <c r="A331" t="s">
        <v>879</v>
      </c>
    </row>
    <row r="332" spans="1:1" x14ac:dyDescent="0.2">
      <c r="A332" t="s">
        <v>880</v>
      </c>
    </row>
    <row r="333" spans="1:1" x14ac:dyDescent="0.2">
      <c r="A333" t="s">
        <v>651</v>
      </c>
    </row>
    <row r="335" spans="1:1" x14ac:dyDescent="0.2">
      <c r="A335" t="s">
        <v>656</v>
      </c>
    </row>
  </sheetData>
  <phoneticPr fontId="3" type="noConversion"/>
  <pageMargins left="0.75" right="0.75" top="1" bottom="1" header="0.5" footer="0.5"/>
  <pageSetup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87"/>
  <sheetViews>
    <sheetView workbookViewId="0"/>
  </sheetViews>
  <sheetFormatPr defaultRowHeight="12.75" x14ac:dyDescent="0.2"/>
  <cols>
    <col min="1" max="1" width="88.5703125" customWidth="1"/>
    <col min="7" max="7" width="1.7109375" customWidth="1"/>
    <col min="8" max="8" width="46" customWidth="1"/>
  </cols>
  <sheetData>
    <row r="1" spans="1:8" x14ac:dyDescent="0.2">
      <c r="A1" t="s">
        <v>242</v>
      </c>
      <c r="H1" t="s">
        <v>923</v>
      </c>
    </row>
    <row r="2" spans="1:8" x14ac:dyDescent="0.2">
      <c r="A2" t="s">
        <v>111</v>
      </c>
      <c r="H2" t="s">
        <v>924</v>
      </c>
    </row>
    <row r="3" spans="1:8" x14ac:dyDescent="0.2">
      <c r="H3" t="s">
        <v>925</v>
      </c>
    </row>
    <row r="5" spans="1:8" x14ac:dyDescent="0.2">
      <c r="A5" t="s">
        <v>199</v>
      </c>
    </row>
    <row r="6" spans="1:8" x14ac:dyDescent="0.2">
      <c r="A6" t="s">
        <v>252</v>
      </c>
    </row>
    <row r="7" spans="1:8" x14ac:dyDescent="0.2">
      <c r="A7" t="s">
        <v>253</v>
      </c>
    </row>
    <row r="8" spans="1:8" x14ac:dyDescent="0.2">
      <c r="A8" t="s">
        <v>254</v>
      </c>
    </row>
    <row r="9" spans="1:8" x14ac:dyDescent="0.2">
      <c r="A9" t="s">
        <v>255</v>
      </c>
    </row>
    <row r="10" spans="1:8" x14ac:dyDescent="0.2">
      <c r="A10" t="s">
        <v>256</v>
      </c>
    </row>
    <row r="11" spans="1:8" x14ac:dyDescent="0.2">
      <c r="A11" t="s">
        <v>257</v>
      </c>
    </row>
    <row r="12" spans="1:8" x14ac:dyDescent="0.2">
      <c r="A12" t="s">
        <v>258</v>
      </c>
    </row>
    <row r="13" spans="1:8" x14ac:dyDescent="0.2">
      <c r="A13" t="s">
        <v>205</v>
      </c>
    </row>
    <row r="18" spans="1:1" x14ac:dyDescent="0.2">
      <c r="A18" t="s">
        <v>746</v>
      </c>
    </row>
    <row r="19" spans="1:1" x14ac:dyDescent="0.2">
      <c r="A19" t="s">
        <v>747</v>
      </c>
    </row>
    <row r="21" spans="1:1" x14ac:dyDescent="0.2">
      <c r="A21" t="s">
        <v>656</v>
      </c>
    </row>
    <row r="22" spans="1:1" x14ac:dyDescent="0.2">
      <c r="A22" t="s">
        <v>855</v>
      </c>
    </row>
    <row r="23" spans="1:1" x14ac:dyDescent="0.2">
      <c r="A23" t="s">
        <v>748</v>
      </c>
    </row>
    <row r="25" spans="1:1" x14ac:dyDescent="0.2">
      <c r="A25" t="s">
        <v>856</v>
      </c>
    </row>
    <row r="26" spans="1:1" x14ac:dyDescent="0.2">
      <c r="A26" t="s">
        <v>749</v>
      </c>
    </row>
    <row r="28" spans="1:1" x14ac:dyDescent="0.2">
      <c r="A28" t="s">
        <v>857</v>
      </c>
    </row>
    <row r="29" spans="1:1" x14ac:dyDescent="0.2">
      <c r="A29" t="s">
        <v>750</v>
      </c>
    </row>
    <row r="31" spans="1:1" x14ac:dyDescent="0.2">
      <c r="A31" t="s">
        <v>858</v>
      </c>
    </row>
    <row r="32" spans="1:1" x14ac:dyDescent="0.2">
      <c r="A32" t="s">
        <v>751</v>
      </c>
    </row>
    <row r="34" spans="1:1" x14ac:dyDescent="0.2">
      <c r="A34" t="s">
        <v>656</v>
      </c>
    </row>
    <row r="35" spans="1:1" x14ac:dyDescent="0.2">
      <c r="A35" t="s">
        <v>752</v>
      </c>
    </row>
    <row r="36" spans="1:1" x14ac:dyDescent="0.2">
      <c r="A36" t="s">
        <v>748</v>
      </c>
    </row>
    <row r="38" spans="1:1" x14ac:dyDescent="0.2">
      <c r="A38" t="s">
        <v>753</v>
      </c>
    </row>
    <row r="39" spans="1:1" x14ac:dyDescent="0.2">
      <c r="A39" t="s">
        <v>754</v>
      </c>
    </row>
    <row r="41" spans="1:1" x14ac:dyDescent="0.2">
      <c r="A41" t="s">
        <v>656</v>
      </c>
    </row>
    <row r="42" spans="1:1" x14ac:dyDescent="0.2">
      <c r="A42" t="s">
        <v>755</v>
      </c>
    </row>
    <row r="43" spans="1:1" x14ac:dyDescent="0.2">
      <c r="A43" t="s">
        <v>756</v>
      </c>
    </row>
    <row r="45" spans="1:1" x14ac:dyDescent="0.2">
      <c r="A45" t="s">
        <v>656</v>
      </c>
    </row>
    <row r="46" spans="1:1" x14ac:dyDescent="0.2">
      <c r="A46" t="s">
        <v>757</v>
      </c>
    </row>
    <row r="48" spans="1:1" x14ac:dyDescent="0.2">
      <c r="A48" t="s">
        <v>121</v>
      </c>
    </row>
    <row r="50" spans="1:1" x14ac:dyDescent="0.2">
      <c r="A50" t="s">
        <v>656</v>
      </c>
    </row>
    <row r="51" spans="1:1" x14ac:dyDescent="0.2">
      <c r="A51" t="s">
        <v>758</v>
      </c>
    </row>
    <row r="53" spans="1:1" x14ac:dyDescent="0.2">
      <c r="A53" t="s">
        <v>759</v>
      </c>
    </row>
    <row r="54" spans="1:1" x14ac:dyDescent="0.2">
      <c r="A54" t="s">
        <v>760</v>
      </c>
    </row>
    <row r="55" spans="1:1" x14ac:dyDescent="0.2">
      <c r="A55" t="s">
        <v>761</v>
      </c>
    </row>
    <row r="56" spans="1:1" x14ac:dyDescent="0.2">
      <c r="A56" t="s">
        <v>762</v>
      </c>
    </row>
    <row r="57" spans="1:1" x14ac:dyDescent="0.2">
      <c r="A57" t="s">
        <v>763</v>
      </c>
    </row>
    <row r="58" spans="1:1" x14ac:dyDescent="0.2">
      <c r="A58" t="s">
        <v>764</v>
      </c>
    </row>
    <row r="60" spans="1:1" x14ac:dyDescent="0.2">
      <c r="A60" t="s">
        <v>656</v>
      </c>
    </row>
    <row r="61" spans="1:1" x14ac:dyDescent="0.2">
      <c r="A61" t="s">
        <v>765</v>
      </c>
    </row>
    <row r="62" spans="1:1" x14ac:dyDescent="0.2">
      <c r="A62" t="s">
        <v>642</v>
      </c>
    </row>
    <row r="64" spans="1:1" x14ac:dyDescent="0.2">
      <c r="A64" t="s">
        <v>643</v>
      </c>
    </row>
    <row r="66" spans="1:1" x14ac:dyDescent="0.2">
      <c r="A66" t="s">
        <v>766</v>
      </c>
    </row>
    <row r="67" spans="1:1" x14ac:dyDescent="0.2">
      <c r="A67" t="s">
        <v>767</v>
      </c>
    </row>
    <row r="68" spans="1:1" x14ac:dyDescent="0.2">
      <c r="A68" t="s">
        <v>768</v>
      </c>
    </row>
    <row r="69" spans="1:1" x14ac:dyDescent="0.2">
      <c r="A69" t="s">
        <v>769</v>
      </c>
    </row>
    <row r="70" spans="1:1" x14ac:dyDescent="0.2">
      <c r="A70" t="s">
        <v>770</v>
      </c>
    </row>
    <row r="72" spans="1:1" x14ac:dyDescent="0.2">
      <c r="A72" t="s">
        <v>771</v>
      </c>
    </row>
    <row r="73" spans="1:1" x14ac:dyDescent="0.2">
      <c r="A73" t="s">
        <v>772</v>
      </c>
    </row>
    <row r="74" spans="1:1" x14ac:dyDescent="0.2">
      <c r="A74" t="s">
        <v>773</v>
      </c>
    </row>
    <row r="76" spans="1:1" x14ac:dyDescent="0.2">
      <c r="A76" t="s">
        <v>651</v>
      </c>
    </row>
    <row r="77" spans="1:1" x14ac:dyDescent="0.2">
      <c r="A77" t="s">
        <v>652</v>
      </c>
    </row>
    <row r="78" spans="1:1" x14ac:dyDescent="0.2">
      <c r="A78" t="s">
        <v>653</v>
      </c>
    </row>
    <row r="79" spans="1:1" x14ac:dyDescent="0.2">
      <c r="A79" t="s">
        <v>654</v>
      </c>
    </row>
    <row r="80" spans="1:1" x14ac:dyDescent="0.2">
      <c r="A80" t="s">
        <v>655</v>
      </c>
    </row>
    <row r="81" spans="1:1" x14ac:dyDescent="0.2">
      <c r="A81" t="s">
        <v>774</v>
      </c>
    </row>
    <row r="82" spans="1:1" x14ac:dyDescent="0.2">
      <c r="A82" t="s">
        <v>775</v>
      </c>
    </row>
    <row r="83" spans="1:1" x14ac:dyDescent="0.2">
      <c r="A83" t="s">
        <v>651</v>
      </c>
    </row>
    <row r="85" spans="1:1" x14ac:dyDescent="0.2">
      <c r="A85" t="s">
        <v>776</v>
      </c>
    </row>
    <row r="86" spans="1:1" x14ac:dyDescent="0.2">
      <c r="A86" t="s">
        <v>642</v>
      </c>
    </row>
    <row r="88" spans="1:1" x14ac:dyDescent="0.2">
      <c r="A88" t="s">
        <v>643</v>
      </c>
    </row>
    <row r="90" spans="1:1" x14ac:dyDescent="0.2">
      <c r="A90" t="s">
        <v>777</v>
      </c>
    </row>
    <row r="91" spans="1:1" x14ac:dyDescent="0.2">
      <c r="A91" t="s">
        <v>778</v>
      </c>
    </row>
    <row r="92" spans="1:1" x14ac:dyDescent="0.2">
      <c r="A92" t="s">
        <v>779</v>
      </c>
    </row>
    <row r="93" spans="1:1" x14ac:dyDescent="0.2">
      <c r="A93" t="s">
        <v>780</v>
      </c>
    </row>
    <row r="94" spans="1:1" x14ac:dyDescent="0.2">
      <c r="A94" t="s">
        <v>770</v>
      </c>
    </row>
    <row r="96" spans="1:1" x14ac:dyDescent="0.2">
      <c r="A96" t="s">
        <v>781</v>
      </c>
    </row>
    <row r="97" spans="1:6" x14ac:dyDescent="0.2">
      <c r="A97" t="s">
        <v>782</v>
      </c>
    </row>
    <row r="98" spans="1:6" x14ac:dyDescent="0.2">
      <c r="A98" t="s">
        <v>783</v>
      </c>
    </row>
    <row r="99" spans="1:6" x14ac:dyDescent="0.2">
      <c r="A99" t="s">
        <v>784</v>
      </c>
    </row>
    <row r="100" spans="1:6" x14ac:dyDescent="0.2">
      <c r="A100" t="s">
        <v>785</v>
      </c>
    </row>
    <row r="101" spans="1:6" x14ac:dyDescent="0.2">
      <c r="A101" t="s">
        <v>786</v>
      </c>
    </row>
    <row r="102" spans="1:6" x14ac:dyDescent="0.2">
      <c r="A102" t="s">
        <v>787</v>
      </c>
    </row>
    <row r="103" spans="1:6" x14ac:dyDescent="0.2">
      <c r="A103" t="s">
        <v>788</v>
      </c>
    </row>
    <row r="104" spans="1:6" x14ac:dyDescent="0.2">
      <c r="A104" t="s">
        <v>789</v>
      </c>
    </row>
    <row r="105" spans="1:6" x14ac:dyDescent="0.2">
      <c r="A105" t="s">
        <v>790</v>
      </c>
    </row>
    <row r="107" spans="1:6" x14ac:dyDescent="0.2">
      <c r="A107" t="s">
        <v>651</v>
      </c>
    </row>
    <row r="108" spans="1:6" x14ac:dyDescent="0.2">
      <c r="A108" t="s">
        <v>652</v>
      </c>
    </row>
    <row r="109" spans="1:6" x14ac:dyDescent="0.2">
      <c r="A109" t="s">
        <v>653</v>
      </c>
    </row>
    <row r="110" spans="1:6" x14ac:dyDescent="0.2">
      <c r="A110" t="s">
        <v>654</v>
      </c>
    </row>
    <row r="111" spans="1:6" x14ac:dyDescent="0.2">
      <c r="A111" t="s">
        <v>655</v>
      </c>
    </row>
    <row r="112" spans="1:6" x14ac:dyDescent="0.2">
      <c r="A112" t="s">
        <v>791</v>
      </c>
      <c r="B112" t="s">
        <v>678</v>
      </c>
      <c r="C112">
        <v>21.381789999999999</v>
      </c>
      <c r="D112">
        <v>21.381789999999999</v>
      </c>
      <c r="E112">
        <v>-21.43451</v>
      </c>
      <c r="F112">
        <v>64.198089999999993</v>
      </c>
    </row>
    <row r="113" spans="1:6" x14ac:dyDescent="0.2">
      <c r="A113" t="s">
        <v>792</v>
      </c>
      <c r="B113" t="s">
        <v>679</v>
      </c>
      <c r="C113">
        <v>56449.919999999998</v>
      </c>
      <c r="D113">
        <v>5746.8329999999996</v>
      </c>
      <c r="E113">
        <v>44942.09</v>
      </c>
      <c r="F113">
        <v>67957.759999999995</v>
      </c>
    </row>
    <row r="114" spans="1:6" x14ac:dyDescent="0.2">
      <c r="A114" t="s">
        <v>793</v>
      </c>
      <c r="B114" t="s">
        <v>680</v>
      </c>
      <c r="C114">
        <v>57038.63</v>
      </c>
      <c r="D114">
        <v>6735.1620000000003</v>
      </c>
      <c r="E114">
        <v>43551.7</v>
      </c>
      <c r="F114">
        <v>70525.56</v>
      </c>
    </row>
    <row r="115" spans="1:6" x14ac:dyDescent="0.2">
      <c r="A115" t="s">
        <v>794</v>
      </c>
      <c r="B115" t="s">
        <v>681</v>
      </c>
      <c r="C115">
        <v>38953.43</v>
      </c>
      <c r="D115">
        <v>6602.85</v>
      </c>
      <c r="E115">
        <v>25731.45</v>
      </c>
      <c r="F115">
        <v>52175.41</v>
      </c>
    </row>
    <row r="116" spans="1:6" x14ac:dyDescent="0.2">
      <c r="A116" t="s">
        <v>795</v>
      </c>
      <c r="B116" t="s">
        <v>682</v>
      </c>
      <c r="C116">
        <v>679238.1</v>
      </c>
      <c r="D116">
        <v>98750.39</v>
      </c>
      <c r="E116">
        <v>481493.8</v>
      </c>
      <c r="F116">
        <v>876982.3</v>
      </c>
    </row>
    <row r="117" spans="1:6" x14ac:dyDescent="0.2">
      <c r="A117" t="s">
        <v>796</v>
      </c>
      <c r="B117" t="s">
        <v>683</v>
      </c>
      <c r="C117">
        <v>171106</v>
      </c>
      <c r="D117">
        <v>13555.71</v>
      </c>
      <c r="E117">
        <v>143961.1</v>
      </c>
      <c r="F117">
        <v>198250.8</v>
      </c>
    </row>
    <row r="118" spans="1:6" x14ac:dyDescent="0.2">
      <c r="A118" t="s">
        <v>797</v>
      </c>
      <c r="B118" t="s">
        <v>684</v>
      </c>
      <c r="C118">
        <v>63283.67</v>
      </c>
      <c r="D118">
        <v>9115.2420000000002</v>
      </c>
      <c r="E118">
        <v>45030.71</v>
      </c>
      <c r="F118">
        <v>81536.62</v>
      </c>
    </row>
    <row r="119" spans="1:6" x14ac:dyDescent="0.2">
      <c r="A119" t="s">
        <v>798</v>
      </c>
      <c r="B119" t="s">
        <v>719</v>
      </c>
      <c r="C119">
        <v>12554.8</v>
      </c>
      <c r="D119">
        <v>1423.6369999999999</v>
      </c>
      <c r="E119">
        <v>9704.0190000000002</v>
      </c>
      <c r="F119">
        <v>15405.59</v>
      </c>
    </row>
    <row r="120" spans="1:6" x14ac:dyDescent="0.2">
      <c r="A120" t="s">
        <v>799</v>
      </c>
      <c r="B120" t="s">
        <v>720</v>
      </c>
      <c r="C120">
        <v>250683.3</v>
      </c>
      <c r="D120">
        <v>27167.87</v>
      </c>
      <c r="E120">
        <v>196280.5</v>
      </c>
      <c r="F120">
        <v>305086</v>
      </c>
    </row>
    <row r="121" spans="1:6" x14ac:dyDescent="0.2">
      <c r="A121" t="s">
        <v>651</v>
      </c>
    </row>
    <row r="123" spans="1:6" x14ac:dyDescent="0.2">
      <c r="A123" t="s">
        <v>800</v>
      </c>
    </row>
    <row r="124" spans="1:6" x14ac:dyDescent="0.2">
      <c r="A124" t="s">
        <v>657</v>
      </c>
    </row>
    <row r="126" spans="1:6" x14ac:dyDescent="0.2">
      <c r="A126" t="s">
        <v>658</v>
      </c>
    </row>
    <row r="128" spans="1:6" x14ac:dyDescent="0.2">
      <c r="A128" t="s">
        <v>801</v>
      </c>
    </row>
    <row r="129" spans="1:1" x14ac:dyDescent="0.2">
      <c r="A129" t="s">
        <v>802</v>
      </c>
    </row>
    <row r="130" spans="1:1" x14ac:dyDescent="0.2">
      <c r="A130" t="s">
        <v>803</v>
      </c>
    </row>
    <row r="131" spans="1:1" x14ac:dyDescent="0.2">
      <c r="A131" t="s">
        <v>804</v>
      </c>
    </row>
    <row r="132" spans="1:1" x14ac:dyDescent="0.2">
      <c r="A132" t="s">
        <v>0</v>
      </c>
    </row>
    <row r="134" spans="1:1" x14ac:dyDescent="0.2">
      <c r="A134" t="s">
        <v>663</v>
      </c>
    </row>
    <row r="135" spans="1:1" x14ac:dyDescent="0.2">
      <c r="A135" t="s">
        <v>664</v>
      </c>
    </row>
    <row r="137" spans="1:1" x14ac:dyDescent="0.2">
      <c r="A137" t="s">
        <v>1</v>
      </c>
    </row>
    <row r="138" spans="1:1" x14ac:dyDescent="0.2">
      <c r="A138" t="s">
        <v>2</v>
      </c>
    </row>
    <row r="140" spans="1:1" x14ac:dyDescent="0.2">
      <c r="A140" t="s">
        <v>651</v>
      </c>
    </row>
    <row r="141" spans="1:1" x14ac:dyDescent="0.2">
      <c r="A141" t="s">
        <v>652</v>
      </c>
    </row>
    <row r="142" spans="1:1" x14ac:dyDescent="0.2">
      <c r="A142" t="s">
        <v>665</v>
      </c>
    </row>
    <row r="143" spans="1:1" x14ac:dyDescent="0.2">
      <c r="A143" t="s">
        <v>654</v>
      </c>
    </row>
    <row r="144" spans="1:1" x14ac:dyDescent="0.2">
      <c r="A144" t="s">
        <v>666</v>
      </c>
    </row>
    <row r="145" spans="1:1" x14ac:dyDescent="0.2">
      <c r="A145" t="s">
        <v>3</v>
      </c>
    </row>
    <row r="146" spans="1:1" x14ac:dyDescent="0.2">
      <c r="A146" t="s">
        <v>4</v>
      </c>
    </row>
    <row r="147" spans="1:1" x14ac:dyDescent="0.2">
      <c r="A147" t="s">
        <v>654</v>
      </c>
    </row>
    <row r="148" spans="1:1" x14ac:dyDescent="0.2">
      <c r="A148" t="s">
        <v>669</v>
      </c>
    </row>
    <row r="149" spans="1:1" x14ac:dyDescent="0.2">
      <c r="A149" t="s">
        <v>5</v>
      </c>
    </row>
    <row r="150" spans="1:1" x14ac:dyDescent="0.2">
      <c r="A150" t="s">
        <v>6</v>
      </c>
    </row>
    <row r="151" spans="1:1" x14ac:dyDescent="0.2">
      <c r="A151" t="s">
        <v>651</v>
      </c>
    </row>
    <row r="153" spans="1:1" x14ac:dyDescent="0.2">
      <c r="A153" t="s">
        <v>7</v>
      </c>
    </row>
    <row r="154" spans="1:1" x14ac:dyDescent="0.2">
      <c r="A154" t="s">
        <v>657</v>
      </c>
    </row>
    <row r="156" spans="1:1" x14ac:dyDescent="0.2">
      <c r="A156" t="s">
        <v>658</v>
      </c>
    </row>
    <row r="158" spans="1:1" x14ac:dyDescent="0.2">
      <c r="A158" t="s">
        <v>8</v>
      </c>
    </row>
    <row r="159" spans="1:1" x14ac:dyDescent="0.2">
      <c r="A159" t="s">
        <v>9</v>
      </c>
    </row>
    <row r="160" spans="1:1" x14ac:dyDescent="0.2">
      <c r="A160" t="s">
        <v>10</v>
      </c>
    </row>
    <row r="161" spans="1:1" x14ac:dyDescent="0.2">
      <c r="A161" t="s">
        <v>11</v>
      </c>
    </row>
    <row r="162" spans="1:1" x14ac:dyDescent="0.2">
      <c r="A162" t="s">
        <v>0</v>
      </c>
    </row>
    <row r="164" spans="1:1" x14ac:dyDescent="0.2">
      <c r="A164" t="s">
        <v>663</v>
      </c>
    </row>
    <row r="165" spans="1:1" x14ac:dyDescent="0.2">
      <c r="A165" t="s">
        <v>664</v>
      </c>
    </row>
    <row r="167" spans="1:1" x14ac:dyDescent="0.2">
      <c r="A167" t="s">
        <v>1</v>
      </c>
    </row>
    <row r="168" spans="1:1" x14ac:dyDescent="0.2">
      <c r="A168" t="s">
        <v>2</v>
      </c>
    </row>
    <row r="170" spans="1:1" x14ac:dyDescent="0.2">
      <c r="A170" t="s">
        <v>651</v>
      </c>
    </row>
    <row r="171" spans="1:1" x14ac:dyDescent="0.2">
      <c r="A171" t="s">
        <v>652</v>
      </c>
    </row>
    <row r="172" spans="1:1" x14ac:dyDescent="0.2">
      <c r="A172" t="s">
        <v>665</v>
      </c>
    </row>
    <row r="173" spans="1:1" x14ac:dyDescent="0.2">
      <c r="A173" t="s">
        <v>654</v>
      </c>
    </row>
    <row r="174" spans="1:1" x14ac:dyDescent="0.2">
      <c r="A174" t="s">
        <v>666</v>
      </c>
    </row>
    <row r="175" spans="1:1" x14ac:dyDescent="0.2">
      <c r="A175" t="s">
        <v>12</v>
      </c>
    </row>
    <row r="176" spans="1:1" x14ac:dyDescent="0.2">
      <c r="A176" t="s">
        <v>13</v>
      </c>
    </row>
    <row r="177" spans="1:1" x14ac:dyDescent="0.2">
      <c r="A177" t="s">
        <v>654</v>
      </c>
    </row>
    <row r="178" spans="1:1" x14ac:dyDescent="0.2">
      <c r="A178" t="s">
        <v>669</v>
      </c>
    </row>
    <row r="179" spans="1:1" x14ac:dyDescent="0.2">
      <c r="A179" t="s">
        <v>14</v>
      </c>
    </row>
    <row r="180" spans="1:1" x14ac:dyDescent="0.2">
      <c r="A180" t="s">
        <v>15</v>
      </c>
    </row>
    <row r="181" spans="1:1" x14ac:dyDescent="0.2">
      <c r="A181" t="s">
        <v>651</v>
      </c>
    </row>
    <row r="183" spans="1:1" x14ac:dyDescent="0.2">
      <c r="A183" t="s">
        <v>16</v>
      </c>
    </row>
    <row r="184" spans="1:1" x14ac:dyDescent="0.2">
      <c r="A184" t="s">
        <v>642</v>
      </c>
    </row>
    <row r="186" spans="1:1" x14ac:dyDescent="0.2">
      <c r="A186" t="s">
        <v>643</v>
      </c>
    </row>
    <row r="188" spans="1:1" x14ac:dyDescent="0.2">
      <c r="A188" t="s">
        <v>17</v>
      </c>
    </row>
    <row r="189" spans="1:1" x14ac:dyDescent="0.2">
      <c r="A189" t="s">
        <v>18</v>
      </c>
    </row>
    <row r="190" spans="1:1" x14ac:dyDescent="0.2">
      <c r="A190" t="s">
        <v>19</v>
      </c>
    </row>
    <row r="191" spans="1:1" x14ac:dyDescent="0.2">
      <c r="A191" t="s">
        <v>20</v>
      </c>
    </row>
    <row r="192" spans="1:1" x14ac:dyDescent="0.2">
      <c r="A192" t="s">
        <v>0</v>
      </c>
    </row>
    <row r="194" spans="1:6" x14ac:dyDescent="0.2">
      <c r="A194" t="s">
        <v>21</v>
      </c>
    </row>
    <row r="195" spans="1:6" x14ac:dyDescent="0.2">
      <c r="A195" t="s">
        <v>22</v>
      </c>
    </row>
    <row r="196" spans="1:6" x14ac:dyDescent="0.2">
      <c r="A196" t="s">
        <v>23</v>
      </c>
    </row>
    <row r="197" spans="1:6" x14ac:dyDescent="0.2">
      <c r="A197" t="s">
        <v>24</v>
      </c>
    </row>
    <row r="198" spans="1:6" x14ac:dyDescent="0.2">
      <c r="A198" t="s">
        <v>25</v>
      </c>
    </row>
    <row r="199" spans="1:6" x14ac:dyDescent="0.2">
      <c r="A199" t="s">
        <v>26</v>
      </c>
    </row>
    <row r="201" spans="1:6" x14ac:dyDescent="0.2">
      <c r="A201" t="s">
        <v>651</v>
      </c>
    </row>
    <row r="202" spans="1:6" x14ac:dyDescent="0.2">
      <c r="A202" t="s">
        <v>652</v>
      </c>
    </row>
    <row r="203" spans="1:6" x14ac:dyDescent="0.2">
      <c r="A203" t="s">
        <v>653</v>
      </c>
    </row>
    <row r="204" spans="1:6" x14ac:dyDescent="0.2">
      <c r="A204" t="s">
        <v>654</v>
      </c>
    </row>
    <row r="205" spans="1:6" x14ac:dyDescent="0.2">
      <c r="A205" t="s">
        <v>655</v>
      </c>
    </row>
    <row r="206" spans="1:6" x14ac:dyDescent="0.2">
      <c r="A206" t="s">
        <v>791</v>
      </c>
      <c r="B206" t="s">
        <v>678</v>
      </c>
      <c r="C206">
        <v>21.381789999999999</v>
      </c>
      <c r="D206">
        <v>21.381789999999999</v>
      </c>
      <c r="E206">
        <v>-21.43451</v>
      </c>
      <c r="F206">
        <v>64.198089999999993</v>
      </c>
    </row>
    <row r="207" spans="1:6" x14ac:dyDescent="0.2">
      <c r="A207" t="s">
        <v>27</v>
      </c>
      <c r="B207" t="s">
        <v>679</v>
      </c>
      <c r="C207">
        <v>616854.1</v>
      </c>
      <c r="D207">
        <v>97474.78</v>
      </c>
      <c r="E207">
        <v>421664.3</v>
      </c>
      <c r="F207">
        <v>812044</v>
      </c>
    </row>
    <row r="208" spans="1:6" x14ac:dyDescent="0.2">
      <c r="A208" t="s">
        <v>28</v>
      </c>
      <c r="B208" t="s">
        <v>680</v>
      </c>
      <c r="C208">
        <v>62383.92</v>
      </c>
      <c r="D208">
        <v>8430.1029999999992</v>
      </c>
      <c r="E208">
        <v>45502.93</v>
      </c>
      <c r="F208">
        <v>79264.91</v>
      </c>
    </row>
    <row r="209" spans="1:6" x14ac:dyDescent="0.2">
      <c r="A209" t="s">
        <v>29</v>
      </c>
      <c r="B209" t="s">
        <v>681</v>
      </c>
      <c r="C209">
        <v>202744.1</v>
      </c>
      <c r="D209">
        <v>26162.11</v>
      </c>
      <c r="E209">
        <v>150355.4</v>
      </c>
      <c r="F209">
        <v>255132.9</v>
      </c>
    </row>
    <row r="210" spans="1:6" x14ac:dyDescent="0.2">
      <c r="A210" t="s">
        <v>30</v>
      </c>
      <c r="B210" t="s">
        <v>682</v>
      </c>
      <c r="C210">
        <v>47939.12</v>
      </c>
      <c r="D210">
        <v>6902.5360000000001</v>
      </c>
      <c r="E210">
        <v>34117.03</v>
      </c>
      <c r="F210">
        <v>61761.21</v>
      </c>
    </row>
    <row r="211" spans="1:6" x14ac:dyDescent="0.2">
      <c r="A211" t="s">
        <v>651</v>
      </c>
    </row>
    <row r="213" spans="1:6" x14ac:dyDescent="0.2">
      <c r="A213" t="s">
        <v>656</v>
      </c>
    </row>
    <row r="214" spans="1:6" x14ac:dyDescent="0.2">
      <c r="A214" t="s">
        <v>656</v>
      </c>
    </row>
    <row r="215" spans="1:6" x14ac:dyDescent="0.2">
      <c r="A215" t="s">
        <v>656</v>
      </c>
    </row>
    <row r="216" spans="1:6" x14ac:dyDescent="0.2">
      <c r="A216" t="s">
        <v>31</v>
      </c>
    </row>
    <row r="221" spans="1:6" x14ac:dyDescent="0.2">
      <c r="A221" t="s">
        <v>232</v>
      </c>
    </row>
    <row r="223" spans="1:6" x14ac:dyDescent="0.2">
      <c r="A223" t="s">
        <v>233</v>
      </c>
    </row>
    <row r="224" spans="1:6" x14ac:dyDescent="0.2">
      <c r="A224" t="s">
        <v>234</v>
      </c>
    </row>
    <row r="225" spans="1:5" x14ac:dyDescent="0.2">
      <c r="A225" t="s">
        <v>138</v>
      </c>
    </row>
    <row r="226" spans="1:5" x14ac:dyDescent="0.2">
      <c r="A226" t="s">
        <v>235</v>
      </c>
      <c r="B226" t="s">
        <v>239</v>
      </c>
      <c r="C226" s="1">
        <v>180884</v>
      </c>
      <c r="D226">
        <v>53.3</v>
      </c>
      <c r="E226">
        <v>53.31</v>
      </c>
    </row>
    <row r="227" spans="1:5" x14ac:dyDescent="0.2">
      <c r="A227" t="s">
        <v>236</v>
      </c>
      <c r="B227" t="s">
        <v>240</v>
      </c>
      <c r="C227" s="1">
        <v>158440</v>
      </c>
      <c r="D227">
        <v>46.69</v>
      </c>
      <c r="E227">
        <v>100</v>
      </c>
    </row>
    <row r="228" spans="1:5" x14ac:dyDescent="0.2">
      <c r="A228" t="s">
        <v>237</v>
      </c>
    </row>
    <row r="229" spans="1:5" x14ac:dyDescent="0.2">
      <c r="A229" t="s">
        <v>138</v>
      </c>
    </row>
    <row r="230" spans="1:5" x14ac:dyDescent="0.2">
      <c r="A230" t="s">
        <v>238</v>
      </c>
    </row>
    <row r="234" spans="1:5" x14ac:dyDescent="0.2">
      <c r="A234" t="s">
        <v>882</v>
      </c>
    </row>
    <row r="235" spans="1:5" x14ac:dyDescent="0.2">
      <c r="A235" t="s">
        <v>642</v>
      </c>
    </row>
    <row r="237" spans="1:5" x14ac:dyDescent="0.2">
      <c r="A237" t="s">
        <v>643</v>
      </c>
    </row>
    <row r="239" spans="1:5" x14ac:dyDescent="0.2">
      <c r="A239" t="s">
        <v>777</v>
      </c>
    </row>
    <row r="240" spans="1:5" x14ac:dyDescent="0.2">
      <c r="A240" t="s">
        <v>778</v>
      </c>
    </row>
    <row r="241" spans="1:1" x14ac:dyDescent="0.2">
      <c r="A241" t="s">
        <v>779</v>
      </c>
    </row>
    <row r="242" spans="1:1" x14ac:dyDescent="0.2">
      <c r="A242" t="s">
        <v>780</v>
      </c>
    </row>
    <row r="243" spans="1:1" x14ac:dyDescent="0.2">
      <c r="A243" t="s">
        <v>770</v>
      </c>
    </row>
    <row r="245" spans="1:1" x14ac:dyDescent="0.2">
      <c r="A245" t="s">
        <v>883</v>
      </c>
    </row>
    <row r="246" spans="1:1" x14ac:dyDescent="0.2">
      <c r="A246" t="s">
        <v>1</v>
      </c>
    </row>
    <row r="247" spans="1:1" x14ac:dyDescent="0.2">
      <c r="A247" t="s">
        <v>2</v>
      </c>
    </row>
    <row r="249" spans="1:1" x14ac:dyDescent="0.2">
      <c r="A249" t="s">
        <v>651</v>
      </c>
    </row>
    <row r="250" spans="1:1" x14ac:dyDescent="0.2">
      <c r="A250" t="s">
        <v>652</v>
      </c>
    </row>
    <row r="251" spans="1:1" x14ac:dyDescent="0.2">
      <c r="A251" t="s">
        <v>653</v>
      </c>
    </row>
    <row r="252" spans="1:1" x14ac:dyDescent="0.2">
      <c r="A252" t="s">
        <v>654</v>
      </c>
    </row>
    <row r="253" spans="1:1" x14ac:dyDescent="0.2">
      <c r="A253" t="s">
        <v>655</v>
      </c>
    </row>
    <row r="254" spans="1:1" x14ac:dyDescent="0.2">
      <c r="A254" t="s">
        <v>884</v>
      </c>
    </row>
    <row r="255" spans="1:1" x14ac:dyDescent="0.2">
      <c r="A255" t="s">
        <v>885</v>
      </c>
    </row>
    <row r="256" spans="1:1" x14ac:dyDescent="0.2">
      <c r="A256" t="s">
        <v>886</v>
      </c>
    </row>
    <row r="257" spans="1:1" x14ac:dyDescent="0.2">
      <c r="A257" t="s">
        <v>651</v>
      </c>
    </row>
    <row r="261" spans="1:1" x14ac:dyDescent="0.2">
      <c r="A261" t="s">
        <v>887</v>
      </c>
    </row>
    <row r="262" spans="1:1" x14ac:dyDescent="0.2">
      <c r="A262" t="s">
        <v>642</v>
      </c>
    </row>
    <row r="264" spans="1:1" x14ac:dyDescent="0.2">
      <c r="A264" t="s">
        <v>643</v>
      </c>
    </row>
    <row r="266" spans="1:1" x14ac:dyDescent="0.2">
      <c r="A266" t="s">
        <v>17</v>
      </c>
    </row>
    <row r="267" spans="1:1" x14ac:dyDescent="0.2">
      <c r="A267" t="s">
        <v>18</v>
      </c>
    </row>
    <row r="268" spans="1:1" x14ac:dyDescent="0.2">
      <c r="A268" t="s">
        <v>888</v>
      </c>
    </row>
    <row r="269" spans="1:1" x14ac:dyDescent="0.2">
      <c r="A269" t="s">
        <v>889</v>
      </c>
    </row>
    <row r="270" spans="1:1" x14ac:dyDescent="0.2">
      <c r="A270" t="s">
        <v>0</v>
      </c>
    </row>
    <row r="272" spans="1:1" x14ac:dyDescent="0.2">
      <c r="A272" t="s">
        <v>883</v>
      </c>
    </row>
    <row r="273" spans="1:1" x14ac:dyDescent="0.2">
      <c r="A273" t="s">
        <v>1</v>
      </c>
    </row>
    <row r="274" spans="1:1" x14ac:dyDescent="0.2">
      <c r="A274" t="s">
        <v>2</v>
      </c>
    </row>
    <row r="276" spans="1:1" x14ac:dyDescent="0.2">
      <c r="A276" t="s">
        <v>651</v>
      </c>
    </row>
    <row r="277" spans="1:1" x14ac:dyDescent="0.2">
      <c r="A277" t="s">
        <v>652</v>
      </c>
    </row>
    <row r="278" spans="1:1" x14ac:dyDescent="0.2">
      <c r="A278" t="s">
        <v>653</v>
      </c>
    </row>
    <row r="279" spans="1:1" x14ac:dyDescent="0.2">
      <c r="A279" t="s">
        <v>654</v>
      </c>
    </row>
    <row r="280" spans="1:1" x14ac:dyDescent="0.2">
      <c r="A280" t="s">
        <v>877</v>
      </c>
    </row>
    <row r="281" spans="1:1" x14ac:dyDescent="0.2">
      <c r="A281" t="s">
        <v>890</v>
      </c>
    </row>
    <row r="282" spans="1:1" x14ac:dyDescent="0.2">
      <c r="A282" t="s">
        <v>891</v>
      </c>
    </row>
    <row r="283" spans="1:1" x14ac:dyDescent="0.2">
      <c r="A283" t="s">
        <v>892</v>
      </c>
    </row>
    <row r="284" spans="1:1" x14ac:dyDescent="0.2">
      <c r="A284" t="s">
        <v>651</v>
      </c>
    </row>
    <row r="286" spans="1:1" x14ac:dyDescent="0.2">
      <c r="A286" t="s">
        <v>656</v>
      </c>
    </row>
    <row r="287" spans="1:1" x14ac:dyDescent="0.2">
      <c r="A287" t="s">
        <v>859</v>
      </c>
    </row>
    <row r="289" spans="1:1" x14ac:dyDescent="0.2">
      <c r="A289" t="s">
        <v>808</v>
      </c>
    </row>
    <row r="292" spans="1:1" x14ac:dyDescent="0.2">
      <c r="A292" t="s">
        <v>809</v>
      </c>
    </row>
    <row r="293" spans="1:1" x14ac:dyDescent="0.2">
      <c r="A293" t="s">
        <v>642</v>
      </c>
    </row>
    <row r="295" spans="1:1" x14ac:dyDescent="0.2">
      <c r="A295" t="s">
        <v>643</v>
      </c>
    </row>
    <row r="297" spans="1:1" x14ac:dyDescent="0.2">
      <c r="A297" t="s">
        <v>810</v>
      </c>
    </row>
    <row r="298" spans="1:1" x14ac:dyDescent="0.2">
      <c r="A298" t="s">
        <v>811</v>
      </c>
    </row>
    <row r="299" spans="1:1" x14ac:dyDescent="0.2">
      <c r="A299" t="s">
        <v>812</v>
      </c>
    </row>
    <row r="300" spans="1:1" x14ac:dyDescent="0.2">
      <c r="A300" t="s">
        <v>813</v>
      </c>
    </row>
    <row r="301" spans="1:1" x14ac:dyDescent="0.2">
      <c r="A301" t="s">
        <v>0</v>
      </c>
    </row>
    <row r="303" spans="1:1" x14ac:dyDescent="0.2">
      <c r="A303" t="s">
        <v>771</v>
      </c>
    </row>
    <row r="304" spans="1:1" x14ac:dyDescent="0.2">
      <c r="A304" t="s">
        <v>772</v>
      </c>
    </row>
    <row r="305" spans="1:1" x14ac:dyDescent="0.2">
      <c r="A305" t="s">
        <v>773</v>
      </c>
    </row>
    <row r="307" spans="1:1" x14ac:dyDescent="0.2">
      <c r="A307" t="s">
        <v>651</v>
      </c>
    </row>
    <row r="308" spans="1:1" x14ac:dyDescent="0.2">
      <c r="A308" t="s">
        <v>652</v>
      </c>
    </row>
    <row r="309" spans="1:1" x14ac:dyDescent="0.2">
      <c r="A309" t="s">
        <v>653</v>
      </c>
    </row>
    <row r="310" spans="1:1" x14ac:dyDescent="0.2">
      <c r="A310" t="s">
        <v>654</v>
      </c>
    </row>
    <row r="311" spans="1:1" x14ac:dyDescent="0.2">
      <c r="A311" t="s">
        <v>655</v>
      </c>
    </row>
    <row r="312" spans="1:1" x14ac:dyDescent="0.2">
      <c r="A312" t="s">
        <v>814</v>
      </c>
    </row>
    <row r="313" spans="1:1" x14ac:dyDescent="0.2">
      <c r="A313" t="s">
        <v>815</v>
      </c>
    </row>
    <row r="314" spans="1:1" x14ac:dyDescent="0.2">
      <c r="A314" t="s">
        <v>651</v>
      </c>
    </row>
    <row r="316" spans="1:1" x14ac:dyDescent="0.2">
      <c r="A316" t="s">
        <v>816</v>
      </c>
    </row>
    <row r="317" spans="1:1" x14ac:dyDescent="0.2">
      <c r="A317" t="s">
        <v>642</v>
      </c>
    </row>
    <row r="319" spans="1:1" x14ac:dyDescent="0.2">
      <c r="A319" t="s">
        <v>643</v>
      </c>
    </row>
    <row r="321" spans="1:1" x14ac:dyDescent="0.2">
      <c r="A321" t="s">
        <v>817</v>
      </c>
    </row>
    <row r="322" spans="1:1" x14ac:dyDescent="0.2">
      <c r="A322" t="s">
        <v>818</v>
      </c>
    </row>
    <row r="323" spans="1:1" x14ac:dyDescent="0.2">
      <c r="A323" t="s">
        <v>819</v>
      </c>
    </row>
    <row r="324" spans="1:1" x14ac:dyDescent="0.2">
      <c r="A324" t="s">
        <v>820</v>
      </c>
    </row>
    <row r="325" spans="1:1" x14ac:dyDescent="0.2">
      <c r="A325" t="s">
        <v>0</v>
      </c>
    </row>
    <row r="327" spans="1:1" x14ac:dyDescent="0.2">
      <c r="A327" t="s">
        <v>781</v>
      </c>
    </row>
    <row r="328" spans="1:1" x14ac:dyDescent="0.2">
      <c r="A328" t="s">
        <v>782</v>
      </c>
    </row>
    <row r="329" spans="1:1" x14ac:dyDescent="0.2">
      <c r="A329" t="s">
        <v>783</v>
      </c>
    </row>
    <row r="330" spans="1:1" x14ac:dyDescent="0.2">
      <c r="A330" t="s">
        <v>784</v>
      </c>
    </row>
    <row r="331" spans="1:1" x14ac:dyDescent="0.2">
      <c r="A331" t="s">
        <v>785</v>
      </c>
    </row>
    <row r="332" spans="1:1" x14ac:dyDescent="0.2">
      <c r="A332" t="s">
        <v>786</v>
      </c>
    </row>
    <row r="333" spans="1:1" x14ac:dyDescent="0.2">
      <c r="A333" t="s">
        <v>787</v>
      </c>
    </row>
    <row r="334" spans="1:1" x14ac:dyDescent="0.2">
      <c r="A334" t="s">
        <v>788</v>
      </c>
    </row>
    <row r="335" spans="1:1" x14ac:dyDescent="0.2">
      <c r="A335" t="s">
        <v>789</v>
      </c>
    </row>
    <row r="336" spans="1:1" x14ac:dyDescent="0.2">
      <c r="A336" t="s">
        <v>790</v>
      </c>
    </row>
    <row r="338" spans="1:1" x14ac:dyDescent="0.2">
      <c r="A338" t="s">
        <v>651</v>
      </c>
    </row>
    <row r="339" spans="1:1" x14ac:dyDescent="0.2">
      <c r="A339" t="s">
        <v>652</v>
      </c>
    </row>
    <row r="340" spans="1:1" x14ac:dyDescent="0.2">
      <c r="A340" t="s">
        <v>653</v>
      </c>
    </row>
    <row r="341" spans="1:1" x14ac:dyDescent="0.2">
      <c r="A341" t="s">
        <v>654</v>
      </c>
    </row>
    <row r="342" spans="1:1" x14ac:dyDescent="0.2">
      <c r="A342" t="s">
        <v>655</v>
      </c>
    </row>
    <row r="343" spans="1:1" x14ac:dyDescent="0.2">
      <c r="A343" t="s">
        <v>791</v>
      </c>
    </row>
    <row r="344" spans="1:1" x14ac:dyDescent="0.2">
      <c r="A344" t="s">
        <v>821</v>
      </c>
    </row>
    <row r="345" spans="1:1" x14ac:dyDescent="0.2">
      <c r="A345" t="s">
        <v>822</v>
      </c>
    </row>
    <row r="346" spans="1:1" x14ac:dyDescent="0.2">
      <c r="A346" t="s">
        <v>823</v>
      </c>
    </row>
    <row r="347" spans="1:1" x14ac:dyDescent="0.2">
      <c r="A347" t="s">
        <v>824</v>
      </c>
    </row>
    <row r="348" spans="1:1" x14ac:dyDescent="0.2">
      <c r="A348" t="s">
        <v>825</v>
      </c>
    </row>
    <row r="349" spans="1:1" x14ac:dyDescent="0.2">
      <c r="A349" t="s">
        <v>826</v>
      </c>
    </row>
    <row r="350" spans="1:1" x14ac:dyDescent="0.2">
      <c r="A350" t="s">
        <v>827</v>
      </c>
    </row>
    <row r="351" spans="1:1" x14ac:dyDescent="0.2">
      <c r="A351" t="s">
        <v>828</v>
      </c>
    </row>
    <row r="352" spans="1:1" x14ac:dyDescent="0.2">
      <c r="A352" t="s">
        <v>651</v>
      </c>
    </row>
    <row r="354" spans="1:1" x14ac:dyDescent="0.2">
      <c r="A354" t="s">
        <v>829</v>
      </c>
    </row>
    <row r="355" spans="1:1" x14ac:dyDescent="0.2">
      <c r="A355" t="s">
        <v>657</v>
      </c>
    </row>
    <row r="357" spans="1:1" x14ac:dyDescent="0.2">
      <c r="A357" t="s">
        <v>658</v>
      </c>
    </row>
    <row r="359" spans="1:1" x14ac:dyDescent="0.2">
      <c r="A359" t="s">
        <v>830</v>
      </c>
    </row>
    <row r="360" spans="1:1" x14ac:dyDescent="0.2">
      <c r="A360" t="s">
        <v>831</v>
      </c>
    </row>
    <row r="361" spans="1:1" x14ac:dyDescent="0.2">
      <c r="A361" t="s">
        <v>832</v>
      </c>
    </row>
    <row r="362" spans="1:1" x14ac:dyDescent="0.2">
      <c r="A362" t="s">
        <v>833</v>
      </c>
    </row>
    <row r="363" spans="1:1" x14ac:dyDescent="0.2">
      <c r="A363" t="s">
        <v>0</v>
      </c>
    </row>
    <row r="365" spans="1:1" x14ac:dyDescent="0.2">
      <c r="A365" t="s">
        <v>663</v>
      </c>
    </row>
    <row r="366" spans="1:1" x14ac:dyDescent="0.2">
      <c r="A366" t="s">
        <v>664</v>
      </c>
    </row>
    <row r="368" spans="1:1" x14ac:dyDescent="0.2">
      <c r="A368" t="s">
        <v>1</v>
      </c>
    </row>
    <row r="369" spans="1:1" x14ac:dyDescent="0.2">
      <c r="A369" t="s">
        <v>2</v>
      </c>
    </row>
    <row r="371" spans="1:1" x14ac:dyDescent="0.2">
      <c r="A371" t="s">
        <v>651</v>
      </c>
    </row>
    <row r="372" spans="1:1" x14ac:dyDescent="0.2">
      <c r="A372" t="s">
        <v>652</v>
      </c>
    </row>
    <row r="373" spans="1:1" x14ac:dyDescent="0.2">
      <c r="A373" t="s">
        <v>665</v>
      </c>
    </row>
    <row r="374" spans="1:1" x14ac:dyDescent="0.2">
      <c r="A374" t="s">
        <v>654</v>
      </c>
    </row>
    <row r="375" spans="1:1" x14ac:dyDescent="0.2">
      <c r="A375" t="s">
        <v>666</v>
      </c>
    </row>
    <row r="376" spans="1:1" x14ac:dyDescent="0.2">
      <c r="A376" t="s">
        <v>834</v>
      </c>
    </row>
    <row r="377" spans="1:1" x14ac:dyDescent="0.2">
      <c r="A377" t="s">
        <v>835</v>
      </c>
    </row>
    <row r="378" spans="1:1" x14ac:dyDescent="0.2">
      <c r="A378" t="s">
        <v>654</v>
      </c>
    </row>
    <row r="379" spans="1:1" x14ac:dyDescent="0.2">
      <c r="A379" t="s">
        <v>669</v>
      </c>
    </row>
    <row r="380" spans="1:1" x14ac:dyDescent="0.2">
      <c r="A380" s="13" t="s">
        <v>836</v>
      </c>
    </row>
    <row r="381" spans="1:1" x14ac:dyDescent="0.2">
      <c r="A381" s="13" t="s">
        <v>837</v>
      </c>
    </row>
    <row r="382" spans="1:1" x14ac:dyDescent="0.2">
      <c r="A382" t="s">
        <v>651</v>
      </c>
    </row>
    <row r="384" spans="1:1" x14ac:dyDescent="0.2">
      <c r="A384" t="s">
        <v>838</v>
      </c>
    </row>
    <row r="385" spans="1:1" x14ac:dyDescent="0.2">
      <c r="A385" t="s">
        <v>657</v>
      </c>
    </row>
    <row r="387" spans="1:1" x14ac:dyDescent="0.2">
      <c r="A387" t="s">
        <v>658</v>
      </c>
    </row>
    <row r="389" spans="1:1" x14ac:dyDescent="0.2">
      <c r="A389" t="s">
        <v>839</v>
      </c>
    </row>
    <row r="390" spans="1:1" x14ac:dyDescent="0.2">
      <c r="A390" t="s">
        <v>840</v>
      </c>
    </row>
    <row r="391" spans="1:1" x14ac:dyDescent="0.2">
      <c r="A391" t="s">
        <v>841</v>
      </c>
    </row>
    <row r="392" spans="1:1" x14ac:dyDescent="0.2">
      <c r="A392" t="s">
        <v>842</v>
      </c>
    </row>
    <row r="393" spans="1:1" x14ac:dyDescent="0.2">
      <c r="A393" t="s">
        <v>0</v>
      </c>
    </row>
    <row r="395" spans="1:1" x14ac:dyDescent="0.2">
      <c r="A395" t="s">
        <v>663</v>
      </c>
    </row>
    <row r="396" spans="1:1" x14ac:dyDescent="0.2">
      <c r="A396" t="s">
        <v>664</v>
      </c>
    </row>
    <row r="398" spans="1:1" x14ac:dyDescent="0.2">
      <c r="A398" t="s">
        <v>1</v>
      </c>
    </row>
    <row r="399" spans="1:1" x14ac:dyDescent="0.2">
      <c r="A399" t="s">
        <v>2</v>
      </c>
    </row>
    <row r="401" spans="1:1" x14ac:dyDescent="0.2">
      <c r="A401" t="s">
        <v>651</v>
      </c>
    </row>
    <row r="402" spans="1:1" x14ac:dyDescent="0.2">
      <c r="A402" t="s">
        <v>652</v>
      </c>
    </row>
    <row r="403" spans="1:1" x14ac:dyDescent="0.2">
      <c r="A403" t="s">
        <v>665</v>
      </c>
    </row>
    <row r="404" spans="1:1" x14ac:dyDescent="0.2">
      <c r="A404" t="s">
        <v>654</v>
      </c>
    </row>
    <row r="405" spans="1:1" x14ac:dyDescent="0.2">
      <c r="A405" t="s">
        <v>666</v>
      </c>
    </row>
    <row r="406" spans="1:1" x14ac:dyDescent="0.2">
      <c r="A406" t="s">
        <v>843</v>
      </c>
    </row>
    <row r="407" spans="1:1" x14ac:dyDescent="0.2">
      <c r="A407" t="s">
        <v>844</v>
      </c>
    </row>
    <row r="408" spans="1:1" x14ac:dyDescent="0.2">
      <c r="A408" t="s">
        <v>654</v>
      </c>
    </row>
    <row r="409" spans="1:1" x14ac:dyDescent="0.2">
      <c r="A409" t="s">
        <v>669</v>
      </c>
    </row>
    <row r="410" spans="1:1" x14ac:dyDescent="0.2">
      <c r="A410" s="13" t="s">
        <v>845</v>
      </c>
    </row>
    <row r="411" spans="1:1" x14ac:dyDescent="0.2">
      <c r="A411" s="13" t="s">
        <v>846</v>
      </c>
    </row>
    <row r="412" spans="1:1" x14ac:dyDescent="0.2">
      <c r="A412" t="s">
        <v>651</v>
      </c>
    </row>
    <row r="414" spans="1:1" x14ac:dyDescent="0.2">
      <c r="A414" t="s">
        <v>847</v>
      </c>
    </row>
    <row r="415" spans="1:1" x14ac:dyDescent="0.2">
      <c r="A415" t="s">
        <v>642</v>
      </c>
    </row>
    <row r="417" spans="1:1" x14ac:dyDescent="0.2">
      <c r="A417" t="s">
        <v>643</v>
      </c>
    </row>
    <row r="419" spans="1:1" x14ac:dyDescent="0.2">
      <c r="A419" t="s">
        <v>17</v>
      </c>
    </row>
    <row r="420" spans="1:1" x14ac:dyDescent="0.2">
      <c r="A420" t="s">
        <v>18</v>
      </c>
    </row>
    <row r="421" spans="1:1" x14ac:dyDescent="0.2">
      <c r="A421" t="s">
        <v>848</v>
      </c>
    </row>
    <row r="422" spans="1:1" x14ac:dyDescent="0.2">
      <c r="A422" t="s">
        <v>849</v>
      </c>
    </row>
    <row r="423" spans="1:1" x14ac:dyDescent="0.2">
      <c r="A423" t="s">
        <v>0</v>
      </c>
    </row>
    <row r="425" spans="1:1" x14ac:dyDescent="0.2">
      <c r="A425" t="s">
        <v>21</v>
      </c>
    </row>
    <row r="426" spans="1:1" x14ac:dyDescent="0.2">
      <c r="A426" t="s">
        <v>22</v>
      </c>
    </row>
    <row r="427" spans="1:1" x14ac:dyDescent="0.2">
      <c r="A427" t="s">
        <v>23</v>
      </c>
    </row>
    <row r="428" spans="1:1" x14ac:dyDescent="0.2">
      <c r="A428" t="s">
        <v>24</v>
      </c>
    </row>
    <row r="429" spans="1:1" x14ac:dyDescent="0.2">
      <c r="A429" t="s">
        <v>25</v>
      </c>
    </row>
    <row r="430" spans="1:1" x14ac:dyDescent="0.2">
      <c r="A430" t="s">
        <v>26</v>
      </c>
    </row>
    <row r="432" spans="1:1" x14ac:dyDescent="0.2">
      <c r="A432" t="s">
        <v>651</v>
      </c>
    </row>
    <row r="433" spans="1:1" x14ac:dyDescent="0.2">
      <c r="A433" t="s">
        <v>652</v>
      </c>
    </row>
    <row r="434" spans="1:1" x14ac:dyDescent="0.2">
      <c r="A434" t="s">
        <v>653</v>
      </c>
    </row>
    <row r="435" spans="1:1" x14ac:dyDescent="0.2">
      <c r="A435" t="s">
        <v>654</v>
      </c>
    </row>
    <row r="436" spans="1:1" x14ac:dyDescent="0.2">
      <c r="A436" t="s">
        <v>655</v>
      </c>
    </row>
    <row r="437" spans="1:1" x14ac:dyDescent="0.2">
      <c r="A437" t="s">
        <v>791</v>
      </c>
    </row>
    <row r="438" spans="1:1" x14ac:dyDescent="0.2">
      <c r="A438" s="13" t="s">
        <v>850</v>
      </c>
    </row>
    <row r="439" spans="1:1" x14ac:dyDescent="0.2">
      <c r="A439" s="13" t="s">
        <v>851</v>
      </c>
    </row>
    <row r="440" spans="1:1" x14ac:dyDescent="0.2">
      <c r="A440" s="13" t="s">
        <v>852</v>
      </c>
    </row>
    <row r="441" spans="1:1" x14ac:dyDescent="0.2">
      <c r="A441" s="13" t="s">
        <v>853</v>
      </c>
    </row>
    <row r="442" spans="1:1" x14ac:dyDescent="0.2">
      <c r="A442" t="s">
        <v>651</v>
      </c>
    </row>
    <row r="444" spans="1:1" x14ac:dyDescent="0.2">
      <c r="A444" t="s">
        <v>656</v>
      </c>
    </row>
    <row r="447" spans="1:1" x14ac:dyDescent="0.2">
      <c r="A447" t="s">
        <v>861</v>
      </c>
    </row>
    <row r="449" spans="1:1" x14ac:dyDescent="0.2">
      <c r="A449" t="s">
        <v>233</v>
      </c>
    </row>
    <row r="450" spans="1:1" x14ac:dyDescent="0.2">
      <c r="A450" t="s">
        <v>234</v>
      </c>
    </row>
    <row r="451" spans="1:1" x14ac:dyDescent="0.2">
      <c r="A451" t="s">
        <v>138</v>
      </c>
    </row>
    <row r="452" spans="1:1" x14ac:dyDescent="0.2">
      <c r="A452" t="s">
        <v>862</v>
      </c>
    </row>
    <row r="453" spans="1:1" x14ac:dyDescent="0.2">
      <c r="A453" t="s">
        <v>863</v>
      </c>
    </row>
    <row r="454" spans="1:1" x14ac:dyDescent="0.2">
      <c r="A454" t="s">
        <v>864</v>
      </c>
    </row>
    <row r="455" spans="1:1" x14ac:dyDescent="0.2">
      <c r="A455" t="s">
        <v>138</v>
      </c>
    </row>
    <row r="456" spans="1:1" x14ac:dyDescent="0.2">
      <c r="A456" t="s">
        <v>865</v>
      </c>
    </row>
    <row r="458" spans="1:1" x14ac:dyDescent="0.2">
      <c r="A458" t="s">
        <v>656</v>
      </c>
    </row>
    <row r="462" spans="1:1" x14ac:dyDescent="0.2">
      <c r="A462" t="s">
        <v>893</v>
      </c>
    </row>
    <row r="463" spans="1:1" x14ac:dyDescent="0.2">
      <c r="A463" t="s">
        <v>642</v>
      </c>
    </row>
    <row r="465" spans="1:1" x14ac:dyDescent="0.2">
      <c r="A465" t="s">
        <v>643</v>
      </c>
    </row>
    <row r="467" spans="1:1" x14ac:dyDescent="0.2">
      <c r="A467" t="s">
        <v>17</v>
      </c>
    </row>
    <row r="468" spans="1:1" x14ac:dyDescent="0.2">
      <c r="A468" t="s">
        <v>18</v>
      </c>
    </row>
    <row r="469" spans="1:1" x14ac:dyDescent="0.2">
      <c r="A469" t="s">
        <v>894</v>
      </c>
    </row>
    <row r="470" spans="1:1" x14ac:dyDescent="0.2">
      <c r="A470" t="s">
        <v>895</v>
      </c>
    </row>
    <row r="471" spans="1:1" x14ac:dyDescent="0.2">
      <c r="A471" t="s">
        <v>0</v>
      </c>
    </row>
    <row r="473" spans="1:1" x14ac:dyDescent="0.2">
      <c r="A473" t="s">
        <v>883</v>
      </c>
    </row>
    <row r="474" spans="1:1" x14ac:dyDescent="0.2">
      <c r="A474" t="s">
        <v>1</v>
      </c>
    </row>
    <row r="475" spans="1:1" x14ac:dyDescent="0.2">
      <c r="A475" t="s">
        <v>2</v>
      </c>
    </row>
    <row r="477" spans="1:1" x14ac:dyDescent="0.2">
      <c r="A477" t="s">
        <v>651</v>
      </c>
    </row>
    <row r="478" spans="1:1" x14ac:dyDescent="0.2">
      <c r="A478" t="s">
        <v>652</v>
      </c>
    </row>
    <row r="479" spans="1:1" x14ac:dyDescent="0.2">
      <c r="A479" t="s">
        <v>653</v>
      </c>
    </row>
    <row r="480" spans="1:1" x14ac:dyDescent="0.2">
      <c r="A480" t="s">
        <v>654</v>
      </c>
    </row>
    <row r="481" spans="1:1" x14ac:dyDescent="0.2">
      <c r="A481" t="s">
        <v>877</v>
      </c>
    </row>
    <row r="482" spans="1:1" x14ac:dyDescent="0.2">
      <c r="A482" t="s">
        <v>896</v>
      </c>
    </row>
    <row r="483" spans="1:1" x14ac:dyDescent="0.2">
      <c r="A483" t="s">
        <v>897</v>
      </c>
    </row>
    <row r="484" spans="1:1" x14ac:dyDescent="0.2">
      <c r="A484" t="s">
        <v>898</v>
      </c>
    </row>
    <row r="485" spans="1:1" x14ac:dyDescent="0.2">
      <c r="A485" t="s">
        <v>651</v>
      </c>
    </row>
    <row r="487" spans="1:1" x14ac:dyDescent="0.2">
      <c r="A487" t="s">
        <v>656</v>
      </c>
    </row>
  </sheetData>
  <phoneticPr fontId="3" type="noConversion"/>
  <pageMargins left="0.75" right="0.75" top="1" bottom="1" header="0.5" footer="0.5"/>
  <pageSetup orientation="portrait"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1"/>
  <sheetViews>
    <sheetView workbookViewId="0"/>
  </sheetViews>
  <sheetFormatPr defaultRowHeight="12.75" x14ac:dyDescent="0.2"/>
  <cols>
    <col min="1" max="1" width="73.85546875" customWidth="1"/>
    <col min="3" max="3" width="2.7109375" customWidth="1"/>
    <col min="4" max="4" width="66.85546875" customWidth="1"/>
  </cols>
  <sheetData>
    <row r="1" spans="1:4" ht="25.5" x14ac:dyDescent="0.2">
      <c r="A1" s="21" t="s">
        <v>518</v>
      </c>
      <c r="D1" t="s">
        <v>923</v>
      </c>
    </row>
    <row r="2" spans="1:4" x14ac:dyDescent="0.2">
      <c r="A2" t="s">
        <v>111</v>
      </c>
      <c r="D2" t="s">
        <v>924</v>
      </c>
    </row>
    <row r="3" spans="1:4" x14ac:dyDescent="0.2">
      <c r="D3" t="s">
        <v>925</v>
      </c>
    </row>
    <row r="4" spans="1:4" x14ac:dyDescent="0.2">
      <c r="A4" t="s">
        <v>519</v>
      </c>
    </row>
    <row r="5" spans="1:4" x14ac:dyDescent="0.2">
      <c r="A5" t="s">
        <v>401</v>
      </c>
    </row>
    <row r="6" spans="1:4" x14ac:dyDescent="0.2">
      <c r="A6" t="s">
        <v>402</v>
      </c>
      <c r="D6" t="s">
        <v>517</v>
      </c>
    </row>
    <row r="7" spans="1:4" x14ac:dyDescent="0.2">
      <c r="A7" t="s">
        <v>403</v>
      </c>
    </row>
    <row r="8" spans="1:4" x14ac:dyDescent="0.2">
      <c r="A8" t="s">
        <v>404</v>
      </c>
    </row>
    <row r="9" spans="1:4" x14ac:dyDescent="0.2">
      <c r="A9" t="s">
        <v>405</v>
      </c>
    </row>
    <row r="10" spans="1:4" x14ac:dyDescent="0.2">
      <c r="A10" t="s">
        <v>406</v>
      </c>
    </row>
    <row r="11" spans="1:4" x14ac:dyDescent="0.2">
      <c r="A11" t="s">
        <v>407</v>
      </c>
    </row>
    <row r="12" spans="1:4" x14ac:dyDescent="0.2">
      <c r="A12" t="s">
        <v>408</v>
      </c>
    </row>
    <row r="13" spans="1:4" x14ac:dyDescent="0.2">
      <c r="A13" t="s">
        <v>409</v>
      </c>
    </row>
    <row r="14" spans="1:4" x14ac:dyDescent="0.2">
      <c r="A14" t="s">
        <v>410</v>
      </c>
    </row>
    <row r="15" spans="1:4" x14ac:dyDescent="0.2">
      <c r="A15" t="s">
        <v>411</v>
      </c>
    </row>
    <row r="16" spans="1:4" x14ac:dyDescent="0.2">
      <c r="A16" t="s">
        <v>412</v>
      </c>
    </row>
    <row r="17" spans="1:1" x14ac:dyDescent="0.2">
      <c r="A17" t="s">
        <v>413</v>
      </c>
    </row>
    <row r="18" spans="1:1" x14ac:dyDescent="0.2">
      <c r="A18" t="s">
        <v>414</v>
      </c>
    </row>
    <row r="19" spans="1:1" x14ac:dyDescent="0.2">
      <c r="A19" t="s">
        <v>415</v>
      </c>
    </row>
    <row r="20" spans="1:1" x14ac:dyDescent="0.2">
      <c r="A20" t="s">
        <v>416</v>
      </c>
    </row>
    <row r="21" spans="1:1" x14ac:dyDescent="0.2">
      <c r="A21" t="s">
        <v>417</v>
      </c>
    </row>
    <row r="22" spans="1:1" x14ac:dyDescent="0.2">
      <c r="A22" t="s">
        <v>418</v>
      </c>
    </row>
    <row r="23" spans="1:1" x14ac:dyDescent="0.2">
      <c r="A23" t="s">
        <v>419</v>
      </c>
    </row>
    <row r="24" spans="1:1" x14ac:dyDescent="0.2">
      <c r="A24" t="s">
        <v>420</v>
      </c>
    </row>
    <row r="25" spans="1:1" x14ac:dyDescent="0.2">
      <c r="A25" t="s">
        <v>421</v>
      </c>
    </row>
    <row r="26" spans="1:1" x14ac:dyDescent="0.2">
      <c r="A26" t="s">
        <v>422</v>
      </c>
    </row>
    <row r="27" spans="1:1" x14ac:dyDescent="0.2">
      <c r="A27" t="s">
        <v>425</v>
      </c>
    </row>
    <row r="28" spans="1:1" x14ac:dyDescent="0.2">
      <c r="A28" t="s">
        <v>426</v>
      </c>
    </row>
    <row r="29" spans="1:1" x14ac:dyDescent="0.2">
      <c r="A29" t="s">
        <v>427</v>
      </c>
    </row>
    <row r="30" spans="1:1" x14ac:dyDescent="0.2">
      <c r="A30" t="s">
        <v>428</v>
      </c>
    </row>
    <row r="31" spans="1:1" x14ac:dyDescent="0.2">
      <c r="A31" t="s">
        <v>429</v>
      </c>
    </row>
    <row r="32" spans="1:1" x14ac:dyDescent="0.2">
      <c r="A32" t="s">
        <v>430</v>
      </c>
    </row>
    <row r="33" spans="1:1" x14ac:dyDescent="0.2">
      <c r="A33" t="s">
        <v>431</v>
      </c>
    </row>
    <row r="34" spans="1:1" x14ac:dyDescent="0.2">
      <c r="A34" t="s">
        <v>432</v>
      </c>
    </row>
    <row r="35" spans="1:1" x14ac:dyDescent="0.2">
      <c r="A35" t="s">
        <v>433</v>
      </c>
    </row>
    <row r="36" spans="1:1" x14ac:dyDescent="0.2">
      <c r="A36" t="s">
        <v>434</v>
      </c>
    </row>
    <row r="37" spans="1:1" x14ac:dyDescent="0.2">
      <c r="A37" t="s">
        <v>435</v>
      </c>
    </row>
    <row r="38" spans="1:1" x14ac:dyDescent="0.2">
      <c r="A38" t="s">
        <v>436</v>
      </c>
    </row>
    <row r="39" spans="1:1" x14ac:dyDescent="0.2">
      <c r="A39" t="s">
        <v>437</v>
      </c>
    </row>
    <row r="40" spans="1:1" x14ac:dyDescent="0.2">
      <c r="A40" t="s">
        <v>438</v>
      </c>
    </row>
    <row r="41" spans="1:1" x14ac:dyDescent="0.2">
      <c r="A41" t="s">
        <v>439</v>
      </c>
    </row>
    <row r="42" spans="1:1" x14ac:dyDescent="0.2">
      <c r="A42" t="s">
        <v>440</v>
      </c>
    </row>
    <row r="43" spans="1:1" x14ac:dyDescent="0.2">
      <c r="A43" t="s">
        <v>441</v>
      </c>
    </row>
    <row r="44" spans="1:1" x14ac:dyDescent="0.2">
      <c r="A44" t="s">
        <v>442</v>
      </c>
    </row>
    <row r="45" spans="1:1" x14ac:dyDescent="0.2">
      <c r="A45" t="s">
        <v>443</v>
      </c>
    </row>
    <row r="46" spans="1:1" x14ac:dyDescent="0.2">
      <c r="A46" t="s">
        <v>444</v>
      </c>
    </row>
    <row r="47" spans="1:1" x14ac:dyDescent="0.2">
      <c r="A47" t="s">
        <v>445</v>
      </c>
    </row>
    <row r="48" spans="1:1" x14ac:dyDescent="0.2">
      <c r="A48" t="s">
        <v>446</v>
      </c>
    </row>
    <row r="49" spans="1:1" x14ac:dyDescent="0.2">
      <c r="A49" t="s">
        <v>447</v>
      </c>
    </row>
    <row r="50" spans="1:1" x14ac:dyDescent="0.2">
      <c r="A50" t="s">
        <v>448</v>
      </c>
    </row>
    <row r="51" spans="1:1" x14ac:dyDescent="0.2">
      <c r="A51" t="s">
        <v>449</v>
      </c>
    </row>
    <row r="52" spans="1:1" x14ac:dyDescent="0.2">
      <c r="A52" t="s">
        <v>450</v>
      </c>
    </row>
    <row r="53" spans="1:1" x14ac:dyDescent="0.2">
      <c r="A53" t="s">
        <v>451</v>
      </c>
    </row>
    <row r="54" spans="1:1" x14ac:dyDescent="0.2">
      <c r="A54" t="s">
        <v>452</v>
      </c>
    </row>
    <row r="55" spans="1:1" x14ac:dyDescent="0.2">
      <c r="A55" t="s">
        <v>453</v>
      </c>
    </row>
    <row r="56" spans="1:1" x14ac:dyDescent="0.2">
      <c r="A56" t="s">
        <v>454</v>
      </c>
    </row>
    <row r="57" spans="1:1" x14ac:dyDescent="0.2">
      <c r="A57" t="s">
        <v>455</v>
      </c>
    </row>
    <row r="58" spans="1:1" x14ac:dyDescent="0.2">
      <c r="A58" t="s">
        <v>456</v>
      </c>
    </row>
    <row r="59" spans="1:1" x14ac:dyDescent="0.2">
      <c r="A59" t="s">
        <v>457</v>
      </c>
    </row>
    <row r="60" spans="1:1" x14ac:dyDescent="0.2">
      <c r="A60" t="s">
        <v>458</v>
      </c>
    </row>
    <row r="61" spans="1:1" x14ac:dyDescent="0.2">
      <c r="A61" t="s">
        <v>459</v>
      </c>
    </row>
    <row r="63" spans="1:1" x14ac:dyDescent="0.2">
      <c r="A63" t="s">
        <v>656</v>
      </c>
    </row>
    <row r="66" spans="1:1" x14ac:dyDescent="0.2">
      <c r="A66" t="s">
        <v>480</v>
      </c>
    </row>
    <row r="67" spans="1:1" x14ac:dyDescent="0.2">
      <c r="A67" t="s">
        <v>481</v>
      </c>
    </row>
    <row r="68" spans="1:1" x14ac:dyDescent="0.2">
      <c r="A68" t="s">
        <v>482</v>
      </c>
    </row>
    <row r="69" spans="1:1" x14ac:dyDescent="0.2">
      <c r="A69" t="s">
        <v>483</v>
      </c>
    </row>
    <row r="71" spans="1:1" x14ac:dyDescent="0.2">
      <c r="A71" t="s">
        <v>484</v>
      </c>
    </row>
    <row r="72" spans="1:1" x14ac:dyDescent="0.2">
      <c r="A72" t="s">
        <v>485</v>
      </c>
    </row>
    <row r="73" spans="1:1" x14ac:dyDescent="0.2">
      <c r="A73" t="s">
        <v>486</v>
      </c>
    </row>
    <row r="74" spans="1:1" x14ac:dyDescent="0.2">
      <c r="A74" t="s">
        <v>487</v>
      </c>
    </row>
    <row r="75" spans="1:1" x14ac:dyDescent="0.2">
      <c r="A75" t="s">
        <v>488</v>
      </c>
    </row>
    <row r="76" spans="1:1" x14ac:dyDescent="0.2">
      <c r="A76" t="s">
        <v>489</v>
      </c>
    </row>
    <row r="77" spans="1:1" x14ac:dyDescent="0.2">
      <c r="A77" t="s">
        <v>490</v>
      </c>
    </row>
    <row r="78" spans="1:1" x14ac:dyDescent="0.2">
      <c r="A78" t="s">
        <v>491</v>
      </c>
    </row>
    <row r="79" spans="1:1" x14ac:dyDescent="0.2">
      <c r="A79" t="s">
        <v>492</v>
      </c>
    </row>
    <row r="80" spans="1:1" x14ac:dyDescent="0.2">
      <c r="A80" t="s">
        <v>493</v>
      </c>
    </row>
    <row r="82" spans="1:4" x14ac:dyDescent="0.2">
      <c r="A82" t="s">
        <v>494</v>
      </c>
    </row>
    <row r="83" spans="1:4" x14ac:dyDescent="0.2">
      <c r="A83" t="s">
        <v>495</v>
      </c>
    </row>
    <row r="84" spans="1:4" x14ac:dyDescent="0.2">
      <c r="A84" t="s">
        <v>496</v>
      </c>
    </row>
    <row r="85" spans="1:4" x14ac:dyDescent="0.2">
      <c r="A85" t="s">
        <v>497</v>
      </c>
    </row>
    <row r="86" spans="1:4" x14ac:dyDescent="0.2">
      <c r="A86" t="s">
        <v>498</v>
      </c>
    </row>
    <row r="87" spans="1:4" x14ac:dyDescent="0.2">
      <c r="A87" t="s">
        <v>499</v>
      </c>
    </row>
    <row r="88" spans="1:4" x14ac:dyDescent="0.2">
      <c r="A88" t="s">
        <v>500</v>
      </c>
    </row>
    <row r="89" spans="1:4" x14ac:dyDescent="0.2">
      <c r="A89" t="s">
        <v>501</v>
      </c>
    </row>
    <row r="90" spans="1:4" x14ac:dyDescent="0.2">
      <c r="A90" t="s">
        <v>502</v>
      </c>
    </row>
    <row r="91" spans="1:4" x14ac:dyDescent="0.2">
      <c r="A91" t="s">
        <v>503</v>
      </c>
    </row>
    <row r="94" spans="1:4" x14ac:dyDescent="0.2">
      <c r="A94" t="s">
        <v>511</v>
      </c>
      <c r="D94" t="s">
        <v>521</v>
      </c>
    </row>
    <row r="95" spans="1:4" x14ac:dyDescent="0.2">
      <c r="A95" t="s">
        <v>504</v>
      </c>
    </row>
    <row r="96" spans="1:4" x14ac:dyDescent="0.2">
      <c r="D96" t="s">
        <v>522</v>
      </c>
    </row>
    <row r="97" spans="1:4" x14ac:dyDescent="0.2">
      <c r="A97" t="s">
        <v>505</v>
      </c>
      <c r="D97" t="s">
        <v>523</v>
      </c>
    </row>
    <row r="98" spans="1:4" x14ac:dyDescent="0.2">
      <c r="D98" t="s">
        <v>524</v>
      </c>
    </row>
    <row r="99" spans="1:4" x14ac:dyDescent="0.2">
      <c r="A99" t="s">
        <v>651</v>
      </c>
      <c r="D99" t="s">
        <v>525</v>
      </c>
    </row>
    <row r="100" spans="1:4" x14ac:dyDescent="0.2">
      <c r="A100" t="s">
        <v>506</v>
      </c>
      <c r="D100" t="s">
        <v>526</v>
      </c>
    </row>
    <row r="101" spans="1:4" x14ac:dyDescent="0.2">
      <c r="A101" t="s">
        <v>654</v>
      </c>
      <c r="D101" t="s">
        <v>527</v>
      </c>
    </row>
    <row r="102" spans="1:4" x14ac:dyDescent="0.2">
      <c r="A102" t="s">
        <v>507</v>
      </c>
    </row>
    <row r="103" spans="1:4" x14ac:dyDescent="0.2">
      <c r="A103" t="s">
        <v>508</v>
      </c>
      <c r="D103" t="s">
        <v>205</v>
      </c>
    </row>
    <row r="104" spans="1:4" x14ac:dyDescent="0.2">
      <c r="A104" t="s">
        <v>509</v>
      </c>
    </row>
    <row r="105" spans="1:4" x14ac:dyDescent="0.2">
      <c r="A105" t="s">
        <v>510</v>
      </c>
    </row>
    <row r="106" spans="1:4" x14ac:dyDescent="0.2">
      <c r="A106" t="s">
        <v>651</v>
      </c>
    </row>
    <row r="109" spans="1:4" x14ac:dyDescent="0.2">
      <c r="A109" t="s">
        <v>512</v>
      </c>
    </row>
    <row r="111" spans="1:4" x14ac:dyDescent="0.2">
      <c r="A111" t="s">
        <v>504</v>
      </c>
    </row>
    <row r="113" spans="1:1" x14ac:dyDescent="0.2">
      <c r="A113" t="s">
        <v>505</v>
      </c>
    </row>
    <row r="115" spans="1:1" x14ac:dyDescent="0.2">
      <c r="A115" t="s">
        <v>651</v>
      </c>
    </row>
    <row r="116" spans="1:1" x14ac:dyDescent="0.2">
      <c r="A116" t="s">
        <v>506</v>
      </c>
    </row>
    <row r="117" spans="1:1" x14ac:dyDescent="0.2">
      <c r="A117" t="s">
        <v>654</v>
      </c>
    </row>
    <row r="118" spans="1:1" x14ac:dyDescent="0.2">
      <c r="A118" t="s">
        <v>513</v>
      </c>
    </row>
    <row r="119" spans="1:1" x14ac:dyDescent="0.2">
      <c r="A119" t="s">
        <v>508</v>
      </c>
    </row>
    <row r="120" spans="1:1" x14ac:dyDescent="0.2">
      <c r="A120" t="s">
        <v>514</v>
      </c>
    </row>
    <row r="121" spans="1:1" x14ac:dyDescent="0.2">
      <c r="A121" t="s">
        <v>515</v>
      </c>
    </row>
    <row r="122" spans="1:1" x14ac:dyDescent="0.2">
      <c r="A122" t="s">
        <v>651</v>
      </c>
    </row>
    <row r="127" spans="1:1" x14ac:dyDescent="0.2">
      <c r="A127" t="s">
        <v>520</v>
      </c>
    </row>
    <row r="129" spans="1:4" x14ac:dyDescent="0.2">
      <c r="A129" t="s">
        <v>460</v>
      </c>
      <c r="D129" t="s">
        <v>479</v>
      </c>
    </row>
    <row r="130" spans="1:4" x14ac:dyDescent="0.2">
      <c r="A130" t="s">
        <v>657</v>
      </c>
      <c r="D130" t="s">
        <v>516</v>
      </c>
    </row>
    <row r="132" spans="1:4" x14ac:dyDescent="0.2">
      <c r="A132" t="s">
        <v>658</v>
      </c>
    </row>
    <row r="134" spans="1:4" x14ac:dyDescent="0.2">
      <c r="A134" t="s">
        <v>461</v>
      </c>
    </row>
    <row r="135" spans="1:4" x14ac:dyDescent="0.2">
      <c r="A135" t="s">
        <v>462</v>
      </c>
    </row>
    <row r="136" spans="1:4" x14ac:dyDescent="0.2">
      <c r="A136" t="s">
        <v>463</v>
      </c>
    </row>
    <row r="137" spans="1:4" x14ac:dyDescent="0.2">
      <c r="A137" t="s">
        <v>464</v>
      </c>
    </row>
    <row r="138" spans="1:4" x14ac:dyDescent="0.2">
      <c r="A138" t="s">
        <v>465</v>
      </c>
    </row>
    <row r="140" spans="1:4" x14ac:dyDescent="0.2">
      <c r="A140" t="s">
        <v>389</v>
      </c>
    </row>
    <row r="141" spans="1:4" x14ac:dyDescent="0.2">
      <c r="A141" t="s">
        <v>390</v>
      </c>
    </row>
    <row r="142" spans="1:4" x14ac:dyDescent="0.2">
      <c r="A142" t="s">
        <v>391</v>
      </c>
    </row>
    <row r="143" spans="1:4" x14ac:dyDescent="0.2">
      <c r="A143" t="s">
        <v>392</v>
      </c>
    </row>
    <row r="144" spans="1:4" x14ac:dyDescent="0.2">
      <c r="A144" t="s">
        <v>466</v>
      </c>
    </row>
    <row r="146" spans="1:1" x14ac:dyDescent="0.2">
      <c r="A146" t="s">
        <v>467</v>
      </c>
    </row>
    <row r="147" spans="1:1" x14ac:dyDescent="0.2">
      <c r="A147" t="s">
        <v>468</v>
      </c>
    </row>
    <row r="149" spans="1:1" x14ac:dyDescent="0.2">
      <c r="A149" t="s">
        <v>651</v>
      </c>
    </row>
    <row r="150" spans="1:1" x14ac:dyDescent="0.2">
      <c r="A150" t="s">
        <v>652</v>
      </c>
    </row>
    <row r="151" spans="1:1" x14ac:dyDescent="0.2">
      <c r="A151" t="s">
        <v>665</v>
      </c>
    </row>
    <row r="152" spans="1:1" x14ac:dyDescent="0.2">
      <c r="A152" t="s">
        <v>654</v>
      </c>
    </row>
    <row r="153" spans="1:1" x14ac:dyDescent="0.2">
      <c r="A153" t="s">
        <v>666</v>
      </c>
    </row>
    <row r="154" spans="1:1" x14ac:dyDescent="0.2">
      <c r="A154" t="s">
        <v>469</v>
      </c>
    </row>
    <row r="155" spans="1:1" x14ac:dyDescent="0.2">
      <c r="A155" t="s">
        <v>470</v>
      </c>
    </row>
    <row r="156" spans="1:1" x14ac:dyDescent="0.2">
      <c r="A156" t="s">
        <v>654</v>
      </c>
    </row>
    <row r="157" spans="1:1" x14ac:dyDescent="0.2">
      <c r="A157" t="s">
        <v>669</v>
      </c>
    </row>
    <row r="158" spans="1:1" x14ac:dyDescent="0.2">
      <c r="A158" t="s">
        <v>471</v>
      </c>
    </row>
    <row r="159" spans="1:1" x14ac:dyDescent="0.2">
      <c r="A159" t="s">
        <v>472</v>
      </c>
    </row>
    <row r="160" spans="1:1" x14ac:dyDescent="0.2">
      <c r="A160" t="s">
        <v>654</v>
      </c>
    </row>
    <row r="161" spans="1:1" x14ac:dyDescent="0.2">
      <c r="A161" t="s">
        <v>95</v>
      </c>
    </row>
    <row r="162" spans="1:1" x14ac:dyDescent="0.2">
      <c r="A162" t="s">
        <v>473</v>
      </c>
    </row>
    <row r="163" spans="1:1" x14ac:dyDescent="0.2">
      <c r="A163" t="s">
        <v>474</v>
      </c>
    </row>
    <row r="164" spans="1:1" x14ac:dyDescent="0.2">
      <c r="A164" t="s">
        <v>654</v>
      </c>
    </row>
    <row r="165" spans="1:1" x14ac:dyDescent="0.2">
      <c r="A165" t="s">
        <v>358</v>
      </c>
    </row>
    <row r="166" spans="1:1" x14ac:dyDescent="0.2">
      <c r="A166" t="s">
        <v>475</v>
      </c>
    </row>
    <row r="167" spans="1:1" x14ac:dyDescent="0.2">
      <c r="A167" t="s">
        <v>476</v>
      </c>
    </row>
    <row r="168" spans="1:1" x14ac:dyDescent="0.2">
      <c r="A168" t="s">
        <v>654</v>
      </c>
    </row>
    <row r="169" spans="1:1" x14ac:dyDescent="0.2">
      <c r="A169" t="s">
        <v>101</v>
      </c>
    </row>
    <row r="170" spans="1:1" x14ac:dyDescent="0.2">
      <c r="A170" t="s">
        <v>477</v>
      </c>
    </row>
    <row r="171" spans="1:1" x14ac:dyDescent="0.2">
      <c r="A171" t="s">
        <v>478</v>
      </c>
    </row>
  </sheetData>
  <phoneticPr fontId="3" type="noConversion"/>
  <pageMargins left="0.75" right="0.75" top="1" bottom="1" header="0.5" footer="0.5"/>
  <pageSetup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9"/>
  <sheetViews>
    <sheetView workbookViewId="0">
      <selection sqref="A1:D1"/>
    </sheetView>
  </sheetViews>
  <sheetFormatPr defaultRowHeight="12.75" x14ac:dyDescent="0.2"/>
  <cols>
    <col min="1" max="1" width="5.140625" customWidth="1"/>
    <col min="2" max="2" width="35.28515625" customWidth="1"/>
    <col min="3" max="3" width="13.42578125" customWidth="1"/>
    <col min="4" max="4" width="28.5703125" customWidth="1"/>
    <col min="5" max="5" width="20.140625" customWidth="1"/>
    <col min="6" max="6" width="3.42578125" customWidth="1"/>
    <col min="7" max="7" width="76.140625" customWidth="1"/>
  </cols>
  <sheetData>
    <row r="1" spans="1:7" x14ac:dyDescent="0.2">
      <c r="A1" s="25" t="s">
        <v>264</v>
      </c>
      <c r="B1" s="25"/>
      <c r="C1" s="25"/>
      <c r="D1" s="25"/>
      <c r="G1" t="s">
        <v>923</v>
      </c>
    </row>
    <row r="2" spans="1:7" x14ac:dyDescent="0.2">
      <c r="B2" t="s">
        <v>261</v>
      </c>
      <c r="C2" s="6" t="s">
        <v>624</v>
      </c>
      <c r="D2" s="6" t="s">
        <v>538</v>
      </c>
      <c r="E2" s="6" t="s">
        <v>533</v>
      </c>
      <c r="G2" t="s">
        <v>924</v>
      </c>
    </row>
    <row r="3" spans="1:7" x14ac:dyDescent="0.2">
      <c r="B3" t="s">
        <v>528</v>
      </c>
      <c r="C3" s="6">
        <v>1</v>
      </c>
      <c r="D3" s="6" t="s">
        <v>539</v>
      </c>
      <c r="E3" s="6" t="s">
        <v>534</v>
      </c>
      <c r="G3" t="s">
        <v>925</v>
      </c>
    </row>
    <row r="4" spans="1:7" x14ac:dyDescent="0.2">
      <c r="B4" t="s">
        <v>529</v>
      </c>
      <c r="C4" s="7" t="s">
        <v>625</v>
      </c>
      <c r="D4" s="6" t="s">
        <v>540</v>
      </c>
      <c r="E4" s="6" t="s">
        <v>535</v>
      </c>
    </row>
    <row r="5" spans="1:7" x14ac:dyDescent="0.2">
      <c r="B5" t="s">
        <v>530</v>
      </c>
      <c r="C5" s="6">
        <v>5</v>
      </c>
      <c r="D5" s="6" t="s">
        <v>541</v>
      </c>
      <c r="E5" s="6" t="s">
        <v>537</v>
      </c>
    </row>
    <row r="6" spans="1:7" x14ac:dyDescent="0.2">
      <c r="B6" t="s">
        <v>531</v>
      </c>
      <c r="C6" s="6" t="s">
        <v>626</v>
      </c>
      <c r="D6" s="7" t="s">
        <v>542</v>
      </c>
      <c r="E6" s="6" t="s">
        <v>536</v>
      </c>
    </row>
    <row r="7" spans="1:7" x14ac:dyDescent="0.2">
      <c r="B7" t="s">
        <v>532</v>
      </c>
      <c r="C7" s="6" t="s">
        <v>627</v>
      </c>
      <c r="D7" s="6"/>
      <c r="E7" s="6" t="s">
        <v>272</v>
      </c>
    </row>
    <row r="12" spans="1:7" x14ac:dyDescent="0.2">
      <c r="A12" s="25" t="s">
        <v>262</v>
      </c>
      <c r="B12" s="25"/>
    </row>
    <row r="13" spans="1:7" x14ac:dyDescent="0.2">
      <c r="A13" t="s">
        <v>260</v>
      </c>
      <c r="B13" t="s">
        <v>261</v>
      </c>
      <c r="G13" t="s">
        <v>278</v>
      </c>
    </row>
    <row r="14" spans="1:7" x14ac:dyDescent="0.2">
      <c r="A14">
        <v>1</v>
      </c>
      <c r="B14" t="s">
        <v>614</v>
      </c>
      <c r="G14" t="s">
        <v>268</v>
      </c>
    </row>
    <row r="15" spans="1:7" x14ac:dyDescent="0.2">
      <c r="A15">
        <v>2</v>
      </c>
      <c r="B15" t="s">
        <v>615</v>
      </c>
    </row>
    <row r="16" spans="1:7" x14ac:dyDescent="0.2">
      <c r="A16">
        <v>3</v>
      </c>
      <c r="B16" t="s">
        <v>616</v>
      </c>
    </row>
    <row r="17" spans="1:7" x14ac:dyDescent="0.2">
      <c r="A17">
        <v>4</v>
      </c>
      <c r="B17" t="s">
        <v>617</v>
      </c>
    </row>
    <row r="18" spans="1:7" x14ac:dyDescent="0.2">
      <c r="A18">
        <v>5</v>
      </c>
      <c r="B18" t="s">
        <v>618</v>
      </c>
    </row>
    <row r="19" spans="1:7" x14ac:dyDescent="0.2">
      <c r="A19">
        <v>6</v>
      </c>
      <c r="B19" t="s">
        <v>619</v>
      </c>
    </row>
    <row r="20" spans="1:7" x14ac:dyDescent="0.2">
      <c r="A20">
        <v>7</v>
      </c>
      <c r="B20" t="s">
        <v>620</v>
      </c>
    </row>
    <row r="21" spans="1:7" x14ac:dyDescent="0.2">
      <c r="A21">
        <v>8</v>
      </c>
      <c r="B21" t="s">
        <v>621</v>
      </c>
    </row>
    <row r="22" spans="1:7" x14ac:dyDescent="0.2">
      <c r="A22">
        <v>9</v>
      </c>
      <c r="B22" t="s">
        <v>622</v>
      </c>
    </row>
    <row r="23" spans="1:7" x14ac:dyDescent="0.2">
      <c r="A23">
        <v>10</v>
      </c>
      <c r="B23" t="s">
        <v>623</v>
      </c>
    </row>
    <row r="26" spans="1:7" x14ac:dyDescent="0.2">
      <c r="A26" s="25" t="s">
        <v>259</v>
      </c>
      <c r="B26" s="25"/>
    </row>
    <row r="27" spans="1:7" x14ac:dyDescent="0.2">
      <c r="A27" t="s">
        <v>260</v>
      </c>
      <c r="B27" t="s">
        <v>261</v>
      </c>
      <c r="C27" t="s">
        <v>260</v>
      </c>
      <c r="D27" t="s">
        <v>261</v>
      </c>
      <c r="G27" t="s">
        <v>277</v>
      </c>
    </row>
    <row r="28" spans="1:7" x14ac:dyDescent="0.2">
      <c r="A28">
        <v>1</v>
      </c>
      <c r="B28" t="s">
        <v>543</v>
      </c>
      <c r="C28">
        <v>11</v>
      </c>
      <c r="D28" t="s">
        <v>553</v>
      </c>
      <c r="G28" t="s">
        <v>266</v>
      </c>
    </row>
    <row r="29" spans="1:7" x14ac:dyDescent="0.2">
      <c r="A29">
        <v>2</v>
      </c>
      <c r="B29" t="s">
        <v>544</v>
      </c>
      <c r="C29">
        <v>12</v>
      </c>
      <c r="D29" t="s">
        <v>554</v>
      </c>
      <c r="G29" t="s">
        <v>265</v>
      </c>
    </row>
    <row r="30" spans="1:7" x14ac:dyDescent="0.2">
      <c r="A30">
        <v>3</v>
      </c>
      <c r="B30" t="s">
        <v>545</v>
      </c>
      <c r="C30">
        <v>13</v>
      </c>
      <c r="D30" t="s">
        <v>555</v>
      </c>
      <c r="G30" t="s">
        <v>267</v>
      </c>
    </row>
    <row r="31" spans="1:7" x14ac:dyDescent="0.2">
      <c r="A31">
        <v>4</v>
      </c>
      <c r="B31" t="s">
        <v>546</v>
      </c>
      <c r="C31">
        <v>14</v>
      </c>
      <c r="D31" t="s">
        <v>556</v>
      </c>
    </row>
    <row r="32" spans="1:7" x14ac:dyDescent="0.2">
      <c r="A32">
        <v>5</v>
      </c>
      <c r="B32" t="s">
        <v>547</v>
      </c>
      <c r="C32">
        <v>15</v>
      </c>
      <c r="D32" t="s">
        <v>557</v>
      </c>
    </row>
    <row r="33" spans="1:7" x14ac:dyDescent="0.2">
      <c r="A33">
        <v>6</v>
      </c>
      <c r="B33" t="s">
        <v>548</v>
      </c>
      <c r="C33">
        <v>16</v>
      </c>
      <c r="D33" t="s">
        <v>558</v>
      </c>
    </row>
    <row r="34" spans="1:7" x14ac:dyDescent="0.2">
      <c r="A34">
        <v>7</v>
      </c>
      <c r="B34" t="s">
        <v>549</v>
      </c>
      <c r="C34">
        <v>17</v>
      </c>
      <c r="D34" t="s">
        <v>559</v>
      </c>
    </row>
    <row r="35" spans="1:7" x14ac:dyDescent="0.2">
      <c r="A35">
        <v>8</v>
      </c>
      <c r="B35" t="s">
        <v>550</v>
      </c>
      <c r="C35">
        <v>18</v>
      </c>
      <c r="D35" t="s">
        <v>560</v>
      </c>
    </row>
    <row r="36" spans="1:7" x14ac:dyDescent="0.2">
      <c r="A36">
        <v>9</v>
      </c>
      <c r="B36" t="s">
        <v>551</v>
      </c>
      <c r="C36">
        <v>19</v>
      </c>
      <c r="D36" t="s">
        <v>561</v>
      </c>
    </row>
    <row r="37" spans="1:7" x14ac:dyDescent="0.2">
      <c r="A37">
        <v>10</v>
      </c>
      <c r="B37" t="s">
        <v>552</v>
      </c>
      <c r="C37">
        <v>20</v>
      </c>
      <c r="D37" t="s">
        <v>628</v>
      </c>
    </row>
    <row r="40" spans="1:7" x14ac:dyDescent="0.2">
      <c r="A40" s="25" t="s">
        <v>263</v>
      </c>
      <c r="B40" s="25"/>
    </row>
    <row r="41" spans="1:7" x14ac:dyDescent="0.2">
      <c r="A41" t="s">
        <v>260</v>
      </c>
      <c r="B41" t="s">
        <v>261</v>
      </c>
      <c r="C41" t="s">
        <v>260</v>
      </c>
      <c r="D41" t="s">
        <v>261</v>
      </c>
      <c r="G41" t="s">
        <v>276</v>
      </c>
    </row>
    <row r="42" spans="1:7" x14ac:dyDescent="0.2">
      <c r="A42">
        <v>1</v>
      </c>
      <c r="B42" t="s">
        <v>562</v>
      </c>
      <c r="C42">
        <v>28</v>
      </c>
      <c r="D42" t="s">
        <v>595</v>
      </c>
      <c r="G42" t="s">
        <v>273</v>
      </c>
    </row>
    <row r="43" spans="1:7" x14ac:dyDescent="0.2">
      <c r="A43">
        <v>2</v>
      </c>
      <c r="B43" t="s">
        <v>564</v>
      </c>
      <c r="C43">
        <v>29</v>
      </c>
      <c r="D43" t="s">
        <v>563</v>
      </c>
      <c r="G43" t="s">
        <v>274</v>
      </c>
    </row>
    <row r="44" spans="1:7" x14ac:dyDescent="0.2">
      <c r="A44">
        <v>3</v>
      </c>
      <c r="B44" t="s">
        <v>566</v>
      </c>
      <c r="C44">
        <v>30</v>
      </c>
      <c r="D44" t="s">
        <v>565</v>
      </c>
      <c r="G44" t="s">
        <v>275</v>
      </c>
    </row>
    <row r="45" spans="1:7" x14ac:dyDescent="0.2">
      <c r="A45">
        <v>4</v>
      </c>
      <c r="B45" t="s">
        <v>568</v>
      </c>
      <c r="C45">
        <v>31</v>
      </c>
      <c r="D45" t="s">
        <v>567</v>
      </c>
    </row>
    <row r="46" spans="1:7" x14ac:dyDescent="0.2">
      <c r="A46">
        <v>5</v>
      </c>
      <c r="B46" t="s">
        <v>570</v>
      </c>
      <c r="C46">
        <v>32</v>
      </c>
      <c r="D46" t="s">
        <v>569</v>
      </c>
    </row>
    <row r="47" spans="1:7" x14ac:dyDescent="0.2">
      <c r="A47">
        <v>6</v>
      </c>
      <c r="B47" t="s">
        <v>572</v>
      </c>
      <c r="C47">
        <v>33</v>
      </c>
      <c r="D47" t="s">
        <v>571</v>
      </c>
      <c r="G47" t="s">
        <v>279</v>
      </c>
    </row>
    <row r="48" spans="1:7" x14ac:dyDescent="0.2">
      <c r="A48">
        <v>7</v>
      </c>
      <c r="B48" t="s">
        <v>574</v>
      </c>
      <c r="C48">
        <v>34</v>
      </c>
      <c r="D48" t="s">
        <v>573</v>
      </c>
      <c r="G48" t="s">
        <v>280</v>
      </c>
    </row>
    <row r="49" spans="1:7" x14ac:dyDescent="0.2">
      <c r="A49">
        <v>8</v>
      </c>
      <c r="B49" t="s">
        <v>576</v>
      </c>
      <c r="C49">
        <v>35</v>
      </c>
      <c r="D49" t="s">
        <v>575</v>
      </c>
      <c r="G49" t="s">
        <v>281</v>
      </c>
    </row>
    <row r="50" spans="1:7" x14ac:dyDescent="0.2">
      <c r="A50">
        <v>9</v>
      </c>
      <c r="B50" t="s">
        <v>578</v>
      </c>
      <c r="C50">
        <v>36</v>
      </c>
      <c r="D50" t="s">
        <v>577</v>
      </c>
      <c r="G50" t="s">
        <v>282</v>
      </c>
    </row>
    <row r="51" spans="1:7" x14ac:dyDescent="0.2">
      <c r="A51">
        <v>10</v>
      </c>
      <c r="B51" t="s">
        <v>580</v>
      </c>
      <c r="C51">
        <v>37</v>
      </c>
      <c r="D51" t="s">
        <v>579</v>
      </c>
      <c r="G51" t="s">
        <v>283</v>
      </c>
    </row>
    <row r="52" spans="1:7" x14ac:dyDescent="0.2">
      <c r="A52">
        <v>11</v>
      </c>
      <c r="B52" t="s">
        <v>582</v>
      </c>
      <c r="C52">
        <v>38</v>
      </c>
      <c r="D52" t="s">
        <v>581</v>
      </c>
      <c r="G52" t="s">
        <v>284</v>
      </c>
    </row>
    <row r="53" spans="1:7" x14ac:dyDescent="0.2">
      <c r="A53">
        <v>12</v>
      </c>
      <c r="B53" t="s">
        <v>584</v>
      </c>
      <c r="C53">
        <v>39</v>
      </c>
      <c r="D53" t="s">
        <v>583</v>
      </c>
      <c r="G53" t="s">
        <v>285</v>
      </c>
    </row>
    <row r="54" spans="1:7" x14ac:dyDescent="0.2">
      <c r="A54">
        <v>13</v>
      </c>
      <c r="B54" t="s">
        <v>586</v>
      </c>
      <c r="C54">
        <v>40</v>
      </c>
      <c r="D54" t="s">
        <v>585</v>
      </c>
    </row>
    <row r="55" spans="1:7" x14ac:dyDescent="0.2">
      <c r="A55">
        <v>14</v>
      </c>
      <c r="B55" t="s">
        <v>588</v>
      </c>
      <c r="C55">
        <v>41</v>
      </c>
      <c r="D55" t="s">
        <v>587</v>
      </c>
    </row>
    <row r="56" spans="1:7" x14ac:dyDescent="0.2">
      <c r="A56">
        <v>15</v>
      </c>
      <c r="B56" t="s">
        <v>590</v>
      </c>
      <c r="C56">
        <v>42</v>
      </c>
      <c r="D56" t="s">
        <v>589</v>
      </c>
    </row>
    <row r="57" spans="1:7" x14ac:dyDescent="0.2">
      <c r="A57">
        <v>16</v>
      </c>
      <c r="B57" t="s">
        <v>592</v>
      </c>
      <c r="C57">
        <v>43</v>
      </c>
      <c r="D57" t="s">
        <v>609</v>
      </c>
    </row>
    <row r="58" spans="1:7" x14ac:dyDescent="0.2">
      <c r="A58">
        <v>17</v>
      </c>
      <c r="B58" t="s">
        <v>594</v>
      </c>
      <c r="C58">
        <v>44</v>
      </c>
      <c r="D58" t="s">
        <v>611</v>
      </c>
    </row>
    <row r="59" spans="1:7" x14ac:dyDescent="0.2">
      <c r="A59">
        <v>18</v>
      </c>
      <c r="B59" t="s">
        <v>596</v>
      </c>
      <c r="C59">
        <v>45</v>
      </c>
      <c r="D59" t="s">
        <v>613</v>
      </c>
    </row>
    <row r="60" spans="1:7" x14ac:dyDescent="0.2">
      <c r="A60">
        <v>19</v>
      </c>
      <c r="B60" t="s">
        <v>598</v>
      </c>
      <c r="C60">
        <v>46</v>
      </c>
      <c r="D60" t="s">
        <v>591</v>
      </c>
    </row>
    <row r="61" spans="1:7" x14ac:dyDescent="0.2">
      <c r="A61">
        <v>20</v>
      </c>
      <c r="B61" t="s">
        <v>600</v>
      </c>
      <c r="C61">
        <v>47</v>
      </c>
      <c r="D61" t="s">
        <v>593</v>
      </c>
    </row>
    <row r="62" spans="1:7" x14ac:dyDescent="0.2">
      <c r="A62">
        <v>21</v>
      </c>
      <c r="B62" t="s">
        <v>602</v>
      </c>
      <c r="C62">
        <v>48</v>
      </c>
      <c r="D62" t="s">
        <v>597</v>
      </c>
    </row>
    <row r="63" spans="1:7" x14ac:dyDescent="0.2">
      <c r="A63">
        <v>22</v>
      </c>
      <c r="B63" t="s">
        <v>604</v>
      </c>
      <c r="C63">
        <v>49</v>
      </c>
      <c r="D63" t="s">
        <v>599</v>
      </c>
    </row>
    <row r="64" spans="1:7" x14ac:dyDescent="0.2">
      <c r="A64">
        <v>23</v>
      </c>
      <c r="B64" t="s">
        <v>606</v>
      </c>
      <c r="C64">
        <v>50</v>
      </c>
      <c r="D64" t="s">
        <v>601</v>
      </c>
    </row>
    <row r="65" spans="1:4" x14ac:dyDescent="0.2">
      <c r="A65">
        <v>24</v>
      </c>
      <c r="B65" t="s">
        <v>607</v>
      </c>
      <c r="C65">
        <v>51</v>
      </c>
      <c r="D65" t="s">
        <v>603</v>
      </c>
    </row>
    <row r="66" spans="1:4" x14ac:dyDescent="0.2">
      <c r="A66">
        <v>25</v>
      </c>
      <c r="B66" t="s">
        <v>608</v>
      </c>
      <c r="C66">
        <v>52</v>
      </c>
      <c r="D66" t="s">
        <v>605</v>
      </c>
    </row>
    <row r="67" spans="1:4" x14ac:dyDescent="0.2">
      <c r="A67">
        <v>26</v>
      </c>
      <c r="B67" t="s">
        <v>610</v>
      </c>
      <c r="C67">
        <v>53</v>
      </c>
      <c r="D67" t="s">
        <v>269</v>
      </c>
    </row>
    <row r="68" spans="1:4" x14ac:dyDescent="0.2">
      <c r="A68">
        <v>27</v>
      </c>
      <c r="B68" t="s">
        <v>612</v>
      </c>
      <c r="C68">
        <v>54</v>
      </c>
      <c r="D68" t="s">
        <v>270</v>
      </c>
    </row>
    <row r="69" spans="1:4" x14ac:dyDescent="0.2">
      <c r="C69">
        <v>55</v>
      </c>
      <c r="D69" t="s">
        <v>271</v>
      </c>
    </row>
  </sheetData>
  <mergeCells count="4">
    <mergeCell ref="A1:D1"/>
    <mergeCell ref="A12:B12"/>
    <mergeCell ref="A26:B26"/>
    <mergeCell ref="A40:B40"/>
  </mergeCells>
  <phoneticPr fontId="3" type="noConversion"/>
  <pageMargins left="0.75" right="0.75" top="1" bottom="1" header="0.5" footer="0.5"/>
  <pageSetup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injury summary</vt:lpstr>
      <vt:lpstr>SIVV 1994 details</vt:lpstr>
      <vt:lpstr>NCVS 1995-04 details</vt:lpstr>
      <vt:lpstr>NCVS 1995-04 setup</vt:lpstr>
      <vt:lpstr>NEISS 2001 details</vt:lpstr>
      <vt:lpstr>NEISS 2008 details</vt:lpstr>
      <vt:lpstr>NVAWS details</vt:lpstr>
      <vt:lpstr>perpetrator categories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2014-10-19T22:06:17Z</dcterms:created>
  <dcterms:modified xsi:type="dcterms:W3CDTF">2014-10-19T22:06:28Z</dcterms:modified>
</cp:coreProperties>
</file>