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p\Documents\school\Boston U\Research\"/>
    </mc:Choice>
  </mc:AlternateContent>
  <xr:revisionPtr revIDLastSave="0" documentId="13_ncr:1_{0DABF5C6-088C-4858-B281-3A52AFD262C6}" xr6:coauthVersionLast="47" xr6:coauthVersionMax="47" xr10:uidLastSave="{00000000-0000-0000-0000-000000000000}"/>
  <bookViews>
    <workbookView xWindow="-110" yWindow="-110" windowWidth="19420" windowHeight="10420" xr2:uid="{A202B5A9-DB25-4F8C-BC24-E43BCC0E0E2D}"/>
  </bookViews>
  <sheets>
    <sheet name="1 minute initial elution" sheetId="4" r:id="rId1"/>
    <sheet name="30 minutes initial elution" sheetId="1" r:id="rId2"/>
    <sheet name="1 hour initial elution" sheetId="2" r:id="rId3"/>
    <sheet name="2 hours elution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4" l="1"/>
  <c r="D22" i="4" s="1"/>
  <c r="C19" i="4"/>
  <c r="D19" i="4" s="1"/>
  <c r="C17" i="4"/>
  <c r="D18" i="4" s="1"/>
  <c r="C15" i="4"/>
  <c r="D16" i="4" s="1"/>
  <c r="C13" i="4"/>
  <c r="D14" i="4" s="1"/>
  <c r="D12" i="4"/>
  <c r="C11" i="4"/>
  <c r="D11" i="4" s="1"/>
  <c r="D10" i="4"/>
  <c r="C9" i="4"/>
  <c r="D9" i="4" s="1"/>
  <c r="C7" i="4"/>
  <c r="D8" i="4" s="1"/>
  <c r="C5" i="4"/>
  <c r="D6" i="4" s="1"/>
  <c r="C3" i="4"/>
  <c r="D3" i="4" s="1"/>
  <c r="D22" i="3"/>
  <c r="D21" i="3"/>
  <c r="D19" i="3"/>
  <c r="C19" i="3"/>
  <c r="D20" i="3" s="1"/>
  <c r="C17" i="3"/>
  <c r="D18" i="3" s="1"/>
  <c r="D16" i="3"/>
  <c r="D15" i="3"/>
  <c r="D14" i="3"/>
  <c r="D13" i="3"/>
  <c r="D12" i="3"/>
  <c r="C11" i="3"/>
  <c r="D11" i="3" s="1"/>
  <c r="D10" i="3"/>
  <c r="D9" i="3"/>
  <c r="C9" i="3"/>
  <c r="D7" i="3"/>
  <c r="C7" i="3"/>
  <c r="D8" i="3" s="1"/>
  <c r="C5" i="3"/>
  <c r="D6" i="3" s="1"/>
  <c r="D4" i="3"/>
  <c r="C3" i="3"/>
  <c r="D3" i="3" s="1"/>
  <c r="D18" i="2"/>
  <c r="C21" i="2"/>
  <c r="D21" i="2" s="1"/>
  <c r="C19" i="2"/>
  <c r="D20" i="2" s="1"/>
  <c r="C17" i="2"/>
  <c r="D17" i="2" s="1"/>
  <c r="C15" i="2"/>
  <c r="D16" i="2" s="1"/>
  <c r="D14" i="2"/>
  <c r="C13" i="2"/>
  <c r="D13" i="2" s="1"/>
  <c r="D11" i="2"/>
  <c r="C11" i="2"/>
  <c r="D12" i="2" s="1"/>
  <c r="C9" i="2"/>
  <c r="D10" i="2" s="1"/>
  <c r="D7" i="2"/>
  <c r="C7" i="2"/>
  <c r="D8" i="2" s="1"/>
  <c r="D6" i="2"/>
  <c r="C5" i="2"/>
  <c r="D5" i="2" s="1"/>
  <c r="D3" i="2"/>
  <c r="C3" i="2"/>
  <c r="D4" i="2" s="1"/>
  <c r="D22" i="1"/>
  <c r="C21" i="1"/>
  <c r="D21" i="1" s="1"/>
  <c r="D20" i="1"/>
  <c r="D19" i="1"/>
  <c r="C19" i="1"/>
  <c r="C17" i="1"/>
  <c r="D18" i="1" s="1"/>
  <c r="C15" i="1"/>
  <c r="D16" i="1" s="1"/>
  <c r="D13" i="1"/>
  <c r="D14" i="1"/>
  <c r="C13" i="1"/>
  <c r="D12" i="1"/>
  <c r="D11" i="1"/>
  <c r="C11" i="1"/>
  <c r="C9" i="1"/>
  <c r="D10" i="1" s="1"/>
  <c r="C7" i="1"/>
  <c r="D8" i="1" s="1"/>
  <c r="D6" i="1"/>
  <c r="D5" i="1"/>
  <c r="C5" i="1"/>
  <c r="D4" i="1"/>
  <c r="D3" i="1"/>
  <c r="C3" i="1"/>
  <c r="D9" i="1" l="1"/>
  <c r="D17" i="1"/>
  <c r="D7" i="1"/>
  <c r="D15" i="1"/>
  <c r="D5" i="3"/>
  <c r="D17" i="3"/>
  <c r="D22" i="2"/>
  <c r="D9" i="2"/>
  <c r="D15" i="2"/>
  <c r="D19" i="2"/>
  <c r="D20" i="4"/>
  <c r="D17" i="4"/>
  <c r="D4" i="4"/>
  <c r="D21" i="4"/>
  <c r="D7" i="4"/>
  <c r="D15" i="4"/>
  <c r="D5" i="4"/>
  <c r="D13" i="4"/>
</calcChain>
</file>

<file path=xl/sharedStrings.xml><?xml version="1.0" encoding="utf-8"?>
<sst xmlns="http://schemas.openxmlformats.org/spreadsheetml/2006/main" count="108" uniqueCount="30">
  <si>
    <t>1 minute initial elution</t>
  </si>
  <si>
    <t>Sample</t>
  </si>
  <si>
    <t>Sperm Count</t>
  </si>
  <si>
    <t>Total Sperm for Replicate</t>
  </si>
  <si>
    <t>Relative %</t>
  </si>
  <si>
    <t>R=replicate</t>
  </si>
  <si>
    <t>R#1E#1</t>
  </si>
  <si>
    <t>E=elution</t>
  </si>
  <si>
    <t>R#1E#2</t>
  </si>
  <si>
    <t>R#2E#1</t>
  </si>
  <si>
    <t>R#2E#2</t>
  </si>
  <si>
    <t>R#3E#1</t>
  </si>
  <si>
    <t>R#3E#2</t>
  </si>
  <si>
    <t>R#4E#1</t>
  </si>
  <si>
    <t>R#4E#2</t>
  </si>
  <si>
    <t>R#5E#1</t>
  </si>
  <si>
    <t>R#5E#2</t>
  </si>
  <si>
    <t>R#6E#1</t>
  </si>
  <si>
    <t>R#6E#2</t>
  </si>
  <si>
    <t>R#7E#1</t>
  </si>
  <si>
    <t>R#7E#2</t>
  </si>
  <si>
    <t>R#8E#1</t>
  </si>
  <si>
    <t>R#8E#2</t>
  </si>
  <si>
    <t>R#9E#1</t>
  </si>
  <si>
    <t>R#9E#2</t>
  </si>
  <si>
    <t>R#10E#1</t>
  </si>
  <si>
    <t>R#10E#2</t>
  </si>
  <si>
    <t>30 minutes initial elution</t>
  </si>
  <si>
    <t>1 hour initial elution</t>
  </si>
  <si>
    <t>2 hours elution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</si>
</sst>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%"/>
    <numFmt numFmtId="177" formatCode="0.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176" fontId="0" fillId="0" borderId="0" xfId="0" applyNumberFormat="1"/>
    <xf numFmtId="177" fontId="0" fillId="2" borderId="1" xfId="1" applyNumberFormat="1" applyFont="1" applyFill="1" applyBorder="1"/>
    <xf numFmtId="177" fontId="0" fillId="0" borderId="1" xfId="1" applyNumberFormat="1" applyFont="1" applyBorder="1"/>
    <xf numFmtId="177" fontId="0" fillId="0" borderId="1" xfId="1" applyNumberFormat="1" applyFont="1" applyFill="1" applyBorder="1"/>
    <xf numFmtId="177" fontId="0" fillId="3" borderId="1" xfId="1" applyNumberFormat="1" applyFont="1" applyFill="1" applyBorder="1"/>
    <xf numFmtId="177" fontId="0" fillId="0" borderId="0" xfId="1" applyNumberFormat="1" applyFont="1"/>
    <xf numFmtId="177" fontId="0" fillId="2" borderId="1" xfId="0" applyNumberFormat="1" applyFill="1" applyBorder="1"/>
    <xf numFmtId="177" fontId="0" fillId="0" borderId="1" xfId="0" applyNumberFormat="1" applyBorder="1"/>
    <xf numFmtId="177" fontId="0" fillId="0" borderId="0" xfId="0" applyNumberFormat="1"/>
    <xf numFmtId="0" fontId="2" fillId="0" borderId="0" xfId="0" applyFont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C3099-8E33-4CD0-A707-87BDBEEC2058}">
  <sheetPr>
    <pageSetUpPr fitToPage="1"/>
  </sheetPr>
  <dimension ref="A1:I22"/>
  <sheetViews>
    <sheetView tabSelected="1" workbookViewId="0">
      <selection activeCell="I3" sqref="I3"/>
    </sheetView>
  </sheetViews>
  <sheetFormatPr defaultRowHeight="14.45"/>
  <cols>
    <col min="1" max="1" width="7.85546875" bestFit="1" customWidth="1"/>
    <col min="2" max="2" width="11.5703125" bestFit="1" customWidth="1"/>
    <col min="3" max="3" width="22" bestFit="1" customWidth="1"/>
    <col min="4" max="4" width="9.28515625" style="12" bestFit="1" customWidth="1"/>
    <col min="8" max="8" width="37.5703125" bestFit="1" customWidth="1"/>
  </cols>
  <sheetData>
    <row r="1" spans="1:9">
      <c r="A1" s="13" t="s">
        <v>0</v>
      </c>
    </row>
    <row r="2" spans="1:9">
      <c r="A2" s="1" t="s">
        <v>1</v>
      </c>
      <c r="B2" s="1" t="s">
        <v>2</v>
      </c>
      <c r="C2" s="1" t="s">
        <v>3</v>
      </c>
      <c r="D2" s="6" t="s">
        <v>4</v>
      </c>
      <c r="F2" t="s">
        <v>5</v>
      </c>
      <c r="I2" s="12"/>
    </row>
    <row r="3" spans="1:9">
      <c r="A3" s="2" t="s">
        <v>6</v>
      </c>
      <c r="B3" s="2">
        <v>98</v>
      </c>
      <c r="C3" s="14">
        <f>(B3+B4)</f>
        <v>113</v>
      </c>
      <c r="D3" s="10">
        <f>(B3/C3)</f>
        <v>0.86725663716814161</v>
      </c>
      <c r="F3" t="s">
        <v>7</v>
      </c>
    </row>
    <row r="4" spans="1:9">
      <c r="A4" s="2" t="s">
        <v>8</v>
      </c>
      <c r="B4" s="2">
        <v>15</v>
      </c>
      <c r="C4" s="15"/>
      <c r="D4" s="10">
        <f>(B4/C3)</f>
        <v>0.13274336283185842</v>
      </c>
    </row>
    <row r="5" spans="1:9">
      <c r="A5" s="1" t="s">
        <v>9</v>
      </c>
      <c r="B5" s="1">
        <v>37</v>
      </c>
      <c r="C5" s="16">
        <f>(B5+B6)</f>
        <v>56</v>
      </c>
      <c r="D5" s="11">
        <f>(B5/C5)</f>
        <v>0.6607142857142857</v>
      </c>
    </row>
    <row r="6" spans="1:9">
      <c r="A6" s="1" t="s">
        <v>10</v>
      </c>
      <c r="B6" s="1">
        <v>19</v>
      </c>
      <c r="C6" s="17"/>
      <c r="D6" s="11">
        <f>(B6/C5)</f>
        <v>0.3392857142857143</v>
      </c>
    </row>
    <row r="7" spans="1:9">
      <c r="A7" s="2" t="s">
        <v>11</v>
      </c>
      <c r="B7" s="2">
        <v>34</v>
      </c>
      <c r="C7" s="14">
        <f>(B7+B8)</f>
        <v>46</v>
      </c>
      <c r="D7" s="10">
        <f>(B7/C7)</f>
        <v>0.73913043478260865</v>
      </c>
    </row>
    <row r="8" spans="1:9">
      <c r="A8" s="2" t="s">
        <v>12</v>
      </c>
      <c r="B8" s="2">
        <v>12</v>
      </c>
      <c r="C8" s="15"/>
      <c r="D8" s="10">
        <f>(B8/C7)</f>
        <v>0.2608695652173913</v>
      </c>
    </row>
    <row r="9" spans="1:9">
      <c r="A9" s="3" t="s">
        <v>13</v>
      </c>
      <c r="B9" s="1">
        <v>28</v>
      </c>
      <c r="C9" s="16">
        <f>(B9+B10)</f>
        <v>61</v>
      </c>
      <c r="D9" s="11">
        <f>(B9/C9)</f>
        <v>0.45901639344262296</v>
      </c>
    </row>
    <row r="10" spans="1:9">
      <c r="A10" s="1" t="s">
        <v>14</v>
      </c>
      <c r="B10" s="1">
        <v>33</v>
      </c>
      <c r="C10" s="17"/>
      <c r="D10" s="11">
        <f>(B10/C9)</f>
        <v>0.54098360655737709</v>
      </c>
    </row>
    <row r="11" spans="1:9">
      <c r="A11" s="2" t="s">
        <v>15</v>
      </c>
      <c r="B11" s="2">
        <v>55</v>
      </c>
      <c r="C11" s="14">
        <f>(B11+B12)</f>
        <v>90</v>
      </c>
      <c r="D11" s="10">
        <f>(B11/C11)</f>
        <v>0.61111111111111116</v>
      </c>
    </row>
    <row r="12" spans="1:9">
      <c r="A12" s="2" t="s">
        <v>16</v>
      </c>
      <c r="B12" s="2">
        <v>35</v>
      </c>
      <c r="C12" s="15"/>
      <c r="D12" s="10">
        <f>(B12/C11)</f>
        <v>0.3888888888888889</v>
      </c>
    </row>
    <row r="13" spans="1:9">
      <c r="A13" s="3" t="s">
        <v>17</v>
      </c>
      <c r="B13" s="1">
        <v>31</v>
      </c>
      <c r="C13" s="16">
        <f>(B13+B14)</f>
        <v>50</v>
      </c>
      <c r="D13" s="11">
        <f>(B13/C13)</f>
        <v>0.62</v>
      </c>
    </row>
    <row r="14" spans="1:9">
      <c r="A14" s="3" t="s">
        <v>18</v>
      </c>
      <c r="B14" s="1">
        <v>19</v>
      </c>
      <c r="C14" s="17"/>
      <c r="D14" s="11">
        <f>(B14/C13)</f>
        <v>0.38</v>
      </c>
    </row>
    <row r="15" spans="1:9">
      <c r="A15" s="2" t="s">
        <v>19</v>
      </c>
      <c r="B15" s="2">
        <v>64</v>
      </c>
      <c r="C15" s="14">
        <f>(B15+B16)</f>
        <v>77</v>
      </c>
      <c r="D15" s="10">
        <f>(B15/C15)</f>
        <v>0.83116883116883122</v>
      </c>
    </row>
    <row r="16" spans="1:9">
      <c r="A16" s="2" t="s">
        <v>20</v>
      </c>
      <c r="B16" s="2">
        <v>13</v>
      </c>
      <c r="C16" s="15"/>
      <c r="D16" s="10">
        <f>(B16/C15)</f>
        <v>0.16883116883116883</v>
      </c>
    </row>
    <row r="17" spans="1:4">
      <c r="A17" s="3" t="s">
        <v>21</v>
      </c>
      <c r="B17" s="1">
        <v>59</v>
      </c>
      <c r="C17" s="16">
        <f>(B17+B18)</f>
        <v>63</v>
      </c>
      <c r="D17" s="11">
        <f>(B17/C17)</f>
        <v>0.93650793650793651</v>
      </c>
    </row>
    <row r="18" spans="1:4">
      <c r="A18" s="3" t="s">
        <v>22</v>
      </c>
      <c r="B18" s="1">
        <v>4</v>
      </c>
      <c r="C18" s="17"/>
      <c r="D18" s="11">
        <f>(B18/C17)</f>
        <v>6.3492063492063489E-2</v>
      </c>
    </row>
    <row r="19" spans="1:4">
      <c r="A19" s="2" t="s">
        <v>23</v>
      </c>
      <c r="B19" s="2">
        <v>281</v>
      </c>
      <c r="C19" s="14">
        <f>(B19+B20)</f>
        <v>299</v>
      </c>
      <c r="D19" s="10">
        <f>(B19/C19)</f>
        <v>0.93979933110367897</v>
      </c>
    </row>
    <row r="20" spans="1:4">
      <c r="A20" s="2" t="s">
        <v>24</v>
      </c>
      <c r="B20" s="2">
        <v>18</v>
      </c>
      <c r="C20" s="15"/>
      <c r="D20" s="10">
        <f>(B20/C19)</f>
        <v>6.0200668896321072E-2</v>
      </c>
    </row>
    <row r="21" spans="1:4">
      <c r="A21" s="3" t="s">
        <v>25</v>
      </c>
      <c r="B21" s="1">
        <v>264</v>
      </c>
      <c r="C21" s="16">
        <f>(B21+B22)</f>
        <v>280</v>
      </c>
      <c r="D21" s="11">
        <f>(B21/C21)</f>
        <v>0.94285714285714284</v>
      </c>
    </row>
    <row r="22" spans="1:4">
      <c r="A22" s="3" t="s">
        <v>26</v>
      </c>
      <c r="B22" s="1">
        <v>16</v>
      </c>
      <c r="C22" s="17"/>
      <c r="D22" s="11">
        <f>(B22/C21)</f>
        <v>5.7142857142857141E-2</v>
      </c>
    </row>
  </sheetData>
  <mergeCells count="10">
    <mergeCell ref="C15:C16"/>
    <mergeCell ref="C17:C18"/>
    <mergeCell ref="C19:C20"/>
    <mergeCell ref="C21:C22"/>
    <mergeCell ref="C3:C4"/>
    <mergeCell ref="C5:C6"/>
    <mergeCell ref="C7:C8"/>
    <mergeCell ref="C9:C10"/>
    <mergeCell ref="C11:C12"/>
    <mergeCell ref="C13:C14"/>
  </mergeCells>
  <pageMargins left="0.7" right="0.7" top="0.75" bottom="0.75" header="0.3" footer="0.3"/>
  <pageSetup scale="8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F25DA-4357-4373-A605-0A1F9B3FECAD}">
  <sheetPr>
    <pageSetUpPr fitToPage="1"/>
  </sheetPr>
  <dimension ref="A1:F22"/>
  <sheetViews>
    <sheetView workbookViewId="0">
      <selection activeCell="G11" sqref="G11"/>
    </sheetView>
  </sheetViews>
  <sheetFormatPr defaultRowHeight="14.45"/>
  <cols>
    <col min="1" max="1" width="7.85546875" bestFit="1" customWidth="1"/>
    <col min="2" max="2" width="11.5703125" bestFit="1" customWidth="1"/>
    <col min="3" max="3" width="22" bestFit="1" customWidth="1"/>
    <col min="4" max="4" width="9.28515625" bestFit="1" customWidth="1"/>
  </cols>
  <sheetData>
    <row r="1" spans="1:6">
      <c r="A1" s="13" t="s">
        <v>27</v>
      </c>
    </row>
    <row r="2" spans="1:6">
      <c r="A2" s="1" t="s">
        <v>1</v>
      </c>
      <c r="B2" s="1" t="s">
        <v>2</v>
      </c>
      <c r="C2" s="1" t="s">
        <v>3</v>
      </c>
      <c r="D2" s="1" t="s">
        <v>4</v>
      </c>
      <c r="F2" t="s">
        <v>5</v>
      </c>
    </row>
    <row r="3" spans="1:6">
      <c r="A3" s="2" t="s">
        <v>6</v>
      </c>
      <c r="B3" s="2">
        <v>484</v>
      </c>
      <c r="C3" s="14">
        <f>(B3+B4)</f>
        <v>493</v>
      </c>
      <c r="D3" s="5">
        <f>(B3/C3)</f>
        <v>0.98174442190669375</v>
      </c>
      <c r="F3" t="s">
        <v>7</v>
      </c>
    </row>
    <row r="4" spans="1:6">
      <c r="A4" s="2" t="s">
        <v>8</v>
      </c>
      <c r="B4" s="2">
        <v>9</v>
      </c>
      <c r="C4" s="15"/>
      <c r="D4" s="5">
        <f>(B4/C3)</f>
        <v>1.8255578093306288E-2</v>
      </c>
    </row>
    <row r="5" spans="1:6">
      <c r="A5" s="1" t="s">
        <v>9</v>
      </c>
      <c r="B5" s="1">
        <v>286</v>
      </c>
      <c r="C5" s="21">
        <f>(B5+B6)</f>
        <v>323</v>
      </c>
      <c r="D5" s="6">
        <f>(B5/C5)</f>
        <v>0.88544891640866874</v>
      </c>
    </row>
    <row r="6" spans="1:6">
      <c r="A6" s="1" t="s">
        <v>10</v>
      </c>
      <c r="B6" s="1">
        <v>37</v>
      </c>
      <c r="C6" s="21"/>
      <c r="D6" s="6">
        <f>(B6/C5)</f>
        <v>0.11455108359133127</v>
      </c>
    </row>
    <row r="7" spans="1:6">
      <c r="A7" s="2" t="s">
        <v>11</v>
      </c>
      <c r="B7" s="2">
        <v>447</v>
      </c>
      <c r="C7" s="18">
        <f>(B7+B8)</f>
        <v>489</v>
      </c>
      <c r="D7" s="5">
        <f>(B7/C7)</f>
        <v>0.91411042944785281</v>
      </c>
    </row>
    <row r="8" spans="1:6">
      <c r="A8" s="2" t="s">
        <v>12</v>
      </c>
      <c r="B8" s="2">
        <v>42</v>
      </c>
      <c r="C8" s="18"/>
      <c r="D8" s="5">
        <f>(B8/C7)</f>
        <v>8.5889570552147243E-2</v>
      </c>
    </row>
    <row r="9" spans="1:6">
      <c r="A9" s="3" t="s">
        <v>13</v>
      </c>
      <c r="B9" s="1">
        <v>165</v>
      </c>
      <c r="C9" s="21">
        <f>(B9+B10)</f>
        <v>170</v>
      </c>
      <c r="D9" s="7">
        <f>(B9/C9)</f>
        <v>0.97058823529411764</v>
      </c>
    </row>
    <row r="10" spans="1:6">
      <c r="A10" s="1" t="s">
        <v>14</v>
      </c>
      <c r="B10" s="1">
        <v>5</v>
      </c>
      <c r="C10" s="21"/>
      <c r="D10" s="7">
        <f>(B10/C9)</f>
        <v>2.9411764705882353E-2</v>
      </c>
    </row>
    <row r="11" spans="1:6">
      <c r="A11" s="2" t="s">
        <v>15</v>
      </c>
      <c r="B11" s="2">
        <v>778</v>
      </c>
      <c r="C11" s="14">
        <f>B11+B12</f>
        <v>784</v>
      </c>
      <c r="D11" s="5">
        <f>(B11/C11)</f>
        <v>0.99234693877551017</v>
      </c>
    </row>
    <row r="12" spans="1:6">
      <c r="A12" s="2" t="s">
        <v>16</v>
      </c>
      <c r="B12" s="2">
        <v>6</v>
      </c>
      <c r="C12" s="15"/>
      <c r="D12" s="5">
        <f>(B12/C11)</f>
        <v>7.6530612244897957E-3</v>
      </c>
    </row>
    <row r="13" spans="1:6">
      <c r="A13" s="3" t="s">
        <v>17</v>
      </c>
      <c r="B13" s="3">
        <v>571</v>
      </c>
      <c r="C13" s="19">
        <f>(B13+B14)</f>
        <v>598</v>
      </c>
      <c r="D13" s="8">
        <f>(B13/C13)</f>
        <v>0.95484949832775923</v>
      </c>
    </row>
    <row r="14" spans="1:6">
      <c r="A14" s="3" t="s">
        <v>18</v>
      </c>
      <c r="B14" s="3">
        <v>27</v>
      </c>
      <c r="C14" s="20"/>
      <c r="D14" s="8">
        <f>(B14/C13)</f>
        <v>4.51505016722408E-2</v>
      </c>
    </row>
    <row r="15" spans="1:6">
      <c r="A15" s="2" t="s">
        <v>19</v>
      </c>
      <c r="B15" s="2">
        <v>483</v>
      </c>
      <c r="C15" s="18">
        <f>(B15+B16)</f>
        <v>514</v>
      </c>
      <c r="D15" s="5">
        <f>(B15/C15)</f>
        <v>0.93968871595330739</v>
      </c>
    </row>
    <row r="16" spans="1:6">
      <c r="A16" s="2" t="s">
        <v>20</v>
      </c>
      <c r="B16" s="2">
        <v>31</v>
      </c>
      <c r="C16" s="18"/>
      <c r="D16" s="5">
        <f>(B16/C15)</f>
        <v>6.0311284046692608E-2</v>
      </c>
    </row>
    <row r="17" spans="1:6">
      <c r="A17" s="3" t="s">
        <v>21</v>
      </c>
      <c r="B17" s="3">
        <v>466</v>
      </c>
      <c r="C17" s="19">
        <f>(B17+B18)</f>
        <v>479</v>
      </c>
      <c r="D17" s="8">
        <f>(B17/C17)</f>
        <v>0.97286012526096033</v>
      </c>
    </row>
    <row r="18" spans="1:6">
      <c r="A18" s="3" t="s">
        <v>22</v>
      </c>
      <c r="B18" s="3">
        <v>13</v>
      </c>
      <c r="C18" s="20"/>
      <c r="D18" s="8">
        <f>(B18/C17)</f>
        <v>2.7139874739039668E-2</v>
      </c>
    </row>
    <row r="19" spans="1:6">
      <c r="A19" s="2" t="s">
        <v>23</v>
      </c>
      <c r="B19" s="2">
        <v>364</v>
      </c>
      <c r="C19" s="18">
        <f>(B19+B20)</f>
        <v>385</v>
      </c>
      <c r="D19" s="5">
        <f>(B19/C19)</f>
        <v>0.94545454545454544</v>
      </c>
    </row>
    <row r="20" spans="1:6">
      <c r="A20" s="2" t="s">
        <v>24</v>
      </c>
      <c r="B20" s="2">
        <v>21</v>
      </c>
      <c r="C20" s="18"/>
      <c r="D20" s="5">
        <f>(B20/C19)</f>
        <v>5.4545454545454543E-2</v>
      </c>
    </row>
    <row r="21" spans="1:6">
      <c r="A21" s="3" t="s">
        <v>25</v>
      </c>
      <c r="B21" s="3">
        <v>270</v>
      </c>
      <c r="C21" s="19">
        <f>(B21+B22)</f>
        <v>271</v>
      </c>
      <c r="D21" s="8">
        <f>(B21/C21)</f>
        <v>0.99630996309963105</v>
      </c>
      <c r="F21" s="4"/>
    </row>
    <row r="22" spans="1:6">
      <c r="A22" s="3" t="s">
        <v>26</v>
      </c>
      <c r="B22" s="3">
        <v>1</v>
      </c>
      <c r="C22" s="20"/>
      <c r="D22" s="8">
        <f>(B22/C21)</f>
        <v>3.6900369003690036E-3</v>
      </c>
    </row>
  </sheetData>
  <mergeCells count="10">
    <mergeCell ref="C15:C16"/>
    <mergeCell ref="C17:C18"/>
    <mergeCell ref="C19:C20"/>
    <mergeCell ref="C21:C22"/>
    <mergeCell ref="C3:C4"/>
    <mergeCell ref="C5:C6"/>
    <mergeCell ref="C7:C8"/>
    <mergeCell ref="C9:C10"/>
    <mergeCell ref="C11:C12"/>
    <mergeCell ref="C13:C14"/>
  </mergeCells>
  <pageMargins left="0.7" right="0.7" top="0.75" bottom="0.75" header="0.3" footer="0.3"/>
  <pageSetup scale="8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3E0A1-64DB-455D-88D7-374A91ADE88C}">
  <sheetPr>
    <pageSetUpPr fitToPage="1"/>
  </sheetPr>
  <dimension ref="A1:F22"/>
  <sheetViews>
    <sheetView workbookViewId="0">
      <selection activeCell="E9" sqref="E9"/>
    </sheetView>
  </sheetViews>
  <sheetFormatPr defaultRowHeight="14.45"/>
  <cols>
    <col min="2" max="2" width="11.5703125" bestFit="1" customWidth="1"/>
    <col min="3" max="3" width="22" bestFit="1" customWidth="1"/>
    <col min="4" max="4" width="9.28515625" style="9" bestFit="1" customWidth="1"/>
  </cols>
  <sheetData>
    <row r="1" spans="1:6">
      <c r="A1" s="13" t="s">
        <v>28</v>
      </c>
    </row>
    <row r="2" spans="1:6">
      <c r="A2" s="1" t="s">
        <v>1</v>
      </c>
      <c r="B2" s="1" t="s">
        <v>2</v>
      </c>
      <c r="C2" s="1" t="s">
        <v>3</v>
      </c>
      <c r="D2" s="6" t="s">
        <v>4</v>
      </c>
      <c r="F2" t="s">
        <v>5</v>
      </c>
    </row>
    <row r="3" spans="1:6">
      <c r="A3" s="2" t="s">
        <v>6</v>
      </c>
      <c r="B3" s="2">
        <v>121</v>
      </c>
      <c r="C3" s="14">
        <f>(B3+B4)</f>
        <v>130</v>
      </c>
      <c r="D3" s="5">
        <f>(B3/C3)</f>
        <v>0.93076923076923079</v>
      </c>
      <c r="F3" t="s">
        <v>7</v>
      </c>
    </row>
    <row r="4" spans="1:6">
      <c r="A4" s="2" t="s">
        <v>8</v>
      </c>
      <c r="B4" s="2">
        <v>9</v>
      </c>
      <c r="C4" s="15"/>
      <c r="D4" s="5">
        <f>(B4/C3)</f>
        <v>6.9230769230769235E-2</v>
      </c>
    </row>
    <row r="5" spans="1:6">
      <c r="A5" s="1" t="s">
        <v>9</v>
      </c>
      <c r="B5" s="1">
        <v>82</v>
      </c>
      <c r="C5" s="16">
        <f>(B5+B6)</f>
        <v>93</v>
      </c>
      <c r="D5" s="6">
        <f>(B5/C5)</f>
        <v>0.88172043010752688</v>
      </c>
    </row>
    <row r="6" spans="1:6">
      <c r="A6" s="1" t="s">
        <v>10</v>
      </c>
      <c r="B6" s="1">
        <v>11</v>
      </c>
      <c r="C6" s="17"/>
      <c r="D6" s="6">
        <f>(B6/C5)</f>
        <v>0.11827956989247312</v>
      </c>
    </row>
    <row r="7" spans="1:6">
      <c r="A7" s="2" t="s">
        <v>11</v>
      </c>
      <c r="B7" s="2">
        <v>152</v>
      </c>
      <c r="C7" s="14">
        <f>(B7+B8)</f>
        <v>160</v>
      </c>
      <c r="D7" s="5">
        <f>(B7/C7)</f>
        <v>0.95</v>
      </c>
    </row>
    <row r="8" spans="1:6">
      <c r="A8" s="2" t="s">
        <v>12</v>
      </c>
      <c r="B8" s="2">
        <v>8</v>
      </c>
      <c r="C8" s="15"/>
      <c r="D8" s="5">
        <f>(B8/C7)</f>
        <v>0.05</v>
      </c>
    </row>
    <row r="9" spans="1:6">
      <c r="A9" s="3" t="s">
        <v>13</v>
      </c>
      <c r="B9" s="1">
        <v>121</v>
      </c>
      <c r="C9" s="16">
        <f>(B9+B10)</f>
        <v>126</v>
      </c>
      <c r="D9" s="6">
        <f>(B9/C9)</f>
        <v>0.96031746031746035</v>
      </c>
    </row>
    <row r="10" spans="1:6">
      <c r="A10" s="1" t="s">
        <v>14</v>
      </c>
      <c r="B10" s="1">
        <v>5</v>
      </c>
      <c r="C10" s="17"/>
      <c r="D10" s="6">
        <f>(B10/C9)</f>
        <v>3.968253968253968E-2</v>
      </c>
    </row>
    <row r="11" spans="1:6">
      <c r="A11" s="2" t="s">
        <v>15</v>
      </c>
      <c r="B11" s="2">
        <v>9</v>
      </c>
      <c r="C11" s="14">
        <f>(B11+B12)</f>
        <v>10</v>
      </c>
      <c r="D11" s="5">
        <f>(B11/C11)</f>
        <v>0.9</v>
      </c>
    </row>
    <row r="12" spans="1:6">
      <c r="A12" s="2" t="s">
        <v>16</v>
      </c>
      <c r="B12" s="2">
        <v>1</v>
      </c>
      <c r="C12" s="15"/>
      <c r="D12" s="5">
        <f>(B12/C11)</f>
        <v>0.1</v>
      </c>
    </row>
    <row r="13" spans="1:6">
      <c r="A13" s="3" t="s">
        <v>17</v>
      </c>
      <c r="B13" s="1">
        <v>240</v>
      </c>
      <c r="C13" s="16">
        <f>(B13+B14)</f>
        <v>243</v>
      </c>
      <c r="D13" s="6">
        <f>(B13/C13)</f>
        <v>0.98765432098765427</v>
      </c>
    </row>
    <row r="14" spans="1:6">
      <c r="A14" s="3" t="s">
        <v>18</v>
      </c>
      <c r="B14" s="1">
        <v>3</v>
      </c>
      <c r="C14" s="17"/>
      <c r="D14" s="6">
        <f>(B14/C13)</f>
        <v>1.2345679012345678E-2</v>
      </c>
    </row>
    <row r="15" spans="1:6">
      <c r="A15" s="2" t="s">
        <v>19</v>
      </c>
      <c r="B15" s="2">
        <v>206</v>
      </c>
      <c r="C15" s="14">
        <f>(B15+B16)</f>
        <v>219</v>
      </c>
      <c r="D15" s="5">
        <f>(B15/C15)</f>
        <v>0.94063926940639264</v>
      </c>
    </row>
    <row r="16" spans="1:6">
      <c r="A16" s="2" t="s">
        <v>20</v>
      </c>
      <c r="B16" s="2">
        <v>13</v>
      </c>
      <c r="C16" s="15"/>
      <c r="D16" s="5">
        <f>(B16/C15)</f>
        <v>5.9360730593607303E-2</v>
      </c>
    </row>
    <row r="17" spans="1:4">
      <c r="A17" s="3" t="s">
        <v>21</v>
      </c>
      <c r="B17" s="1">
        <v>156</v>
      </c>
      <c r="C17" s="16">
        <f>(B17+B18)</f>
        <v>166</v>
      </c>
      <c r="D17" s="6">
        <f>(B17/C17)</f>
        <v>0.93975903614457834</v>
      </c>
    </row>
    <row r="18" spans="1:4">
      <c r="A18" s="3" t="s">
        <v>22</v>
      </c>
      <c r="B18" s="1">
        <v>10</v>
      </c>
      <c r="C18" s="17"/>
      <c r="D18" s="6">
        <f>(B18/C17)</f>
        <v>6.0240963855421686E-2</v>
      </c>
    </row>
    <row r="19" spans="1:4">
      <c r="A19" s="2" t="s">
        <v>23</v>
      </c>
      <c r="B19" s="2">
        <v>66</v>
      </c>
      <c r="C19" s="14">
        <f>(B19+B20)</f>
        <v>73</v>
      </c>
      <c r="D19" s="5">
        <f>(B19/C19)</f>
        <v>0.90410958904109584</v>
      </c>
    </row>
    <row r="20" spans="1:4">
      <c r="A20" s="2" t="s">
        <v>24</v>
      </c>
      <c r="B20" s="2">
        <v>7</v>
      </c>
      <c r="C20" s="15"/>
      <c r="D20" s="5">
        <f>(B20/C19)</f>
        <v>9.5890410958904104E-2</v>
      </c>
    </row>
    <row r="21" spans="1:4">
      <c r="A21" s="3" t="s">
        <v>25</v>
      </c>
      <c r="B21" s="1">
        <v>143</v>
      </c>
      <c r="C21" s="16">
        <f>(B21+B22)</f>
        <v>177</v>
      </c>
      <c r="D21" s="6">
        <f>(B21/C21)</f>
        <v>0.80790960451977401</v>
      </c>
    </row>
    <row r="22" spans="1:4">
      <c r="A22" s="3" t="s">
        <v>26</v>
      </c>
      <c r="B22" s="1">
        <v>34</v>
      </c>
      <c r="C22" s="17"/>
      <c r="D22" s="6">
        <f>(B22/C21)</f>
        <v>0.19209039548022599</v>
      </c>
    </row>
  </sheetData>
  <mergeCells count="10">
    <mergeCell ref="C13:C14"/>
    <mergeCell ref="C15:C16"/>
    <mergeCell ref="C17:C18"/>
    <mergeCell ref="C19:C20"/>
    <mergeCell ref="C21:C22"/>
    <mergeCell ref="C3:C4"/>
    <mergeCell ref="C5:C6"/>
    <mergeCell ref="C7:C8"/>
    <mergeCell ref="C9:C10"/>
    <mergeCell ref="C11:C12"/>
  </mergeCells>
  <pageMargins left="0.7" right="0.7" top="0.75" bottom="0.75" header="0.3" footer="0.3"/>
  <pageSetup scale="8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605A9-7D9B-4D7E-AEC6-8D4D478B6DE5}">
  <sheetPr>
    <pageSetUpPr fitToPage="1"/>
  </sheetPr>
  <dimension ref="A1:F22"/>
  <sheetViews>
    <sheetView workbookViewId="0">
      <selection activeCell="E7" sqref="E7"/>
    </sheetView>
  </sheetViews>
  <sheetFormatPr defaultRowHeight="14.45"/>
  <cols>
    <col min="2" max="2" width="11.5703125" bestFit="1" customWidth="1"/>
    <col min="3" max="3" width="22" bestFit="1" customWidth="1"/>
    <col min="4" max="4" width="9.28515625" style="12" bestFit="1" customWidth="1"/>
  </cols>
  <sheetData>
    <row r="1" spans="1:6">
      <c r="A1" s="13" t="s">
        <v>29</v>
      </c>
    </row>
    <row r="2" spans="1:6">
      <c r="A2" s="1" t="s">
        <v>1</v>
      </c>
      <c r="B2" s="1" t="s">
        <v>2</v>
      </c>
      <c r="C2" s="1" t="s">
        <v>3</v>
      </c>
      <c r="D2" s="6" t="s">
        <v>4</v>
      </c>
      <c r="F2" t="s">
        <v>5</v>
      </c>
    </row>
    <row r="3" spans="1:6">
      <c r="A3" s="2" t="s">
        <v>6</v>
      </c>
      <c r="B3" s="2">
        <v>35</v>
      </c>
      <c r="C3" s="14">
        <f>(B3+B4)</f>
        <v>39</v>
      </c>
      <c r="D3" s="10">
        <f>(B3/C3)</f>
        <v>0.89743589743589747</v>
      </c>
      <c r="F3" t="s">
        <v>7</v>
      </c>
    </row>
    <row r="4" spans="1:6">
      <c r="A4" s="2" t="s">
        <v>8</v>
      </c>
      <c r="B4" s="2">
        <v>4</v>
      </c>
      <c r="C4" s="15"/>
      <c r="D4" s="10">
        <f>(B4/C3)</f>
        <v>0.10256410256410256</v>
      </c>
    </row>
    <row r="5" spans="1:6">
      <c r="A5" s="1" t="s">
        <v>9</v>
      </c>
      <c r="B5" s="1">
        <v>818</v>
      </c>
      <c r="C5" s="16">
        <f>(B5+B6)</f>
        <v>827</v>
      </c>
      <c r="D5" s="11">
        <f>(B5/C5)</f>
        <v>0.98911729141475213</v>
      </c>
    </row>
    <row r="6" spans="1:6">
      <c r="A6" s="1" t="s">
        <v>10</v>
      </c>
      <c r="B6" s="1">
        <v>9</v>
      </c>
      <c r="C6" s="17"/>
      <c r="D6" s="11">
        <f>(B6/C5)</f>
        <v>1.0882708585247884E-2</v>
      </c>
    </row>
    <row r="7" spans="1:6">
      <c r="A7" s="2" t="s">
        <v>11</v>
      </c>
      <c r="B7" s="2">
        <v>75</v>
      </c>
      <c r="C7" s="14">
        <f>(B7+B8)</f>
        <v>89</v>
      </c>
      <c r="D7" s="10">
        <f>(B7/C7)</f>
        <v>0.84269662921348309</v>
      </c>
    </row>
    <row r="8" spans="1:6">
      <c r="A8" s="2" t="s">
        <v>12</v>
      </c>
      <c r="B8" s="2">
        <v>14</v>
      </c>
      <c r="C8" s="15"/>
      <c r="D8" s="10">
        <f>(B8/C7)</f>
        <v>0.15730337078651685</v>
      </c>
    </row>
    <row r="9" spans="1:6">
      <c r="A9" s="3" t="s">
        <v>13</v>
      </c>
      <c r="B9" s="1">
        <v>556</v>
      </c>
      <c r="C9" s="16">
        <f>(B9+B10)</f>
        <v>574</v>
      </c>
      <c r="D9" s="11">
        <f>(B9/C9)</f>
        <v>0.96864111498257843</v>
      </c>
    </row>
    <row r="10" spans="1:6">
      <c r="A10" s="1" t="s">
        <v>14</v>
      </c>
      <c r="B10" s="1">
        <v>18</v>
      </c>
      <c r="C10" s="17"/>
      <c r="D10" s="11">
        <f>(B10/C9)</f>
        <v>3.1358885017421602E-2</v>
      </c>
    </row>
    <row r="11" spans="1:6">
      <c r="A11" s="2" t="s">
        <v>15</v>
      </c>
      <c r="B11" s="2">
        <v>236</v>
      </c>
      <c r="C11" s="14">
        <f>(B11+B12)</f>
        <v>239</v>
      </c>
      <c r="D11" s="10">
        <f>(B11/C11)</f>
        <v>0.9874476987447699</v>
      </c>
    </row>
    <row r="12" spans="1:6">
      <c r="A12" s="2" t="s">
        <v>16</v>
      </c>
      <c r="B12" s="2">
        <v>3</v>
      </c>
      <c r="C12" s="15"/>
      <c r="D12" s="10">
        <f>(B12/C11)</f>
        <v>1.2552301255230125E-2</v>
      </c>
    </row>
    <row r="13" spans="1:6">
      <c r="A13" s="3" t="s">
        <v>17</v>
      </c>
      <c r="B13" s="1">
        <v>88</v>
      </c>
      <c r="C13" s="16">
        <v>89</v>
      </c>
      <c r="D13" s="11">
        <f>(B13/C13)</f>
        <v>0.9887640449438202</v>
      </c>
    </row>
    <row r="14" spans="1:6">
      <c r="A14" s="3" t="s">
        <v>18</v>
      </c>
      <c r="B14" s="1">
        <v>1</v>
      </c>
      <c r="C14" s="17"/>
      <c r="D14" s="11">
        <f>(B14/C13)</f>
        <v>1.1235955056179775E-2</v>
      </c>
    </row>
    <row r="15" spans="1:6">
      <c r="A15" s="2" t="s">
        <v>19</v>
      </c>
      <c r="B15" s="2">
        <v>300</v>
      </c>
      <c r="C15" s="14">
        <v>314</v>
      </c>
      <c r="D15" s="10">
        <f>(B15/C15)</f>
        <v>0.95541401273885351</v>
      </c>
    </row>
    <row r="16" spans="1:6">
      <c r="A16" s="2" t="s">
        <v>20</v>
      </c>
      <c r="B16" s="2">
        <v>14</v>
      </c>
      <c r="C16" s="15"/>
      <c r="D16" s="10">
        <f>(B16/C15)</f>
        <v>4.4585987261146494E-2</v>
      </c>
    </row>
    <row r="17" spans="1:4">
      <c r="A17" s="3" t="s">
        <v>21</v>
      </c>
      <c r="B17" s="1">
        <v>12</v>
      </c>
      <c r="C17" s="16">
        <f>(B17+B18)</f>
        <v>26</v>
      </c>
      <c r="D17" s="11">
        <f>(B17/C17)</f>
        <v>0.46153846153846156</v>
      </c>
    </row>
    <row r="18" spans="1:4">
      <c r="A18" s="3" t="s">
        <v>22</v>
      </c>
      <c r="B18" s="1">
        <v>14</v>
      </c>
      <c r="C18" s="17"/>
      <c r="D18" s="11">
        <f>(B18/C17)</f>
        <v>0.53846153846153844</v>
      </c>
    </row>
    <row r="19" spans="1:4">
      <c r="A19" s="2" t="s">
        <v>23</v>
      </c>
      <c r="B19" s="2">
        <v>612</v>
      </c>
      <c r="C19" s="14">
        <f>(B19+B20)</f>
        <v>658</v>
      </c>
      <c r="D19" s="10">
        <f>(B19/C19)</f>
        <v>0.93009118541033431</v>
      </c>
    </row>
    <row r="20" spans="1:4">
      <c r="A20" s="2" t="s">
        <v>24</v>
      </c>
      <c r="B20" s="2">
        <v>46</v>
      </c>
      <c r="C20" s="15"/>
      <c r="D20" s="10">
        <f>(B20/C19)</f>
        <v>6.9908814589665649E-2</v>
      </c>
    </row>
    <row r="21" spans="1:4">
      <c r="A21" s="3" t="s">
        <v>25</v>
      </c>
      <c r="B21" s="1">
        <v>145</v>
      </c>
      <c r="C21" s="16">
        <v>147</v>
      </c>
      <c r="D21" s="11">
        <f>(B21/C21)</f>
        <v>0.98639455782312924</v>
      </c>
    </row>
    <row r="22" spans="1:4">
      <c r="A22" s="3" t="s">
        <v>26</v>
      </c>
      <c r="B22" s="1">
        <v>2</v>
      </c>
      <c r="C22" s="17"/>
      <c r="D22" s="11">
        <f>(B22/C21)</f>
        <v>1.3605442176870748E-2</v>
      </c>
    </row>
  </sheetData>
  <mergeCells count="10">
    <mergeCell ref="C15:C16"/>
    <mergeCell ref="C17:C18"/>
    <mergeCell ref="C19:C20"/>
    <mergeCell ref="C21:C22"/>
    <mergeCell ref="C3:C4"/>
    <mergeCell ref="C5:C6"/>
    <mergeCell ref="C7:C8"/>
    <mergeCell ref="C9:C10"/>
    <mergeCell ref="C11:C12"/>
    <mergeCell ref="C13:C14"/>
  </mergeCells>
  <pageMargins left="0.7" right="0.7" top="0.75" bottom="0.75" header="0.3" footer="0.3"/>
  <pageSetup scale="82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6178909747E940940F7BFFCE1E4777" ma:contentTypeVersion="4" ma:contentTypeDescription="Create a new document." ma:contentTypeScope="" ma:versionID="fc8c86f9d324e547b48a6a5435b0b1fa">
  <xsd:schema xmlns:xsd="http://www.w3.org/2001/XMLSchema" xmlns:xs="http://www.w3.org/2001/XMLSchema" xmlns:p="http://schemas.microsoft.com/office/2006/metadata/properties" xmlns:ns2="cd798177-8d92-4b44-8a39-85ee0dbe9c40" targetNamespace="http://schemas.microsoft.com/office/2006/metadata/properties" ma:root="true" ma:fieldsID="4382c9bc36b1cb65773785d235efefaf" ns2:_="">
    <xsd:import namespace="cd798177-8d92-4b44-8a39-85ee0dbe9c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798177-8d92-4b44-8a39-85ee0dbe9c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FC0181-EC28-4CD2-AAAB-64B7762CF0CC}"/>
</file>

<file path=customXml/itemProps2.xml><?xml version="1.0" encoding="utf-8"?>
<ds:datastoreItem xmlns:ds="http://schemas.openxmlformats.org/officeDocument/2006/customXml" ds:itemID="{890118EF-9978-4AF5-A3F2-16AB2DB1307E}"/>
</file>

<file path=customXml/itemProps3.xml><?xml version="1.0" encoding="utf-8"?>
<ds:datastoreItem xmlns:ds="http://schemas.openxmlformats.org/officeDocument/2006/customXml" ds:itemID="{9C52344C-29D5-4DF0-8AD6-6AF05747CF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Rena Poppers</dc:creator>
  <cp:keywords/>
  <dc:description/>
  <cp:lastModifiedBy>Yu, Guangze</cp:lastModifiedBy>
  <cp:revision/>
  <dcterms:created xsi:type="dcterms:W3CDTF">2021-09-10T18:08:53Z</dcterms:created>
  <dcterms:modified xsi:type="dcterms:W3CDTF">2021-10-26T20:56:49Z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0x010100D36178909747E940940F7BFFCE1E4777</vt:lpwstr>
  </property>
</Properties>
</file>