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40" yWindow="640" windowWidth="24480" windowHeight="13380" tabRatio="500"/>
  </bookViews>
  <sheets>
    <sheet name="Sheet17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1" i="2"/>
  <c r="K34" i="2"/>
  <c r="K35" i="2"/>
  <c r="K36" i="2"/>
  <c r="K37" i="2"/>
  <c r="K38" i="2"/>
  <c r="J39" i="2"/>
  <c r="K39" i="2"/>
  <c r="K40" i="2"/>
  <c r="K41" i="2"/>
  <c r="K42" i="2"/>
  <c r="K43" i="2"/>
  <c r="J43" i="2"/>
  <c r="L43" i="2"/>
  <c r="E34" i="2"/>
  <c r="E35" i="2"/>
  <c r="E36" i="2"/>
  <c r="E37" i="2"/>
  <c r="E38" i="2"/>
  <c r="E39" i="2"/>
  <c r="E40" i="2"/>
  <c r="E41" i="2"/>
  <c r="D42" i="2"/>
  <c r="E42" i="2"/>
  <c r="E43" i="2"/>
  <c r="D43" i="2"/>
  <c r="F43" i="2"/>
  <c r="B50" i="2"/>
  <c r="D14" i="2"/>
  <c r="D15" i="2"/>
  <c r="D17" i="2"/>
  <c r="D19" i="2"/>
  <c r="D21" i="2"/>
  <c r="D23" i="2"/>
  <c r="F34" i="2"/>
  <c r="L34" i="2"/>
  <c r="F35" i="2"/>
  <c r="L35" i="2"/>
  <c r="F36" i="2"/>
  <c r="L36" i="2"/>
  <c r="F37" i="2"/>
  <c r="L37" i="2"/>
  <c r="F38" i="2"/>
  <c r="L38" i="2"/>
  <c r="F39" i="2"/>
  <c r="L39" i="2"/>
  <c r="F40" i="2"/>
  <c r="F41" i="2"/>
  <c r="F42" i="2"/>
  <c r="B48" i="2"/>
  <c r="B49" i="2"/>
</calcChain>
</file>

<file path=xl/sharedStrings.xml><?xml version="1.0" encoding="utf-8"?>
<sst xmlns="http://schemas.openxmlformats.org/spreadsheetml/2006/main" count="89" uniqueCount="56">
  <si>
    <t>** Gebaseerd op inwoneraantal 2019, daarom is in werkelijkheid een iets kleiner aandeel aan 50-59-jarigen nodig</t>
  </si>
  <si>
    <t>* Hypothetisch alle inwoners symptomatische, gediagnosticeerde patienten zouden worden. Dit lijkt in realiteit voor ± 5% van de besmette personen te gelden (zie ascertainmentpercentage)</t>
  </si>
  <si>
    <t>=</t>
  </si>
  <si>
    <t>/</t>
  </si>
  <si>
    <t>Relatieve kwetsbaarheid van de optimale patientengroep t.o.v. gehele populatie</t>
  </si>
  <si>
    <t>Totaal</t>
  </si>
  <si>
    <t>Totaal**</t>
  </si>
  <si>
    <t>-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</si>
  <si>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</si>
  <si>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</si>
  <si>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</si>
  <si>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</si>
  <si>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</si>
  <si>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</si>
  <si>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</si>
  <si>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</si>
  <si>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</si>
  <si>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</si>
  <si>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</si>
  <si>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overlijdens*</t>
  </si>
  <si>
    <t>inwoners</t>
  </si>
  <si>
    <t>CFR</t>
  </si>
  <si>
    <t>Leeftijdsgroep</t>
  </si>
  <si>
    <t>Optimale patientengroep</t>
  </si>
  <si>
    <t>Volledige populatie</t>
  </si>
  <si>
    <t>Demografie NL: https://opendata.cbs.nl/statline/#/CBS/nl/dataset/84646NED/table?ts=1584394178496</t>
  </si>
  <si>
    <t>CFR's: https://www.medrxiv.org/content/10.1101/2020.03.04.20031104v1.full.pdf</t>
  </si>
  <si>
    <t>Case Fatality Rate per 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</si>
  <si>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</si>
  <si>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</si>
  <si>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</si>
  <si>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</si>
  <si>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</si>
  <si>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÷</t>
  </si>
  <si>
    <t>beddagen</t>
  </si>
  <si>
    <t>IC-bed behoefte</t>
  </si>
  <si>
    <t>https://www.euronews.com/2020/03/12/coronavirus-italy-doctors-forced-to-prioritise-icu-care-for-patients-with-best-chance-of-s</t>
  </si>
  <si>
    <t>verblijfduur IC</t>
  </si>
  <si>
    <t>x</t>
  </si>
  <si>
    <t>personen</t>
  </si>
  <si>
    <t>IC-patiënten</t>
  </si>
  <si>
    <t>relatieve mortaliteit 0-49j</t>
  </si>
  <si>
    <t>https://www.nejm.org/doi/full/10.1056/NEJMoa2002032</t>
  </si>
  <si>
    <t>algemene IC load</t>
  </si>
  <si>
    <t>bovengrens 95%CI uit https://www.medrxiv.org/content/10.1101/2020.01.23.20018549v2.full.pdf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</si>
  <si>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</si>
  <si>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</si>
  <si>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</si>
  <si>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</si>
  <si>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</si>
  <si>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bronnen per parameter</t>
  </si>
  <si>
    <t>Tijd voordat groepsimmuniteit bereikt kan worden met voldoende IC-bedden</t>
  </si>
  <si>
    <t>Bij optimale condities: de jongste patienten, exact 100% IC-bezetting.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</si>
  <si>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data.</t>
    </r>
  </si>
  <si>
    <t>ascertainment rate</t>
  </si>
  <si>
    <t>CFR en relatieve kwetsbaarheid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</si>
</sst>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</fonts>
  <fills count="5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10" fontId="2" fillId="3" borderId="0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1" fontId="2" fillId="2" borderId="3" xfId="0" applyNumberFormat="1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10" fontId="4" fillId="0" borderId="5" xfId="0" applyNumberFormat="1" applyFont="1" applyBorder="1" applyAlignment="1">
      <alignment horizontal="right"/>
    </xf>
    <xf numFmtId="1" fontId="2" fillId="0" borderId="5" xfId="0" applyNumberFormat="1" applyFont="1" applyBorder="1"/>
    <xf numFmtId="0" fontId="2" fillId="4" borderId="6" xfId="0" applyFont="1" applyFill="1" applyBorder="1" applyProtection="1">
      <protection locked="0"/>
    </xf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" fontId="5" fillId="4" borderId="6" xfId="0" applyNumberFormat="1" applyFont="1" applyFill="1" applyBorder="1" applyProtection="1">
      <protection locked="0"/>
    </xf>
    <xf numFmtId="43" fontId="6" fillId="0" borderId="0" xfId="1" applyFont="1" applyAlignment="1">
      <alignment horizontal="center" vertical="center"/>
    </xf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9" fillId="0" borderId="0" xfId="2" applyFont="1"/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1" fontId="11" fillId="2" borderId="4" xfId="0" applyNumberFormat="1" applyFont="1" applyFill="1" applyBorder="1"/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www.nejm.org/doi/full/10.1056/NEJMoa2002032" TargetMode="External"/><Relationship Id="rId5" Type="http://schemas.openxmlformats.org/officeDocument/2006/relationships/hyperlink" Target="https://nos.nl/artikel/2327182-acht-nieuwe-coronadoden-162-mensen-opgenomen-in-ziekenhuis.html" TargetMode="External"/><Relationship Id="rId6" Type="http://schemas.openxmlformats.org/officeDocument/2006/relationships/hyperlink" Target="https://www.medrxiv.org/content/10.1101/2020.03.04.20031104v1.full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showGridLines="0" tabSelected="1" showRuler="0" workbookViewId="0">
      <selection activeCell="F10" sqref="F10"/>
    </sheetView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7" ht="17" customHeight="1"/>
    <row r="2" spans="2:7" ht="17" customHeight="1">
      <c r="B2" s="47" t="s">
        <v>51</v>
      </c>
      <c r="C2" s="31"/>
    </row>
    <row r="3" spans="2:7" ht="17" customHeight="1">
      <c r="B3" s="46" t="s">
        <v>52</v>
      </c>
      <c r="C3" s="31"/>
    </row>
    <row r="4" spans="2:7" ht="17" customHeight="1">
      <c r="B4" s="46" t="s">
        <v>53</v>
      </c>
      <c r="C4" s="31"/>
    </row>
    <row r="5" spans="2:7" ht="17" customHeight="1">
      <c r="B5" s="46"/>
      <c r="C5" s="31"/>
    </row>
    <row r="6" spans="2:7" ht="17" customHeight="1">
      <c r="C6" s="31"/>
      <c r="G6" s="5" t="s">
        <v>50</v>
      </c>
    </row>
    <row r="7" spans="2:7" ht="17" customHeight="1">
      <c r="C7" s="27" t="s">
        <v>49</v>
      </c>
      <c r="D7" s="1">
        <v>17428496</v>
      </c>
      <c r="E7" s="1" t="s">
        <v>39</v>
      </c>
      <c r="F7" s="1" t="s">
        <v>38</v>
      </c>
      <c r="G7" s="35" t="s">
        <v>48</v>
      </c>
    </row>
    <row r="8" spans="2:7" ht="17" customHeight="1">
      <c r="C8" s="27" t="s">
        <v>47</v>
      </c>
      <c r="D8" s="45">
        <v>0.6</v>
      </c>
      <c r="F8" s="1" t="s">
        <v>2</v>
      </c>
      <c r="G8" s="35" t="s">
        <v>46</v>
      </c>
    </row>
    <row r="9" spans="2:7" ht="17" customHeight="1">
      <c r="C9" s="41" t="s">
        <v>45</v>
      </c>
      <c r="D9" s="44">
        <f>D7*D8</f>
        <v>10457097.6</v>
      </c>
      <c r="E9" s="38" t="s">
        <v>39</v>
      </c>
      <c r="F9" s="26"/>
    </row>
    <row r="10" spans="2:7" ht="17" customHeight="1">
      <c r="C10" s="27"/>
      <c r="D10" s="40"/>
    </row>
    <row r="11" spans="2:7" ht="17" customHeight="1">
      <c r="C11" s="27" t="s">
        <v>45</v>
      </c>
      <c r="D11" s="37">
        <f>D9</f>
        <v>10457097.6</v>
      </c>
      <c r="E11" s="28" t="s">
        <v>39</v>
      </c>
      <c r="F11" s="26" t="s">
        <v>38</v>
      </c>
    </row>
    <row r="12" spans="2:7" ht="17" customHeight="1">
      <c r="C12" s="27" t="s">
        <v>54</v>
      </c>
      <c r="D12" s="43">
        <v>7.3999999999999996E-2</v>
      </c>
      <c r="F12" s="1" t="s">
        <v>38</v>
      </c>
      <c r="G12" s="1" t="s">
        <v>44</v>
      </c>
    </row>
    <row r="13" spans="2:7" ht="17" customHeight="1">
      <c r="C13" s="27" t="s">
        <v>43</v>
      </c>
      <c r="D13" s="43">
        <v>0.05</v>
      </c>
      <c r="F13" s="1" t="s">
        <v>38</v>
      </c>
      <c r="G13" s="35" t="s">
        <v>42</v>
      </c>
    </row>
    <row r="14" spans="2:7" ht="17" customHeight="1">
      <c r="C14" s="27" t="s">
        <v>41</v>
      </c>
      <c r="D14" s="42">
        <f>B50</f>
        <v>6.0945309285705851E-2</v>
      </c>
      <c r="F14" s="1" t="s">
        <v>2</v>
      </c>
      <c r="G14" s="35" t="s">
        <v>55</v>
      </c>
    </row>
    <row r="15" spans="2:7" ht="17" customHeight="1">
      <c r="C15" s="41" t="s">
        <v>40</v>
      </c>
      <c r="D15" s="39">
        <f>D11*D12*D13*D14</f>
        <v>2358.0508756124059</v>
      </c>
      <c r="E15" s="38" t="s">
        <v>39</v>
      </c>
      <c r="F15" s="26"/>
    </row>
    <row r="16" spans="2:7" ht="17" customHeight="1">
      <c r="C16" s="31"/>
    </row>
    <row r="17" spans="2:8" ht="17" customHeight="1">
      <c r="C17" s="31" t="s">
        <v>40</v>
      </c>
      <c r="D17" s="40">
        <f>D15</f>
        <v>2358.0508756124059</v>
      </c>
      <c r="E17" s="1" t="s">
        <v>39</v>
      </c>
      <c r="F17" s="1" t="s">
        <v>38</v>
      </c>
    </row>
    <row r="18" spans="2:8" ht="17" customHeight="1">
      <c r="C18" s="31" t="s">
        <v>37</v>
      </c>
      <c r="D18" s="36">
        <v>15</v>
      </c>
      <c r="E18" s="1" t="s">
        <v>28</v>
      </c>
      <c r="F18" s="1" t="s">
        <v>2</v>
      </c>
      <c r="G18" s="35" t="s">
        <v>36</v>
      </c>
    </row>
    <row r="19" spans="2:8" ht="17" customHeight="1">
      <c r="C19" s="34" t="s">
        <v>35</v>
      </c>
      <c r="D19" s="39">
        <f>D17*D18</f>
        <v>35370.763134186091</v>
      </c>
      <c r="E19" s="38" t="s">
        <v>34</v>
      </c>
    </row>
    <row r="20" spans="2:8" ht="17" customHeight="1">
      <c r="C20" s="31"/>
    </row>
    <row r="21" spans="2:8" ht="17" customHeight="1">
      <c r="C21" s="31" t="s">
        <v>35</v>
      </c>
      <c r="D21" s="37">
        <f>D19</f>
        <v>35370.763134186091</v>
      </c>
      <c r="E21" s="28" t="s">
        <v>34</v>
      </c>
      <c r="F21" s="1" t="s">
        <v>33</v>
      </c>
    </row>
    <row r="22" spans="2:8" ht="17" customHeight="1">
      <c r="C22" s="31" t="s">
        <v>32</v>
      </c>
      <c r="D22" s="36">
        <v>850</v>
      </c>
      <c r="E22" s="26" t="s">
        <v>31</v>
      </c>
      <c r="F22" s="1" t="s">
        <v>2</v>
      </c>
      <c r="G22" s="35" t="s">
        <v>30</v>
      </c>
    </row>
    <row r="23" spans="2:8" ht="17" customHeight="1" thickBot="1">
      <c r="C23" s="34" t="s">
        <v>29</v>
      </c>
      <c r="D23" s="33">
        <f>D21/D22</f>
        <v>41.612662510807162</v>
      </c>
      <c r="E23" s="32" t="s">
        <v>28</v>
      </c>
    </row>
    <row r="24" spans="2:8" ht="17" customHeight="1" thickTop="1">
      <c r="C24" s="31"/>
    </row>
    <row r="25" spans="2:8" ht="17" customHeight="1">
      <c r="C25" s="31"/>
    </row>
    <row r="26" spans="2:8" ht="17" customHeight="1">
      <c r="C26" s="31"/>
    </row>
    <row r="27" spans="2:8" ht="17" customHeight="1">
      <c r="C27" s="31"/>
    </row>
    <row r="28" spans="2:8" ht="17" customHeight="1">
      <c r="B28" s="30" t="s">
        <v>27</v>
      </c>
    </row>
    <row r="29" spans="2:8" ht="17" customHeight="1">
      <c r="B29" s="1" t="s">
        <v>26</v>
      </c>
    </row>
    <row r="30" spans="2:8" ht="17" customHeight="1">
      <c r="B30" s="1" t="s">
        <v>25</v>
      </c>
    </row>
    <row r="31" spans="2:8" ht="17" customHeight="1"/>
    <row r="32" spans="2:8" ht="17" customHeight="1">
      <c r="B32" s="5" t="s">
        <v>24</v>
      </c>
      <c r="H32" s="5" t="s">
        <v>23</v>
      </c>
    </row>
    <row r="33" spans="2:12" ht="17" customHeight="1">
      <c r="B33" s="28" t="s">
        <v>22</v>
      </c>
      <c r="C33" s="27" t="s">
        <v>21</v>
      </c>
      <c r="D33" s="27" t="s">
        <v>20</v>
      </c>
      <c r="E33" s="27" t="s">
        <v>19</v>
      </c>
      <c r="F33" s="29" t="s">
        <v>18</v>
      </c>
      <c r="G33" s="28"/>
      <c r="H33" s="28" t="s">
        <v>22</v>
      </c>
      <c r="I33" s="27" t="s">
        <v>21</v>
      </c>
      <c r="J33" s="27" t="s">
        <v>20</v>
      </c>
      <c r="K33" s="27" t="s">
        <v>19</v>
      </c>
      <c r="L33" s="26" t="s">
        <v>18</v>
      </c>
    </row>
    <row r="34" spans="2:12" ht="17" customHeight="1">
      <c r="B34" s="19" t="s">
        <v>17</v>
      </c>
      <c r="C34" s="24">
        <v>1E-4</v>
      </c>
      <c r="D34" s="21">
        <v>1776481</v>
      </c>
      <c r="E34" s="13">
        <f>D34*C34</f>
        <v>177.6481</v>
      </c>
      <c r="F34" s="17">
        <f>E34/D34</f>
        <v>1E-4</v>
      </c>
      <c r="H34" s="1" t="s">
        <v>17</v>
      </c>
      <c r="I34" s="24">
        <v>1E-4</v>
      </c>
      <c r="J34" s="20">
        <v>1776481</v>
      </c>
      <c r="K34" s="13">
        <f>J34*I34</f>
        <v>177.6481</v>
      </c>
      <c r="L34" s="17">
        <f>K34/J34</f>
        <v>1E-4</v>
      </c>
    </row>
    <row r="35" spans="2:12" ht="17" customHeight="1">
      <c r="B35" s="19" t="s">
        <v>16</v>
      </c>
      <c r="C35" s="24">
        <v>2.0000000000000001E-4</v>
      </c>
      <c r="D35" s="21">
        <v>2001656</v>
      </c>
      <c r="E35" s="13">
        <f>D35*C35</f>
        <v>400.33120000000002</v>
      </c>
      <c r="F35" s="17">
        <f>E35/D35</f>
        <v>2.0000000000000001E-4</v>
      </c>
      <c r="G35" s="16"/>
      <c r="H35" s="25" t="s">
        <v>16</v>
      </c>
      <c r="I35" s="24">
        <v>2.0000000000000001E-4</v>
      </c>
      <c r="J35" s="20">
        <v>2001656</v>
      </c>
      <c r="K35" s="13">
        <f>J35*I35</f>
        <v>400.33120000000002</v>
      </c>
      <c r="L35" s="17">
        <f>K35/J35</f>
        <v>2.0000000000000001E-4</v>
      </c>
    </row>
    <row r="36" spans="2:12" ht="17" customHeight="1">
      <c r="B36" s="19" t="s">
        <v>15</v>
      </c>
      <c r="C36" s="24">
        <v>8.9999999999999998E-4</v>
      </c>
      <c r="D36" s="21">
        <v>2244283</v>
      </c>
      <c r="E36" s="13">
        <f>D36*C36</f>
        <v>2019.8546999999999</v>
      </c>
      <c r="F36" s="17">
        <f>E36/D36</f>
        <v>8.9999999999999998E-4</v>
      </c>
      <c r="G36" s="16"/>
      <c r="H36" s="1" t="s">
        <v>15</v>
      </c>
      <c r="I36" s="24">
        <v>8.9999999999999998E-4</v>
      </c>
      <c r="J36" s="20">
        <v>2244283</v>
      </c>
      <c r="K36" s="13">
        <f>J36*I36</f>
        <v>2019.8546999999999</v>
      </c>
      <c r="L36" s="17">
        <f>K36/J36</f>
        <v>8.9999999999999998E-4</v>
      </c>
    </row>
    <row r="37" spans="2:12" ht="17" customHeight="1">
      <c r="B37" s="19" t="s">
        <v>13</v>
      </c>
      <c r="C37" s="15">
        <v>1.8E-3</v>
      </c>
      <c r="D37" s="21">
        <v>2143651</v>
      </c>
      <c r="E37" s="13">
        <f>D37*C37</f>
        <v>3858.5717999999997</v>
      </c>
      <c r="F37" s="17">
        <f>E37/D37</f>
        <v>1.8E-3</v>
      </c>
      <c r="G37" s="23" t="s">
        <v>14</v>
      </c>
      <c r="H37" s="1" t="s">
        <v>13</v>
      </c>
      <c r="I37" s="15">
        <v>1.8E-3</v>
      </c>
      <c r="J37" s="20">
        <v>2143651</v>
      </c>
      <c r="K37" s="13">
        <f>J37*I37</f>
        <v>3858.5717999999997</v>
      </c>
      <c r="L37" s="17">
        <f>K37/J37</f>
        <v>1.8E-3</v>
      </c>
    </row>
    <row r="38" spans="2:12" ht="17" customHeight="1">
      <c r="B38" s="19" t="s">
        <v>12</v>
      </c>
      <c r="C38" s="15">
        <v>4.0000000000000001E-3</v>
      </c>
      <c r="D38" s="21">
        <v>2206346</v>
      </c>
      <c r="E38" s="13">
        <f>D38*C38</f>
        <v>8825.384</v>
      </c>
      <c r="F38" s="17">
        <f>E38/D38</f>
        <v>4.0000000000000001E-3</v>
      </c>
      <c r="G38" s="23"/>
      <c r="H38" s="1" t="s">
        <v>12</v>
      </c>
      <c r="I38" s="15">
        <v>4.0000000000000001E-3</v>
      </c>
      <c r="J38" s="20">
        <v>2206346</v>
      </c>
      <c r="K38" s="13">
        <f>J38*I38</f>
        <v>8825.384</v>
      </c>
      <c r="L38" s="17">
        <f>K38/J38</f>
        <v>4.0000000000000001E-3</v>
      </c>
    </row>
    <row r="39" spans="2:12" ht="17" customHeight="1">
      <c r="B39" s="19" t="s">
        <v>11</v>
      </c>
      <c r="C39" s="15">
        <v>1.2999999999999999E-2</v>
      </c>
      <c r="D39" s="21">
        <v>2531817</v>
      </c>
      <c r="E39" s="13">
        <f>D39*C39</f>
        <v>32913.620999999999</v>
      </c>
      <c r="F39" s="17">
        <f>E39/D39</f>
        <v>1.2999999999999999E-2</v>
      </c>
      <c r="G39" s="23"/>
      <c r="H39" s="1" t="s">
        <v>11</v>
      </c>
      <c r="I39" s="15">
        <v>1.2999999999999999E-2</v>
      </c>
      <c r="J39" s="22">
        <f>D9-10372417</f>
        <v>84680.599999999627</v>
      </c>
      <c r="K39" s="13">
        <f>J39*I39</f>
        <v>1100.847799999995</v>
      </c>
      <c r="L39" s="17">
        <f>K39/J39</f>
        <v>1.2999999999999998E-2</v>
      </c>
    </row>
    <row r="40" spans="2:12" ht="17" customHeight="1">
      <c r="B40" s="19" t="s">
        <v>10</v>
      </c>
      <c r="C40" s="15">
        <v>4.5999999999999999E-2</v>
      </c>
      <c r="D40" s="21">
        <v>2114090</v>
      </c>
      <c r="E40" s="13">
        <f>D40*C40</f>
        <v>97248.14</v>
      </c>
      <c r="F40" s="17">
        <f>E40/D40</f>
        <v>4.5999999999999999E-2</v>
      </c>
      <c r="G40" s="16"/>
      <c r="H40" s="1" t="s">
        <v>10</v>
      </c>
      <c r="I40" s="15">
        <v>4.5999999999999999E-2</v>
      </c>
      <c r="J40" s="20">
        <v>0</v>
      </c>
      <c r="K40" s="13">
        <f>J40*I40</f>
        <v>0</v>
      </c>
      <c r="L40" s="12" t="s">
        <v>7</v>
      </c>
    </row>
    <row r="41" spans="2:12" ht="17" customHeight="1">
      <c r="B41" s="19" t="s">
        <v>9</v>
      </c>
      <c r="C41" s="15">
        <v>9.8000000000000004E-2</v>
      </c>
      <c r="D41" s="21">
        <v>1574580</v>
      </c>
      <c r="E41" s="13">
        <f>D41*C41</f>
        <v>154308.84</v>
      </c>
      <c r="F41" s="17">
        <f>E41/D41</f>
        <v>9.8000000000000004E-2</v>
      </c>
      <c r="G41" s="16"/>
      <c r="H41" s="1" t="s">
        <v>9</v>
      </c>
      <c r="I41" s="15">
        <v>9.8000000000000004E-2</v>
      </c>
      <c r="J41" s="20">
        <v>0</v>
      </c>
      <c r="K41" s="13">
        <f>J41*I41</f>
        <v>0</v>
      </c>
      <c r="L41" s="12" t="s">
        <v>7</v>
      </c>
    </row>
    <row r="42" spans="2:12" ht="17" customHeight="1">
      <c r="B42" s="19" t="s">
        <v>8</v>
      </c>
      <c r="C42" s="15">
        <v>0.18</v>
      </c>
      <c r="D42" s="18">
        <f>691995+129700</f>
        <v>821695</v>
      </c>
      <c r="E42" s="13">
        <f>D42*C42</f>
        <v>147905.1</v>
      </c>
      <c r="F42" s="17">
        <f>E42/D42</f>
        <v>0.18</v>
      </c>
      <c r="G42" s="16"/>
      <c r="H42" s="1" t="s">
        <v>8</v>
      </c>
      <c r="I42" s="15">
        <v>0.18</v>
      </c>
      <c r="J42" s="14">
        <v>0</v>
      </c>
      <c r="K42" s="13">
        <f>J42*I42</f>
        <v>0</v>
      </c>
      <c r="L42" s="12" t="s">
        <v>7</v>
      </c>
    </row>
    <row r="43" spans="2:12" ht="17" customHeight="1">
      <c r="B43" s="10" t="s">
        <v>6</v>
      </c>
      <c r="C43" s="9"/>
      <c r="D43" s="11">
        <f>SUM(D34:D42)</f>
        <v>17414599</v>
      </c>
      <c r="E43" s="7">
        <f>SUM(E34:E42)</f>
        <v>447657.49080000003</v>
      </c>
      <c r="F43" s="6">
        <f>E43/D43</f>
        <v>2.5705874180622822E-2</v>
      </c>
      <c r="H43" s="10" t="s">
        <v>5</v>
      </c>
      <c r="I43" s="9"/>
      <c r="J43" s="8">
        <f>SUM(J34:J42)</f>
        <v>10457097.6</v>
      </c>
      <c r="K43" s="7">
        <f>SUM(K34:K42)</f>
        <v>16382.637599999995</v>
      </c>
      <c r="L43" s="6">
        <f>K43/J43</f>
        <v>1.5666524523974983E-3</v>
      </c>
    </row>
    <row r="44" spans="2:12" ht="17" customHeight="1"/>
    <row r="45" spans="2:12" ht="17" customHeight="1"/>
    <row r="46" spans="2:12" ht="17" customHeight="1"/>
    <row r="47" spans="2:12" ht="17" customHeight="1">
      <c r="B47" s="5" t="s">
        <v>4</v>
      </c>
    </row>
    <row r="48" spans="2:12" ht="17" customHeight="1">
      <c r="B48" s="4">
        <f>L43</f>
        <v>1.5666524523974983E-3</v>
      </c>
      <c r="C48" s="1" t="s">
        <v>3</v>
      </c>
    </row>
    <row r="49" spans="2:3" ht="17" customHeight="1">
      <c r="B49" s="3">
        <f>F43</f>
        <v>2.5705874180622822E-2</v>
      </c>
      <c r="C49" s="1" t="s">
        <v>2</v>
      </c>
    </row>
    <row r="50" spans="2:3" ht="17" customHeight="1">
      <c r="B50" s="2">
        <f>L43/F43</f>
        <v>6.0945309285705851E-2</v>
      </c>
    </row>
    <row r="51" spans="2:3" ht="17" customHeight="1"/>
    <row r="52" spans="2:3" ht="17" customHeight="1"/>
    <row r="53" spans="2:3" ht="17" customHeight="1">
      <c r="B53" s="1" t="s">
        <v>1</v>
      </c>
    </row>
    <row r="54" spans="2:3" ht="17" customHeight="1">
      <c r="B54" s="1" t="s">
        <v>0</v>
      </c>
    </row>
  </sheetData>
  <mergeCells count="1">
    <mergeCell ref="G37:G39"/>
  </mergeCells>
  <conditionalFormatting sqref="J43">
    <cfRule type="cellIs" dxfId="1" priority="3" operator="equal">
      <formula>$AI$11</formula>
    </cfRule>
  </conditionalFormatting>
  <conditionalFormatting sqref="D14">
    <cfRule type="cellIs" dxfId="0" priority="2" operator="equal">
      <formula>$B$50</formula>
    </cfRule>
  </conditionalFormatting>
  <hyperlinks>
    <hyperlink ref="G7" r:id="rId1"/>
    <hyperlink ref="G8" r:id="rId2"/>
    <hyperlink ref="G18" r:id="rId3"/>
    <hyperlink ref="G13" r:id="rId4"/>
    <hyperlink ref="G22" r:id="rId5"/>
    <hyperlink ref="B29" r:id="rId6" display="https://www.medrxiv.org/content/10.1101/2020.03.04.20031104v1.full.pdf"/>
    <hyperlink ref="G14" location="Sheet17!B47" display="CFR en relatieve kwetsbaarheid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D12:D14 D18 D22 D7:D8 J34:J42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Verhey</dc:creator>
  <cp:lastModifiedBy>Caspar Verhey</cp:lastModifiedBy>
  <dcterms:created xsi:type="dcterms:W3CDTF">2020-03-17T21:22:13Z</dcterms:created>
  <dcterms:modified xsi:type="dcterms:W3CDTF">2020-03-17T21:28:33Z</dcterms:modified>
</cp:coreProperties>
</file>