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Templates/CXOne EHC/"/>
    </mc:Choice>
  </mc:AlternateContent>
  <xr:revisionPtr revIDLastSave="2419" documentId="10_ncr:20000_{88B34991-1F1D-4D77-AE99-5C740012A695}" xr6:coauthVersionLast="47" xr6:coauthVersionMax="47" xr10:uidLastSave="{3DF37E6A-C9C5-4C73-A53E-0D7F67152EF9}"/>
  <bookViews>
    <workbookView xWindow="-120" yWindow="-120" windowWidth="38640" windowHeight="21840" activeTab="1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Lookups" sheetId="10" state="hidden" r:id="rId10"/>
  </sheets>
  <definedNames>
    <definedName name="_xlnm._FilterDatabase" localSheetId="8" hidden="1">Scans!$BD$9:$BE$9</definedName>
    <definedName name="_xlcn.WorksheetConnection_CxOneReport.xlsxApplicationsTable" hidden="1">ApplicationsTable[]</definedName>
    <definedName name="APPLICATIONS">About!$D$9</definedName>
    <definedName name="COUNTS">About!$D$12</definedName>
    <definedName name="DATA_PATH">About!$D$7</definedName>
    <definedName name="EndDate">Summary!$C$4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Summary!$B$2:$C$10</definedName>
    <definedName name="ExternalData_2" localSheetId="0" hidden="1">About!$C$6:$F$13</definedName>
    <definedName name="ExternalData_2" localSheetId="8" hidden="1">Scans!$A$1:$BR$2</definedName>
    <definedName name="GENERAL">About!$D$8</definedName>
    <definedName name="PROJECTS">About!$D$10</definedName>
    <definedName name="SCANS">About!$D$11</definedName>
    <definedName name="StartDate">Summary!$C$3</definedName>
    <definedName name="STATUSES">About!$D$13</definedName>
  </definedNames>
  <calcPr calcId="191029"/>
  <pivotCaches>
    <pivotCache cacheId="10" r:id="rId11"/>
    <pivotCache cacheId="11" r:id="rId12"/>
    <pivotCache cacheId="12" r:id="rId13"/>
    <pivotCache cacheId="13" r:id="rId14"/>
    <pivotCache cacheId="14" r:id="rId15"/>
    <pivotCache cacheId="15" r:id="rId16"/>
    <pivotCache cacheId="16" r:id="rId17"/>
  </pivotCaches>
  <extLst>
    <ext xmlns:x15="http://schemas.microsoft.com/office/spreadsheetml/2010/11/main" uri="{841E416B-1EF1-43b6-AB56-02D37102CBD5}">
      <x15:pivotCaches>
        <pivotCache cacheId="17" r:id="rId18"/>
        <pivotCache cacheId="18" r:id="rId19"/>
        <pivotCache cacheId="19" r:id="rId20"/>
        <pivotCache cacheId="20" r:id="rId21"/>
        <pivotCache cacheId="21" r:id="rId22"/>
        <pivotCache cacheId="22" r:id="rId23"/>
      </x15:pivotCaches>
    </ext>
    <ext xmlns:x15="http://schemas.microsoft.com/office/spreadsheetml/2010/11/main" uri="{983426D0-5260-488c-9760-48F4B6AC55F4}">
      <x15:pivotTableReferences>
        <x15:pivotTableReference r:id="rId24"/>
        <x15:pivotTableReference r:id="rId25"/>
        <x15:pivotTableReference r:id="rId26"/>
        <x15:pivotTableReference r:id="rId27"/>
        <x15:pivotTableReference r:id="rId28"/>
        <x15:pivotTableReference r:id="rId29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7" l="1"/>
  <c r="V7" i="7"/>
  <c r="V8" i="7"/>
  <c r="E3" i="11"/>
  <c r="J3" i="11" s="1"/>
  <c r="N3" i="7"/>
  <c r="D6" i="16"/>
  <c r="D7" i="16"/>
  <c r="D8" i="16"/>
  <c r="D9" i="16"/>
  <c r="D5" i="16"/>
  <c r="C6" i="16"/>
  <c r="C7" i="16"/>
  <c r="C8" i="16"/>
  <c r="C9" i="16"/>
  <c r="C5" i="16"/>
  <c r="I6" i="16"/>
  <c r="J6" i="16"/>
  <c r="I7" i="16"/>
  <c r="J7" i="16"/>
  <c r="I8" i="16"/>
  <c r="J8" i="16"/>
  <c r="I9" i="16"/>
  <c r="J9" i="16"/>
  <c r="J5" i="16"/>
  <c r="I5" i="16"/>
  <c r="J4" i="16"/>
  <c r="I4" i="16"/>
  <c r="R9" i="16"/>
  <c r="Q9" i="16"/>
  <c r="R8" i="16"/>
  <c r="Q8" i="16"/>
  <c r="R7" i="16"/>
  <c r="Q7" i="16"/>
  <c r="R6" i="16"/>
  <c r="Q6" i="16"/>
  <c r="R5" i="16"/>
  <c r="Q5" i="16"/>
  <c r="R4" i="16"/>
  <c r="Q4" i="16"/>
  <c r="P9" i="16"/>
  <c r="O9" i="16"/>
  <c r="P8" i="16"/>
  <c r="O8" i="16"/>
  <c r="P7" i="16"/>
  <c r="O7" i="16"/>
  <c r="P6" i="16"/>
  <c r="O6" i="16"/>
  <c r="P5" i="16"/>
  <c r="O5" i="16"/>
  <c r="P4" i="16"/>
  <c r="O4" i="16"/>
  <c r="N9" i="16"/>
  <c r="M9" i="16"/>
  <c r="N8" i="16"/>
  <c r="M8" i="16"/>
  <c r="N7" i="16"/>
  <c r="M7" i="16"/>
  <c r="N6" i="16"/>
  <c r="M6" i="16"/>
  <c r="N5" i="16"/>
  <c r="M5" i="16"/>
  <c r="N4" i="16"/>
  <c r="M4" i="16"/>
  <c r="L9" i="16"/>
  <c r="K9" i="16"/>
  <c r="L8" i="16"/>
  <c r="K8" i="16"/>
  <c r="L7" i="16"/>
  <c r="K7" i="16"/>
  <c r="L6" i="16"/>
  <c r="K6" i="16"/>
  <c r="L5" i="16"/>
  <c r="K5" i="16"/>
  <c r="L4" i="16"/>
  <c r="K4" i="16"/>
  <c r="H9" i="16"/>
  <c r="G9" i="16"/>
  <c r="H8" i="16"/>
  <c r="G8" i="16"/>
  <c r="H7" i="16"/>
  <c r="G7" i="16"/>
  <c r="H6" i="16"/>
  <c r="G6" i="16"/>
  <c r="H5" i="16"/>
  <c r="G5" i="16"/>
  <c r="H4" i="16"/>
  <c r="G4" i="16"/>
  <c r="E8" i="16"/>
  <c r="E6" i="16"/>
  <c r="F5" i="16"/>
  <c r="F4" i="16"/>
  <c r="F9" i="16"/>
  <c r="F8" i="16"/>
  <c r="F7" i="16"/>
  <c r="F6" i="16"/>
  <c r="E9" i="16"/>
  <c r="E7" i="16"/>
  <c r="D4" i="16"/>
  <c r="C4" i="16"/>
  <c r="E5" i="16"/>
  <c r="E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N20" i="7"/>
  <c r="E4" i="11"/>
  <c r="J4" i="11" s="1"/>
  <c r="E5" i="11"/>
  <c r="J5" i="11" s="1"/>
  <c r="E6" i="11"/>
  <c r="J6" i="11" s="1"/>
  <c r="E7" i="11"/>
  <c r="J7" i="11" s="1"/>
  <c r="E8" i="11"/>
  <c r="J8" i="11" s="1"/>
  <c r="E9" i="11"/>
  <c r="E10" i="11"/>
  <c r="J10" i="11" s="1"/>
  <c r="E11" i="11"/>
  <c r="J11" i="11" s="1"/>
  <c r="E12" i="11"/>
  <c r="J12" i="11" s="1"/>
  <c r="E13" i="11"/>
  <c r="J13" i="11" s="1"/>
  <c r="E14" i="11"/>
  <c r="J14" i="11" s="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9" i="7"/>
  <c r="O29" i="7" s="1"/>
  <c r="N28" i="7"/>
  <c r="O28" i="7" s="1"/>
  <c r="N27" i="7"/>
  <c r="O27" i="7" s="1"/>
  <c r="N26" i="7"/>
  <c r="O26" i="7" s="1"/>
  <c r="N25" i="7"/>
  <c r="O25" i="7" s="1"/>
  <c r="N24" i="7"/>
  <c r="O24" i="7" s="1"/>
  <c r="O21" i="7"/>
  <c r="N21" i="7"/>
  <c r="O20" i="7"/>
  <c r="O17" i="7"/>
  <c r="O16" i="7"/>
  <c r="O15" i="7"/>
  <c r="O14" i="7"/>
  <c r="O13" i="7"/>
  <c r="O12" i="7"/>
  <c r="N17" i="7"/>
  <c r="N16" i="7"/>
  <c r="N15" i="7"/>
  <c r="N14" i="7"/>
  <c r="N13" i="7"/>
  <c r="N12" i="7"/>
  <c r="V5" i="7" l="1"/>
  <c r="E15" i="11"/>
  <c r="F7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8" i="11" l="1"/>
  <c r="F5" i="11"/>
  <c r="F13" i="11"/>
  <c r="F10" i="11"/>
  <c r="F3" i="11"/>
  <c r="F4" i="11"/>
  <c r="F11" i="11"/>
  <c r="F6" i="11"/>
  <c r="F14" i="11"/>
  <c r="F12" i="11"/>
  <c r="F9" i="11"/>
  <c r="V4" i="7"/>
  <c r="N9" i="7" l="1"/>
  <c r="N7" i="7"/>
  <c r="N8" i="7"/>
  <c r="N6" i="7"/>
  <c r="O8" i="7" l="1"/>
  <c r="O7" i="7"/>
  <c r="O9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5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/>
      </ext>
    </extLst>
  </connection>
  <connection id="6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7" xr16:uid="{0AC6E69C-5818-4770-9AAA-65632C8AFC2A}" keepAlive="1" name="Query - Counts" description="Connection to the 'Counts' query in the workbook." type="5" refreshedVersion="0" background="1">
    <dbPr connection="Provider=Microsoft.Mashup.OleDb.1;Data Source=$Workbook$;Location=Counts;Extended Properties=&quot;&quot;" command="SELECT * FROM [Counts]"/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/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/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/>
      </ext>
    </extLst>
  </connection>
  <connection id="13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/>
      </ext>
    </extLst>
  </connection>
  <connection id="14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5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"/>
        </x15:connection>
      </ext>
    </extLst>
  </connection>
</connections>
</file>

<file path=xl/sharedStrings.xml><?xml version="1.0" encoding="utf-8"?>
<sst xmlns="http://schemas.openxmlformats.org/spreadsheetml/2006/main" count="1041" uniqueCount="959">
  <si>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</si>
  <si>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</si>
  <si>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</si>
  <si>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</si>
  <si>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</si>
  <si>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</si>
  <si>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</si>
  <si>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</si>
  <si>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</si>
  <si>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</si>
  <si>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</si>
  <si>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</si>
  <si>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</si>
  <si>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</si>
  <si>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</si>
  <si>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</si>
  <si>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</si>
  <si>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</si>
  <si>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</si>
  <si>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</si>
  <si>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COUNTS</t>
  </si>
  <si>
    <t>scans.csv</t>
  </si>
  <si>
    <t>counts.csv</t>
  </si>
  <si>
    <t>ScanID</t>
  </si>
  <si>
    <t>ProjectId</t>
  </si>
  <si>
    <t>Status</t>
  </si>
  <si>
    <t>Branch</t>
  </si>
  <si>
    <t>Loc</t>
  </si>
  <si>
    <t>Engines</t>
  </si>
  <si>
    <t>SourceOrigin</t>
  </si>
  <si>
    <t>Completed</t>
  </si>
  <si>
    <t>sca</t>
  </si>
  <si>
    <t>Sast</t>
  </si>
  <si>
    <t>Sca</t>
  </si>
  <si>
    <t>Kics</t>
  </si>
  <si>
    <t>Containers</t>
  </si>
  <si>
    <t>Api</t>
  </si>
  <si>
    <t>Secrets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</si>
  <si>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</si>
  <si>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</si>
  <si>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</si>
  <si>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</si>
  <si>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</si>
  <si>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</si>
  <si>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</si>
  <si>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</si>
  <si>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</si>
  <si>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</si>
  <si>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</si>
  <si>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</si>
  <si>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</si>
  <si>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</si>
  <si>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</si>
  <si>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</si>
  <si>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</si>
  <si>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</si>
  <si>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github</t>
  </si>
  <si>
    <t>zip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</si>
  <si>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</si>
  <si>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</si>
  <si>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</si>
  <si>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</si>
  <si>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</si>
  <si>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</si>
  <si>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</si>
  <si>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</si>
  <si>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</si>
  <si>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</si>
  <si>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</si>
  <si>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</si>
  <si>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</si>
  <si>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</si>
  <si>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</si>
  <si>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</si>
  <si>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</si>
  <si>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</si>
  <si>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</si>
  <si>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</si>
  <si>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</si>
  <si>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Start Date</t>
  </si>
  <si>
    <t>End Date</t>
  </si>
  <si>
    <t>Days</t>
  </si>
  <si>
    <t>Weeks</t>
  </si>
  <si>
    <t>Avg Scans per Week</t>
  </si>
  <si>
    <t>Avg Scans per Day</t>
  </si>
  <si>
    <t>Avg Scans per Weekday</t>
  </si>
  <si>
    <t>Friday</t>
  </si>
  <si>
    <t>Wednesday</t>
  </si>
  <si>
    <t>Thursday</t>
  </si>
  <si>
    <t>Monday</t>
  </si>
  <si>
    <t>Tuesday</t>
  </si>
  <si>
    <t>Saturday</t>
  </si>
  <si>
    <t>Sunday</t>
  </si>
  <si>
    <t>Average Scans per Weekend Day</t>
  </si>
  <si>
    <t>Max Daily Scans Submitted</t>
  </si>
  <si>
    <t>Max Date of Scans</t>
  </si>
  <si>
    <t>ScanDate</t>
  </si>
  <si>
    <t>25/07/2025</t>
  </si>
  <si>
    <t>16/07/2025</t>
  </si>
  <si>
    <t>22/05/2025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</si>
  <si>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</si>
  <si>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</si>
  <si>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</si>
  <si>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</si>
  <si>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</si>
  <si>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</si>
  <si>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</si>
  <si>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</si>
  <si>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</si>
  <si>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</si>
  <si>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</si>
  <si>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</si>
  <si>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</si>
  <si>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</si>
  <si>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</si>
  <si>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</si>
  <si>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</si>
  <si>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</si>
  <si>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</si>
  <si>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</si>
  <si>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</si>
  <si>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</si>
  <si>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</si>
  <si>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</si>
  <si>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</si>
  <si>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</si>
  <si>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</si>
  <si>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</si>
  <si>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</si>
  <si>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</si>
  <si>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</si>
  <si>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</si>
  <si>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</si>
  <si>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</si>
  <si>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</si>
  <si>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</si>
  <si>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</si>
  <si>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</si>
  <si>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</si>
  <si>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</si>
  <si>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</si>
  <si>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</si>
  <si>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</si>
  <si>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</si>
  <si>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</si>
  <si>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</si>
  <si>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</si>
  <si>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</si>
  <si>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</si>
  <si>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</si>
  <si>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</si>
  <si>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</si>
  <si>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Secrets_Total_Vulnerabilties</t>
  </si>
  <si>
    <t>Secrets_Critical</t>
  </si>
  <si>
    <t>Secrets_High</t>
  </si>
  <si>
    <t>Secrets_Medium</t>
  </si>
  <si>
    <t>Secrets_Low</t>
  </si>
  <si>
    <t>Secrets_Info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</si>
  <si>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</si>
  <si>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</si>
  <si>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</si>
  <si>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</si>
  <si>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</si>
  <si>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</si>
  <si>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</si>
  <si>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</si>
  <si>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apisec</t>
  </si>
  <si>
    <t>containers</t>
  </si>
  <si>
    <t>kics</t>
  </si>
  <si>
    <t>microengines</t>
  </si>
  <si>
    <t>sast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</si>
  <si>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</si>
  <si>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</si>
  <si>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</si>
  <si>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</si>
  <si>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</si>
  <si>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</si>
  <si>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</si>
  <si>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</si>
  <si>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</si>
  <si>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CxOne version</t>
  </si>
  <si>
    <t>SAST version</t>
  </si>
  <si>
    <t>CxIam version</t>
  </si>
  <si>
    <t>KICS version</t>
  </si>
  <si>
    <t>9.7.4</t>
  </si>
  <si>
    <t>2.1.12</t>
  </si>
  <si>
    <t>GENERAL</t>
  </si>
  <si>
    <t>general.csv</t>
  </si>
  <si>
    <t>Current Contributors</t>
  </si>
  <si>
    <t>Detail</t>
  </si>
  <si>
    <t>N/A</t>
  </si>
  <si>
    <t>Licenced Contributors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</si>
  <si>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</si>
  <si>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</si>
  <si>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</si>
  <si>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</si>
  <si>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</si>
  <si>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</si>
  <si>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</si>
  <si>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</si>
  <si>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</si>
  <si>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</si>
  <si>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</si>
  <si>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Counts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</si>
  <si>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</si>
  <si>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</si>
  <si>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</si>
  <si>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</si>
  <si>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</si>
  <si>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</si>
  <si>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</si>
  <si>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</si>
  <si>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50</t>
  </si>
  <si>
    <t>3.43.3</t>
  </si>
  <si>
    <t>8/08/2025</t>
  </si>
  <si>
    <t>7/08/2025</t>
  </si>
  <si>
    <t>openmrs-core</t>
  </si>
  <si>
    <t>NewApplication33337_Updated</t>
  </si>
  <si>
    <t>NewApplication3333</t>
  </si>
  <si>
    <t>NewApplication3333_Updated</t>
  </si>
  <si>
    <t>NewApplication</t>
  </si>
  <si>
    <t>{{Cx1_NewApplicationName}}</t>
  </si>
  <si>
    <t>Testapp7</t>
  </si>
  <si>
    <t>Testapp7_Updated</t>
  </si>
  <si>
    <t>(JC) ShopCx</t>
  </si>
  <si>
    <t>Andy Demo</t>
  </si>
  <si>
    <t>Feferman</t>
  </si>
  <si>
    <t>Andy_ADO</t>
  </si>
  <si>
    <t>RobertBYOR</t>
  </si>
  <si>
    <t>fef-machine</t>
  </si>
  <si>
    <t>Payment App Group</t>
  </si>
  <si>
    <t>Twitch Payment App</t>
  </si>
  <si>
    <t>TestApplication</t>
  </si>
  <si>
    <t>SingleFamily</t>
  </si>
  <si>
    <t>JCBank</t>
  </si>
  <si>
    <t>Fef-App</t>
  </si>
  <si>
    <t>everything in the organization</t>
  </si>
  <si>
    <t>LoLaApp</t>
  </si>
  <si>
    <t>Salman</t>
  </si>
  <si>
    <t>jruth_micro_service_collection</t>
  </si>
  <si>
    <t>Israel Demo</t>
  </si>
  <si>
    <t>sudmarxApp</t>
  </si>
  <si>
    <t>GitLab Cloud Apps</t>
  </si>
  <si>
    <t>RidillaApplication</t>
  </si>
  <si>
    <t>Mal-App</t>
  </si>
  <si>
    <t>RSA Application</t>
  </si>
  <si>
    <t>fef-cxMissionCtrl</t>
  </si>
  <si>
    <t>Andrew-App</t>
  </si>
  <si>
    <t>Mallory App</t>
  </si>
  <si>
    <t>RobertJavaGitLab</t>
  </si>
  <si>
    <t>SamDemoApp</t>
  </si>
  <si>
    <t>RobertASTDemoAllGoats</t>
  </si>
  <si>
    <t>AdamsProjects</t>
  </si>
  <si>
    <t>BB-Application</t>
  </si>
  <si>
    <t>new app 1</t>
  </si>
  <si>
    <t>MalloryApp</t>
  </si>
  <si>
    <t>BankApp</t>
  </si>
  <si>
    <t>JH-JVL</t>
  </si>
  <si>
    <t>Ben Test 2</t>
  </si>
  <si>
    <t>Ben Test 1</t>
  </si>
  <si>
    <t>RobertDemoJavaApp</t>
  </si>
  <si>
    <t>bank_service_collection</t>
  </si>
  <si>
    <t>gemgit7/cxqldemo</t>
  </si>
  <si>
    <t>JasonT's Organization</t>
  </si>
  <si>
    <t>JT_BankingApp</t>
  </si>
  <si>
    <t>Advantage</t>
  </si>
  <si>
    <t>MFCx-BankApp</t>
  </si>
  <si>
    <t>MFCx-JVL</t>
  </si>
  <si>
    <t>demo</t>
  </si>
  <si>
    <t>Sean</t>
  </si>
  <si>
    <t>brokencrystals</t>
  </si>
  <si>
    <t>AndyPython_ResolverTest</t>
  </si>
  <si>
    <t>javavulnerablelab4</t>
  </si>
  <si>
    <t>Andy_SCA_Demo</t>
  </si>
  <si>
    <t>JVL_Demo_Andy</t>
  </si>
  <si>
    <t>javavulnerablelab3</t>
  </si>
  <si>
    <t>(JC) CxLink-Test</t>
  </si>
  <si>
    <t>CxWebGoat-NET</t>
  </si>
  <si>
    <t>(JC) CxApexTest</t>
  </si>
  <si>
    <t>dvcsharp-api</t>
  </si>
  <si>
    <t>VulnerableCoreApp</t>
  </si>
  <si>
    <t>charp_benchmark</t>
  </si>
  <si>
    <t>MyBatis</t>
  </si>
  <si>
    <t>log4net</t>
  </si>
  <si>
    <t>openssl</t>
  </si>
  <si>
    <t>JC_CPP_SCAN</t>
  </si>
  <si>
    <t>android2.7mLoC</t>
  </si>
  <si>
    <t>Codesec</t>
  </si>
  <si>
    <t>Large_LOC_Kafka_Composite</t>
  </si>
  <si>
    <t>Testssssss</t>
  </si>
  <si>
    <t>react-framework</t>
  </si>
  <si>
    <t>Pygoat</t>
  </si>
  <si>
    <t>large-monorepo</t>
  </si>
  <si>
    <t>cx-aschmit/large-monorepo</t>
  </si>
  <si>
    <t>SecDevLabs</t>
  </si>
  <si>
    <t>XSS Test</t>
  </si>
  <si>
    <t>CoreObject</t>
  </si>
  <si>
    <t>iGoat_Swift</t>
  </si>
  <si>
    <t>tdsss</t>
  </si>
  <si>
    <t>AndyContainerCLITest</t>
  </si>
  <si>
    <t>aws_uploader</t>
  </si>
  <si>
    <t>Gabby's Project</t>
  </si>
  <si>
    <t>TotallySecure_SBOM</t>
  </si>
  <si>
    <t>rustycrate</t>
  </si>
  <si>
    <t>hackme</t>
  </si>
  <si>
    <t>HelloShiftLeft-Scala</t>
  </si>
  <si>
    <t>igoat</t>
  </si>
  <si>
    <t>find-sec-bugs</t>
  </si>
  <si>
    <t>tc-security-dev_workshop1</t>
  </si>
  <si>
    <t>DVWA</t>
  </si>
  <si>
    <t>juice-shop</t>
  </si>
  <si>
    <t>dvws-node</t>
  </si>
  <si>
    <t>OWASP NodeGoat</t>
  </si>
  <si>
    <t>Easy_Buggy_Django</t>
  </si>
  <si>
    <t>Damn_Vulnerable_GoLang</t>
  </si>
  <si>
    <t>aws-uploader</t>
  </si>
  <si>
    <t>AndyCLItest</t>
  </si>
  <si>
    <t>Webgoat_SBOM_Import</t>
  </si>
  <si>
    <t>AndyEPtest</t>
  </si>
  <si>
    <t>AndyUnkownTest</t>
  </si>
  <si>
    <t>HederaHashGraphRobertMickle</t>
  </si>
  <si>
    <t>wEBgOAt.Net</t>
  </si>
  <si>
    <t>RobertTestRuby</t>
  </si>
  <si>
    <t>cx-fef/api_test</t>
  </si>
  <si>
    <t>sudtestgating</t>
  </si>
  <si>
    <t>test_AH</t>
  </si>
  <si>
    <t>CxFlow_WebGoat.NET</t>
  </si>
  <si>
    <t>JVL_AMS_Test</t>
  </si>
  <si>
    <t>TotallySecures</t>
  </si>
  <si>
    <t>django.nv</t>
  </si>
  <si>
    <t>Bodgeit</t>
  </si>
  <si>
    <t>ComposerLockTest</t>
  </si>
  <si>
    <t>PolicyTest_JVL</t>
  </si>
  <si>
    <t>RobertBitnami</t>
  </si>
  <si>
    <t>testResolver</t>
  </si>
  <si>
    <t>sudtestfromjenkins</t>
  </si>
  <si>
    <t>ResolverGoat</t>
  </si>
  <si>
    <t>specificFolderTestRobert</t>
  </si>
  <si>
    <t>CxApex</t>
  </si>
  <si>
    <t>RobertMickleBenchmark</t>
  </si>
  <si>
    <t>RobertPOVTEST5</t>
  </si>
  <si>
    <t>ShoppingApp-Shipping</t>
  </si>
  <si>
    <t>ShoppingApp-Users</t>
  </si>
  <si>
    <t>(KP)TotallySecureApp</t>
  </si>
  <si>
    <t>(CX)BNS-Test</t>
  </si>
  <si>
    <t>RobertCVuln</t>
  </si>
  <si>
    <t>RobertCoreObject</t>
  </si>
  <si>
    <t>RobertCLOC</t>
  </si>
  <si>
    <t>AndyResolverLogTest</t>
  </si>
  <si>
    <t>AndyLinuxCLItest</t>
  </si>
  <si>
    <t>test-vscode-andy</t>
  </si>
  <si>
    <t>cliresolver-test</t>
  </si>
  <si>
    <t>TotallySecure</t>
  </si>
  <si>
    <t>AndyImageScanTest</t>
  </si>
  <si>
    <t>BNS_DOS_SAMPLE</t>
  </si>
  <si>
    <t>Persons-API</t>
  </si>
  <si>
    <t>BNS-EC002</t>
  </si>
  <si>
    <t>TestCxAuditRobert</t>
  </si>
  <si>
    <t>RobertMickleCleanWebGoat</t>
  </si>
  <si>
    <t>OpenWRT</t>
  </si>
  <si>
    <t>SFDC_App</t>
  </si>
  <si>
    <t>AndyGitLabTest_JVL</t>
  </si>
  <si>
    <t>AndyGitLabTest</t>
  </si>
  <si>
    <t>RMConcourseWebGoat</t>
  </si>
  <si>
    <t>AndyTest2</t>
  </si>
  <si>
    <t>AMSTesty</t>
  </si>
  <si>
    <t>AMSTest</t>
  </si>
  <si>
    <t>AMSTest2</t>
  </si>
  <si>
    <t>RobertMickleInsecureJava2</t>
  </si>
  <si>
    <t>RobertMickleInsecurePHP</t>
  </si>
  <si>
    <t>RobertMickleInsecureC</t>
  </si>
  <si>
    <t>RobertMickleInsecureEverything</t>
  </si>
  <si>
    <t>RobertMickleInsecureJava</t>
  </si>
  <si>
    <t>RobertMickleInsecureCPP</t>
  </si>
  <si>
    <t>RobertMickleInsecureCandCPP</t>
  </si>
  <si>
    <t>K8s - ASA Premium</t>
  </si>
  <si>
    <t>K8s - All</t>
  </si>
  <si>
    <t>Easy Buggy Python</t>
  </si>
  <si>
    <t>phpmailerglcloud</t>
  </si>
  <si>
    <t>Vulnado</t>
  </si>
  <si>
    <t>WebGoatCLIRobertMickle</t>
  </si>
  <si>
    <t>Go_Secrets</t>
  </si>
  <si>
    <t>RobertGoRuleAudit</t>
  </si>
  <si>
    <t>Robert-gRPC</t>
  </si>
  <si>
    <t>Swagger Samples</t>
  </si>
  <si>
    <t>RobertMicklePHPMailer</t>
  </si>
  <si>
    <t>RobertBitWardenMobile</t>
  </si>
  <si>
    <t>RobertBitWardenClients</t>
  </si>
  <si>
    <t>RobertBitWardenServer</t>
  </si>
  <si>
    <t>RobertTestResolver</t>
  </si>
  <si>
    <t>AndyEclipseTest</t>
  </si>
  <si>
    <t>PartsUnlimited</t>
  </si>
  <si>
    <t>RobertTestWebGoat</t>
  </si>
  <si>
    <t>RobertCLIJVL</t>
  </si>
  <si>
    <t>InvoiceMe</t>
  </si>
  <si>
    <t>Cashwindow</t>
  </si>
  <si>
    <t>Build</t>
  </si>
  <si>
    <t>TestCPPBufferOverflowRobertMickle</t>
  </si>
  <si>
    <t>cxdcox_Example_3_Jenkins-Pipeline</t>
  </si>
  <si>
    <t>cxdcox_Example_2_Jenkins-Pipeline</t>
  </si>
  <si>
    <t>cxdcox_BitBucket3_3_Jenkins-Pipeline</t>
  </si>
  <si>
    <t>cxdcox_CxONE-CLI_Direct_BitBucket3_2_Jenkins-Pipeline</t>
  </si>
  <si>
    <t>cxdcox_GitHub3_Jenkins-Freestyle</t>
  </si>
  <si>
    <t>cxdcox_BitBucket3_2_Jenkins-Pipeline</t>
  </si>
  <si>
    <t>cxdcox_GitHub3_2_Jenkins-Pipeline</t>
  </si>
  <si>
    <t>scott-cancun-project</t>
  </si>
  <si>
    <t>cxdcox_GitHub3</t>
  </si>
  <si>
    <t>CxOneTestCodeCommit</t>
  </si>
  <si>
    <t>scott-api-sec</t>
  </si>
  <si>
    <t>RobertMickleDartFlutter</t>
  </si>
  <si>
    <t>WebGoatJavaJenkinsRobertMickle</t>
  </si>
  <si>
    <t>JVL_Actions</t>
  </si>
  <si>
    <t>Chris-Test DVWA</t>
  </si>
  <si>
    <t>javavulnerablelab</t>
  </si>
  <si>
    <t>Chris-Test</t>
  </si>
  <si>
    <t>jruth_audit_aoe</t>
  </si>
  <si>
    <t>cx1gitlab5</t>
  </si>
  <si>
    <t>test-Solidigm</t>
  </si>
  <si>
    <t>JVL_ADO</t>
  </si>
  <si>
    <t>Sudmarx-NB</t>
  </si>
  <si>
    <t>simply_vulnerable_react-crawl</t>
  </si>
  <si>
    <t>sud-allen2</t>
  </si>
  <si>
    <t>sud-Allen</t>
  </si>
  <si>
    <t>TestRuby</t>
  </si>
  <si>
    <t>CxOne-Jenkins-JVL-01</t>
  </si>
  <si>
    <t>bs-webgoat</t>
  </si>
  <si>
    <t>RobertTestPHP</t>
  </si>
  <si>
    <t>test-01</t>
  </si>
  <si>
    <t>test-02</t>
  </si>
  <si>
    <t>GitLab-Zip-Test</t>
  </si>
  <si>
    <t>JVL - CXDev</t>
  </si>
  <si>
    <t>JVL-TC</t>
  </si>
  <si>
    <t>jr_test_py_real</t>
  </si>
  <si>
    <t>py_test_1</t>
  </si>
  <si>
    <t>jvl</t>
  </si>
  <si>
    <t>ast-advanced-lab</t>
  </si>
  <si>
    <t>MFCx-AST-Demo-Advanced-Lab</t>
  </si>
  <si>
    <t>JamesTest</t>
  </si>
  <si>
    <t>RobertMickleStandardWebGoat</t>
  </si>
  <si>
    <t>RobertMickleExcludeIncludeTest</t>
  </si>
  <si>
    <t>RobertMickleIncludeTest</t>
  </si>
  <si>
    <t>NewThree</t>
  </si>
  <si>
    <t>mridilla-JavaVulnerableLabTest</t>
  </si>
  <si>
    <t>JonH_Github_WebGoat</t>
  </si>
  <si>
    <t>RobertMickleKeyCloak</t>
  </si>
  <si>
    <t>scott-jenkins-mt</t>
  </si>
  <si>
    <t>RobertMicklePHPMailerJenkins</t>
  </si>
  <si>
    <t>CxJason-Jenkins-CxOne-plugin</t>
  </si>
  <si>
    <t>TG-AST-Jenkins-Pipeline-Demo</t>
  </si>
  <si>
    <t>WebGoat_Jenkins_AST_2</t>
  </si>
  <si>
    <t>scott-xstream-problem</t>
  </si>
  <si>
    <t>Sudsnew</t>
  </si>
  <si>
    <t>CustomerPOC-Sud</t>
  </si>
  <si>
    <t>Sudmarx-CxQL</t>
  </si>
  <si>
    <t>smcx-badchar</t>
  </si>
  <si>
    <t>MFCx-CastAndCrew-01</t>
  </si>
  <si>
    <t>JVL2</t>
  </si>
  <si>
    <t>scott-easybuggy4kt</t>
  </si>
  <si>
    <t>owasp_jucie_shop_ast</t>
  </si>
  <si>
    <t>JRuthCxAST/Vulnerable-Code-Snippets</t>
  </si>
  <si>
    <t>JRuthCxAST/node-sink-db</t>
  </si>
  <si>
    <t>jruth_django_test</t>
  </si>
  <si>
    <t>jruth_saleor</t>
  </si>
  <si>
    <t>jruth_wagtail</t>
  </si>
  <si>
    <t>kics-g</t>
  </si>
  <si>
    <t>SteelerProject</t>
  </si>
  <si>
    <t>mridilla/YetAnotherJVL</t>
  </si>
  <si>
    <t>OWASP-Java-Benchmark</t>
  </si>
  <si>
    <t>robertmicklecxgitlabrailsgoat</t>
  </si>
  <si>
    <t>robertmicklecxgitlabphpmailer</t>
  </si>
  <si>
    <t>scott-another-zip-project</t>
  </si>
  <si>
    <t>scott-zip-project</t>
  </si>
  <si>
    <t>aschmit_scs</t>
  </si>
  <si>
    <t>Zaptry</t>
  </si>
  <si>
    <t>AST-Plugin-4-Jenkins_DRC</t>
  </si>
  <si>
    <t>Temp1</t>
  </si>
  <si>
    <t>scott-jvl-cli</t>
  </si>
  <si>
    <t>ctbug1</t>
  </si>
  <si>
    <t>Mal-Test</t>
  </si>
  <si>
    <t>test12</t>
  </si>
  <si>
    <t>JVL-SCA-Demo</t>
  </si>
  <si>
    <t>Juicebox</t>
  </si>
  <si>
    <t>RSA-Checkmarx One</t>
  </si>
  <si>
    <t>RSA-SupplyChainSecurity</t>
  </si>
  <si>
    <t>Shopping Project</t>
  </si>
  <si>
    <t>JuiceShop-JT</t>
  </si>
  <si>
    <t>scott-scala-ex</t>
  </si>
  <si>
    <t>JVL-Demo</t>
  </si>
  <si>
    <t>Monday-Demo-MW</t>
  </si>
  <si>
    <t>AZ-dvna</t>
  </si>
  <si>
    <t>glowworm</t>
  </si>
  <si>
    <t>hello-test1</t>
  </si>
  <si>
    <t>scott-nodegoat</t>
  </si>
  <si>
    <t>MW-Test-Project</t>
  </si>
  <si>
    <t>ZephyrRobertMickle</t>
  </si>
  <si>
    <t>New-code</t>
  </si>
  <si>
    <t>Adam-Webgoat.Net</t>
  </si>
  <si>
    <t>JVLDemo</t>
  </si>
  <si>
    <t>RobertMickleJVLWindows2018</t>
  </si>
  <si>
    <t>RobertMickleJVLExcludeTest01</t>
  </si>
  <si>
    <t>RobertMickleJVLExcludeTest</t>
  </si>
  <si>
    <t>RobertMickleWebgoatExcludeTest</t>
  </si>
  <si>
    <t>RobertMickleWebgoat2017</t>
  </si>
  <si>
    <t>AdamCLI</t>
  </si>
  <si>
    <t>AdamScan3</t>
  </si>
  <si>
    <t>B4B-POC</t>
  </si>
  <si>
    <t>ajproj</t>
  </si>
  <si>
    <t>RobertMickleSCS</t>
  </si>
  <si>
    <t>RobertMickleCLI</t>
  </si>
  <si>
    <t>CLI-TEST-JASON</t>
  </si>
  <si>
    <t>CxMF/terracotta-bank</t>
  </si>
  <si>
    <t>Demo-app-MF</t>
  </si>
  <si>
    <t>MW-Test</t>
  </si>
  <si>
    <t>sample17</t>
  </si>
  <si>
    <t>AdamTest4</t>
  </si>
  <si>
    <t>RobertMickleARMTest</t>
  </si>
  <si>
    <t>LL Test1</t>
  </si>
  <si>
    <t>RobertMickleCxWebGoat</t>
  </si>
  <si>
    <t>test_tfs_ado</t>
  </si>
  <si>
    <t>dahkath/CxSupplyChainSecurity</t>
  </si>
  <si>
    <t>RobertMickleCx/AltoroJ</t>
  </si>
  <si>
    <t>RobertMickleCx/easybuggy4kt</t>
  </si>
  <si>
    <t>RobertMickleCx/easybuggy</t>
  </si>
  <si>
    <t>RobertMickleCx/easybuggy4sb</t>
  </si>
  <si>
    <t>Cx-aschmit/JVLCI</t>
  </si>
  <si>
    <t>MobertRickleCx/PHPMailer</t>
  </si>
  <si>
    <t>Cx-aschmit/dvwa</t>
  </si>
  <si>
    <t>scott-cx/gargantua</t>
  </si>
  <si>
    <t>RobertMickleCx/resources-java-deploy-using-arm-template</t>
  </si>
  <si>
    <t>RobertMickleCx/SupplyChainSecurity</t>
  </si>
  <si>
    <t>RobertMickleCx/soundcloud-redux</t>
  </si>
  <si>
    <t>RobertMickleCx/vb6</t>
  </si>
  <si>
    <t>RobertMickleCx/vulnado</t>
  </si>
  <si>
    <t>RobertMickleCx/SecureCodingDojo</t>
  </si>
  <si>
    <t>RobertMickleCx/vems</t>
  </si>
  <si>
    <t>RobertMickleCx/hackme</t>
  </si>
  <si>
    <t>RobertMickleCx/vulpy</t>
  </si>
  <si>
    <t>RobertMickleCx/VulnerableDjango-GH</t>
  </si>
  <si>
    <t>RobertMickleCx/Goatlin</t>
  </si>
  <si>
    <t>RobertMickleCx/bwapp</t>
  </si>
  <si>
    <t>RobertMickleCx/notepad-plus-plus</t>
  </si>
  <si>
    <t>RobertMickleCx/DVIA-v2</t>
  </si>
  <si>
    <t>RobertMickleCx/Vulnerability-goapp</t>
  </si>
  <si>
    <t>RobertMickleCx/openmrs-core</t>
  </si>
  <si>
    <t>RobertMickleCx/react-security</t>
  </si>
  <si>
    <t>RobertMickleCx/PartsUnlimited</t>
  </si>
  <si>
    <t>RobertMickleCx/openidm-community-edition</t>
  </si>
  <si>
    <t>RobertMickleCx/SecurityShepherd</t>
  </si>
  <si>
    <t>RobertMickleCx/reddit</t>
  </si>
  <si>
    <t>RobertMickleCx/bazel-deps</t>
  </si>
  <si>
    <t>RobertMickleCx/InjuredAndroid</t>
  </si>
  <si>
    <t>RobertMickleCx/grails-nV</t>
  </si>
  <si>
    <t>RobertMickleCx/DVWA</t>
  </si>
  <si>
    <t>RobertMickleCx/DSVW</t>
  </si>
  <si>
    <t>RobertMickleCx/gatsby</t>
  </si>
  <si>
    <t>RobertMickleCx/DVIA</t>
  </si>
  <si>
    <t>RobertMickleCx/bodgeit</t>
  </si>
  <si>
    <t>RobertMickleCx/dvws</t>
  </si>
  <si>
    <t>RobertMickleCx/Web-App-Security</t>
  </si>
  <si>
    <t>RobertMickleCx/python-pipenv-example</t>
  </si>
  <si>
    <t>RobertMickleCx/legacy-svn-scala</t>
  </si>
  <si>
    <t>RobertMickleCx/eShopOnWeb</t>
  </si>
  <si>
    <t>RobertMickleCx/wavsep</t>
  </si>
  <si>
    <t>RobertMickleCx/WebGoat-Legacy</t>
  </si>
  <si>
    <t>RobertMickleCx/python-docker-example</t>
  </si>
  <si>
    <t>RobertMickleCx/security-adventure</t>
  </si>
  <si>
    <t>RobertMickleCx/owasp-top10-perl</t>
  </si>
  <si>
    <t>RobertMickleCx/DeleteMe</t>
  </si>
  <si>
    <t>RobertMickleCx/OWASP-GoatDroid-Project</t>
  </si>
  <si>
    <t>RobertMickleCx/brakeman</t>
  </si>
  <si>
    <t>RobertMickleCx/RM_JavaVulnerableLab</t>
  </si>
  <si>
    <t>LLambertson/LL_JVL</t>
  </si>
  <si>
    <t>scott-cx/JVLDemoM</t>
  </si>
  <si>
    <t>dahkath/CX-DVWA</t>
  </si>
  <si>
    <t>RobertMickleCx/terragoat</t>
  </si>
  <si>
    <t>scott-cx/edgemere</t>
  </si>
  <si>
    <t>scott-cx/product-svc</t>
  </si>
  <si>
    <t>CxJasonT/WebGoat</t>
  </si>
  <si>
    <t>sudmarx/cxrepo-ghar</t>
  </si>
  <si>
    <t>LLambertson/CxBank-Core</t>
  </si>
  <si>
    <t>CxJasonT/online-book-store</t>
  </si>
  <si>
    <t>Issyrae/Python3_EP_SCS</t>
  </si>
  <si>
    <t>Issyrae/Arcus</t>
  </si>
  <si>
    <t>mridilla/JavaVulnerableLab</t>
  </si>
  <si>
    <t>RobertMickleCx/october</t>
  </si>
  <si>
    <t>RobertMickleCx/WordPress</t>
  </si>
  <si>
    <t>JRuthCxAST/node-entry-point-ui</t>
  </si>
  <si>
    <t>CxJasonT/JavaVulnerableLabNew</t>
  </si>
  <si>
    <t>SamHeadrickCx/PHPMailer</t>
  </si>
  <si>
    <t>LLambertson/CxBank-JavaApp</t>
  </si>
  <si>
    <t>mridilla/MR_JVL</t>
  </si>
  <si>
    <t>mridilla/TestProject</t>
  </si>
  <si>
    <t>scott-cx/nodegoat</t>
  </si>
  <si>
    <t>Issyrae/Cx_Goatlin</t>
  </si>
  <si>
    <t>Issyrae/nodejs-sast-kics-sca</t>
  </si>
  <si>
    <t>cxdcox/CxFlowGitHub3</t>
  </si>
  <si>
    <t>scott-cx/yademo</t>
  </si>
  <si>
    <t>cxdcox/CxFlowGitHub4</t>
  </si>
  <si>
    <t>CxJasonT/JasonT-SCS</t>
  </si>
  <si>
    <t>CxMichaelF/ast-advanced-lab</t>
  </si>
  <si>
    <t>cxdcox/CxPythonToolsPrivate</t>
  </si>
  <si>
    <t>MyCxDemo/JavaVulnerableLab</t>
  </si>
  <si>
    <t>MyCxDemo/JVL-SCA-Demo</t>
  </si>
  <si>
    <t>weinrich15/JVL-SCA-Demo</t>
  </si>
  <si>
    <t>mridilla/WebGoatDemo</t>
  </si>
  <si>
    <t>CxJasonT/juiceShop14</t>
  </si>
  <si>
    <t>mallorycheckmarx/PNNL-Demo</t>
  </si>
  <si>
    <t>mallorycheckmarx/jsDVNA-demo</t>
  </si>
  <si>
    <t>CxMichaelF/MF_JVL</t>
  </si>
  <si>
    <t>mallorycheckmarx/jsDVNA</t>
  </si>
  <si>
    <t>Cx-aschmit/bodgeit</t>
  </si>
  <si>
    <t>Cx-aschmit/django</t>
  </si>
  <si>
    <t>Cx-aschmit/Vulnerability-goapp</t>
  </si>
  <si>
    <t>Cx-aschmit/GO-Vulnerable</t>
  </si>
  <si>
    <t>Cx-aschmit/Cumulus</t>
  </si>
  <si>
    <t>Cx-aschmit/CoreObject</t>
  </si>
  <si>
    <t>jonatcx/ast-advanced-lab</t>
  </si>
  <si>
    <t>jonatcx/webgoat</t>
  </si>
  <si>
    <t>bailiwick99/WebGoat.net</t>
  </si>
  <si>
    <t>scott-cx/winter</t>
  </si>
  <si>
    <t>LLambertson/SupplyChainSecurity</t>
  </si>
  <si>
    <t>RobertMickleCx/zephyr</t>
  </si>
  <si>
    <t>SamHeadrickCx/JavaVulnerableLab-2</t>
  </si>
  <si>
    <t>CxJasonT/JT_AVL</t>
  </si>
  <si>
    <t>bailiwick99/hub9demo</t>
  </si>
  <si>
    <t>CxMichaelF/jvl-demo</t>
  </si>
  <si>
    <t>rafaelCRX/ast-advanced-lab-1</t>
  </si>
  <si>
    <t>rafaelCRX/ast-advanced-lab</t>
  </si>
  <si>
    <t>checkmarx-ts/terraform-cxsast-standalone</t>
  </si>
  <si>
    <t>checkmarx-ts/CxLite</t>
  </si>
  <si>
    <t>NewProject55</t>
  </si>
  <si>
    <t>aschmit07/javavulnerablelab</t>
  </si>
  <si>
    <t>RobertMickle/RobertMickleJVL/RobertMickleJVL</t>
  </si>
  <si>
    <t>mridilla2/JavaVulnerableLab</t>
  </si>
  <si>
    <t>RobertMickle/RobertMicklePHPMailer/RobertMicklePHPMailer</t>
  </si>
  <si>
    <t>rtbc-dev/jvldemo</t>
  </si>
  <si>
    <t>jasont-checkmarx/javavulnerablelab-cxflow</t>
  </si>
  <si>
    <t>cxsmcbain/Oztuto/oztuto</t>
  </si>
  <si>
    <t>samheadrick/WebGoatBB/webgoat</t>
  </si>
  <si>
    <t>CxMF/ast-advanced-lab/ast-advanced-lab</t>
  </si>
  <si>
    <t>MichaelFloerchinger/SAST SCA Demo/NodeGoat</t>
  </si>
  <si>
    <t>robmickle/railsgoatglcloud</t>
  </si>
  <si>
    <t>robmickle/phpmailerglcloud</t>
  </si>
  <si>
    <t>JustinRuth/azure_webGoat/azure_webGoat</t>
  </si>
  <si>
    <t>MichaelRidilla/MRTestProject/MRTestProject</t>
  </si>
  <si>
    <t>mridilla/JVL/javavulnerablelab</t>
  </si>
  <si>
    <t>cxjtrinidad/JavaVulnerableLabBitBucket/javavulnerablelabbitbucket</t>
  </si>
  <si>
    <t>aweinrich/JavaVulnerable1/jvl1</t>
  </si>
  <si>
    <t>jasont-checkmarx/scs-ast-webhooks</t>
  </si>
  <si>
    <t>JasonTrinidad0493/Bodgeit/Bodgeit</t>
  </si>
  <si>
    <t>samheadrick/JVL/javavulnerablelab</t>
  </si>
  <si>
    <t>JasonTrinidad0493/JavaVulnerableLabSH/JavaVulnerableLabSH</t>
  </si>
  <si>
    <t>rtbc-public/django-nv</t>
  </si>
  <si>
    <t>CxJasonT/Webgoat-NET</t>
  </si>
  <si>
    <t>JasonTrinidad0493/CxJasonTrinidad/CxJasonTrinidad</t>
  </si>
  <si>
    <t>RobertMickle/RobertMickleCxWebGoatDotNet/RobertMickleCxWebGoatDotNet</t>
  </si>
  <si>
    <t>gapsec/AvionicsSIM/AvionicsSIM</t>
  </si>
  <si>
    <t>JasonTrinidad0493/WebGoat/WebGoat</t>
  </si>
  <si>
    <t>dahkath/CxWebGoat-NET</t>
  </si>
  <si>
    <t>schmit48/totallysecure/totallysecure</t>
  </si>
  <si>
    <t>schmit48/JVL/jvl</t>
  </si>
  <si>
    <t>schmit48/webgoat.net/webgoat.net</t>
  </si>
  <si>
    <t>schmit48/pygoat/pygoat</t>
  </si>
  <si>
    <t>andygroup9361235/JVL2</t>
  </si>
  <si>
    <t>AndrewSchmit/JVL2/JVL3</t>
  </si>
  <si>
    <t>robmickle/TotallySecureAppProject/totallysecureapp</t>
  </si>
  <si>
    <t>sudseshadri/Test/sudtestgating</t>
  </si>
  <si>
    <t>schmit48/JavaVulnerableLab3/javavulnerablelab3</t>
  </si>
  <si>
    <t>AndrewSchmit0602/CxFlowADO/CxFlowADO</t>
  </si>
  <si>
    <t>AndrewSchmit/PipelineTest/PipelineTest</t>
  </si>
  <si>
    <t>AndrewSchmit/Webgoat.net/Webgoat.net</t>
  </si>
  <si>
    <t>AndrewSchmit/CxFlowADO/CxFlowADO</t>
  </si>
  <si>
    <t>aschmit07/JVL2</t>
  </si>
  <si>
    <t>AndrewSchmit/JVL/JVL</t>
  </si>
  <si>
    <t>schmit48/JVL/jvl2</t>
  </si>
  <si>
    <t>schmit48/JavaVulnerableLab2/javavulnerablelab2</t>
  </si>
  <si>
    <t>AndrewSchmit/Bookstore_NET_2/Bookstore_NET_2</t>
  </si>
  <si>
    <t>JeffClare/CX/cxtotallysecureapp</t>
  </si>
  <si>
    <t>AndrewSchmit/Bookstore_NET/Bookstore_NET</t>
  </si>
  <si>
    <t>robmickle/WebGoatPRTest/webgoat</t>
  </si>
  <si>
    <t>sudgitultimate/sudnodeproject</t>
  </si>
  <si>
    <t>sudmarx1/gitsudnode</t>
  </si>
  <si>
    <t>robmickle/leaky-angular</t>
  </si>
  <si>
    <t>WebGoatB</t>
  </si>
  <si>
    <t>robmickle/WebGoat</t>
  </si>
  <si>
    <t>robmickle/robertmicklegitlabwebgoat</t>
  </si>
  <si>
    <t>robmickle/robertmicklegitlabvulpy</t>
  </si>
  <si>
    <t>MichaelFloerchinger-dp/jvl/jvl</t>
  </si>
  <si>
    <t>kelseysalman/JVL/javavulnerablelab</t>
  </si>
  <si>
    <t>JasonTrinidad0493/Azure-Cx-Plugin/Azure-Cx-Plugin</t>
  </si>
  <si>
    <t>JasonTrinidad0493/Webgoat3/Webgoat3</t>
  </si>
  <si>
    <t>WebGoat_Jenkins_AST</t>
  </si>
  <si>
    <t>JasonTrinidad0493/WebGoat2/WebGoat2</t>
  </si>
  <si>
    <t>WebGoat-ADO-JasonT</t>
  </si>
  <si>
    <t>javavulnerablelabastgitlab</t>
  </si>
  <si>
    <t>robmickle/javavulnerablelabastgitlab</t>
  </si>
  <si>
    <t>web-goat-ast-demo-gitlab</t>
  </si>
  <si>
    <t>cxjtrinidad/CxFlowBitbucket/bodgeit</t>
  </si>
  <si>
    <t>AuditTest</t>
  </si>
  <si>
    <t>MFCx-Priv-Test-01</t>
  </si>
  <si>
    <t>aschmit07/JVLFlow/javavulnerablelab</t>
  </si>
  <si>
    <t>CxMichaelF/JavaVulnerableLab</t>
  </si>
  <si>
    <t>SeanCaTest</t>
  </si>
  <si>
    <t>SeanCa_Test</t>
  </si>
  <si>
    <t>sm-Jenkins-AST</t>
  </si>
  <si>
    <t>MFCx-SecretScan-CLi-01</t>
  </si>
  <si>
    <t>scott-jvl-Jenkins</t>
  </si>
  <si>
    <t>AdamSCAResolver</t>
  </si>
  <si>
    <t>AdamASTCLI</t>
  </si>
  <si>
    <t>checkmarx-sample/JVLWithLibraries</t>
  </si>
  <si>
    <t>MW-Demo</t>
  </si>
  <si>
    <t>MW2</t>
  </si>
  <si>
    <t>adamw-ast-gh-action-sca-resolver</t>
  </si>
  <si>
    <t>AST Test Project</t>
  </si>
  <si>
    <t>SHNodeGoat</t>
  </si>
  <si>
    <t>robmickle/ASTDemoNodeGoat/nodegoat</t>
  </si>
  <si>
    <t>CxJVL</t>
  </si>
  <si>
    <t>Mallory-Project2</t>
  </si>
  <si>
    <t>WebGoat</t>
  </si>
  <si>
    <t>BodgeitADO</t>
  </si>
  <si>
    <t>JT_AVL_ADO</t>
  </si>
  <si>
    <t>JasonTrinidad0493/WebGoat.NET/WebGoat.NET</t>
  </si>
  <si>
    <t>AndyTest</t>
  </si>
  <si>
    <t>checkmarx-ts/AI-Research</t>
  </si>
  <si>
    <t>dahkath/InventoryManager</t>
  </si>
  <si>
    <t>dahkath/PaymentService</t>
  </si>
  <si>
    <t>dahkath/FrontEnd</t>
  </si>
  <si>
    <t>dahkath/EmailService</t>
  </si>
  <si>
    <t>dahkath/CartService</t>
  </si>
  <si>
    <t>checkmarx-ts/APMA-GS</t>
  </si>
  <si>
    <t>checkmarx-ts/scm2cxone</t>
  </si>
  <si>
    <t>cx-andrew-schmit/JVL</t>
  </si>
  <si>
    <t>checkmarx-ts/cxone-sbom</t>
  </si>
  <si>
    <t>Cx-aschmit/react-native</t>
  </si>
  <si>
    <t>Cx-aschmit/JVL</t>
  </si>
  <si>
    <t>checkmarx-ts/CxOne-Reporting</t>
  </si>
  <si>
    <t>checkmarx-ts/sca-license-command-line-tool</t>
  </si>
  <si>
    <t>Cx-aschmit/GO-DVWA</t>
  </si>
  <si>
    <t>Cx-aschmit/NodeGoat</t>
  </si>
  <si>
    <t>Cx-aschmit/SBOMtest</t>
  </si>
  <si>
    <t>Cx-aschmit/BookStore_NET</t>
  </si>
  <si>
    <t>aschmit-cxflowgithub/JVL</t>
  </si>
  <si>
    <t>checkmarx-ts/dast-automations</t>
  </si>
  <si>
    <t>MobertRickleCx/railsgoat</t>
  </si>
  <si>
    <t>Cx-aschmit/WebGoat.NET</t>
  </si>
  <si>
    <t>checkmarx-ts/CxOne-Libraries</t>
  </si>
  <si>
    <t>CxOneOrg/DevExDemo</t>
  </si>
  <si>
    <t>checkmarx-ts/DomoConnector</t>
  </si>
  <si>
    <t>checkmarx-ts/SAST-DeliveryTool</t>
  </si>
  <si>
    <t>RobertMickleCx/juice-shop</t>
  </si>
  <si>
    <t>RobertMickleCx/JavaVulnerableLab</t>
  </si>
  <si>
    <t>sudmarx/cxcode</t>
  </si>
  <si>
    <t>checkmarx-ts/cdk-aws-cxone</t>
  </si>
  <si>
    <t>checkmarx-ts/aws-cloudformation-checkmarx-one</t>
  </si>
  <si>
    <t>RobertMickleCx/BLT-Flutter</t>
  </si>
  <si>
    <t>checkmarx-ts/cloudformation-cxone</t>
  </si>
  <si>
    <t>aschmit-cxflowgithub/Test_Private</t>
  </si>
  <si>
    <t>dahkath/CxGoat</t>
  </si>
  <si>
    <t>checkmarx-ts/cxone-gcp-gitops-lab</t>
  </si>
  <si>
    <t>aschmit-cxflowgithub/AndyJVLTest</t>
  </si>
  <si>
    <t>gemgit7/dvja</t>
  </si>
  <si>
    <t>GemAppSec/cx-java-util</t>
  </si>
  <si>
    <t>checkmarx-ts/CxRemoveCxOnePullRequestEvent</t>
  </si>
  <si>
    <t>checkmarx-ts/cx-sast-syncronizer</t>
  </si>
  <si>
    <t>checkmarx-ts/cxctl</t>
  </si>
  <si>
    <t>RobertMickleCx/webgoatdotnet</t>
  </si>
  <si>
    <t>checkmarx-ts/cx1-field-tools</t>
  </si>
  <si>
    <t>RobertMickleCx/InsecureJava</t>
  </si>
  <si>
    <t>RobertMickleCx/totallysecureapp</t>
  </si>
  <si>
    <t>checkmarx-ts/CxOneEHC</t>
  </si>
  <si>
    <t>CxTyler/SupplyChainSecurity</t>
  </si>
  <si>
    <t>MobertRickleCx/DVIA-v2</t>
  </si>
  <si>
    <t>MobertRickleCx/Goatlin</t>
  </si>
  <si>
    <t>RobertMickleCx/Play-Webgoat-GH</t>
  </si>
  <si>
    <t>RobertMickleCx/util</t>
  </si>
  <si>
    <t>RobertMickleCx/openwrt</t>
  </si>
  <si>
    <t>RobertMickleCx/IoTGoat</t>
  </si>
  <si>
    <t>RobertMickleCx/nodegoatupgrade</t>
  </si>
  <si>
    <t>RobertMickleCx/capital</t>
  </si>
  <si>
    <t>Cx-Dahkath/CxBank-WebApp</t>
  </si>
  <si>
    <t>Cx-Dahkath/CxBank-JavaApp</t>
  </si>
  <si>
    <t>Cx-Dahkath/CxBank-Core</t>
  </si>
  <si>
    <t>RobertMickleCx/zaproxy</t>
  </si>
  <si>
    <t>RobertMickleCx/easybuggy4django</t>
  </si>
  <si>
    <t>RobertMickleCx/PHPMailer</t>
  </si>
  <si>
    <t>Cx-aschmit/API-SEC</t>
  </si>
  <si>
    <t>CxMichaelF/TestDVNA-nodeJS</t>
  </si>
  <si>
    <t>CxMichaelF/KaiMonkey</t>
  </si>
  <si>
    <t>CxMichaelF/terragoat</t>
  </si>
  <si>
    <t>Cx-Dahkath/JavaVulnerableLab</t>
  </si>
  <si>
    <t>MobertRickleCx/CoreObject</t>
  </si>
  <si>
    <t>MobertRickleCx/openssl</t>
  </si>
  <si>
    <t>Cx-Lori/JavaVulnerableLab</t>
  </si>
  <si>
    <t>Cx-Lori/CxBank-Core</t>
  </si>
  <si>
    <t>Cx-Dahkath/Cx-log4shell-vulnerable-app</t>
  </si>
  <si>
    <t>ksalmanCx-org-NA/authlab</t>
  </si>
  <si>
    <t>ksalmanCx-org-NA/SupplyChainSecurity</t>
  </si>
  <si>
    <t>CxMichaelF-dp/SupplyChainSecurity</t>
  </si>
  <si>
    <t>CxMichaelF-dp/ast-advanced-lab</t>
  </si>
  <si>
    <t>mallorycheckmarx/E-bug</t>
  </si>
  <si>
    <t>mallorycheckmarx/dotnet-reitire</t>
  </si>
  <si>
    <t>mallorycheckmarx/JavaVulnerableLab</t>
  </si>
  <si>
    <t>mallorycheckmarx/easybuggy</t>
  </si>
  <si>
    <t>checkmarx-ts/ALG-CLI</t>
  </si>
  <si>
    <t>CxTomer/WebGoat.NET</t>
  </si>
  <si>
    <t>CxRW/NodeGoat</t>
  </si>
  <si>
    <t>weinrich15/ajwebgoat-legacy</t>
  </si>
  <si>
    <t>SamHeadrickCx/easybuggy</t>
  </si>
  <si>
    <t>scott-cx/play-webgoat</t>
  </si>
  <si>
    <t>SamHeadrickCx/JavaVulnerableLab</t>
  </si>
  <si>
    <t>CxJasonT/Webgoat.NET</t>
  </si>
  <si>
    <t>SamHeadrickCx/WebGoat</t>
  </si>
  <si>
    <t>SamHeadrickCx/CxFlowGitHub</t>
  </si>
  <si>
    <t>CxJasonT/Apex-OWASP-Top-10</t>
  </si>
  <si>
    <t>weinrich15/JavaVulnerableLab</t>
  </si>
  <si>
    <t>AssortedAppSecTestProjects/JavaVulnerableLab</t>
  </si>
  <si>
    <t>nleach999/simply_vulnerable_react</t>
  </si>
  <si>
    <t>RobertMickleCx/GO-Vulnerable-GH</t>
  </si>
  <si>
    <t>SamHeadrickCx/SHNodeGoat</t>
  </si>
  <si>
    <t>scott-cx/JVLDemo</t>
  </si>
  <si>
    <t>mpogr/JavaVulnerableLab</t>
  </si>
  <si>
    <t>Cx-aschmit/WebGoat8</t>
  </si>
  <si>
    <t>RobertMickleCx/JVL_Actions</t>
  </si>
  <si>
    <t>checkmarxSE/JVL-Github_Actions_Demo</t>
  </si>
  <si>
    <t>checkmarxSE/JVL</t>
  </si>
  <si>
    <t>CxTyler/JVL_Actions</t>
  </si>
  <si>
    <t>Matt's SCA Scan</t>
  </si>
  <si>
    <t>sudmarx/WebGoat-develop</t>
  </si>
  <si>
    <t>AndrewSchmit/JVL2/JVL2</t>
  </si>
  <si>
    <t>sudcpp</t>
  </si>
  <si>
    <t>RobertMickleApex</t>
  </si>
  <si>
    <t>SQL Audit test</t>
  </si>
  <si>
    <t>RSA-JavaVL</t>
  </si>
  <si>
    <t>JasonT_TEST</t>
  </si>
  <si>
    <t>SCS_Python</t>
  </si>
  <si>
    <t>test2</t>
  </si>
  <si>
    <t>boring</t>
  </si>
  <si>
    <t>AJJVL11</t>
  </si>
  <si>
    <t>AJJVL10</t>
  </si>
  <si>
    <t>schmit48/TotallySecureApp/totallysecureapp</t>
  </si>
  <si>
    <t>aschmit-cxflowgithub/TotallySecure</t>
  </si>
  <si>
    <t>ATest</t>
  </si>
  <si>
    <t>Java_ComplexObject</t>
  </si>
  <si>
    <t>Cx-aschmit/JVL2</t>
  </si>
  <si>
    <t>dahkath/CXTotallySecureApp</t>
  </si>
  <si>
    <t>RobertTestPub</t>
  </si>
  <si>
    <t>AndrewSchmit/Bookstore_NET_3/Bookstore_NET_3</t>
  </si>
  <si>
    <t>RobertMickleCx/NodeGoat</t>
  </si>
  <si>
    <t>Cx-Dahkath/CXTotallySecureApp</t>
  </si>
  <si>
    <t>sudmarx/WebGoat</t>
  </si>
  <si>
    <t>sudmarx-Jira</t>
  </si>
  <si>
    <t>RobertMickle/RobertMickleNovemberWebGoat/RobertMickleNovemberWebGoat</t>
  </si>
  <si>
    <t>CxMichaelF-dp/WebGoat.NET</t>
  </si>
  <si>
    <t>robertmickle/RobertMickleBitbucketDemoAST/webgoat</t>
  </si>
  <si>
    <t>RobertMickleTestJenkinsAWSJVLActions</t>
  </si>
  <si>
    <t>RobertMickleCx/WebGoatASTDemo</t>
  </si>
  <si>
    <t>RobertMickleWordPress</t>
  </si>
  <si>
    <t>robmickle/jvlactionsastgitlab</t>
  </si>
  <si>
    <t>DVJA_BARE_PROJECT</t>
  </si>
  <si>
    <t>robmickle/ASTDemoDotNetGoat/astdemowebgoat.net</t>
  </si>
  <si>
    <t>schmit48/JavaVulnerableLab/javavulnerablelab</t>
  </si>
  <si>
    <t>CxJasonT/JavaVulnerableLab</t>
  </si>
  <si>
    <t>Failed</t>
  </si>
  <si>
    <t>19/08/2025</t>
  </si>
  <si>
    <t>bitbucket</t>
  </si>
  <si>
    <t>18/08/2025</t>
  </si>
  <si>
    <t>17/08/2025</t>
  </si>
  <si>
    <t>16/08/2025</t>
  </si>
  <si>
    <t>15/08/2025</t>
  </si>
  <si>
    <t>14/08/2025</t>
  </si>
  <si>
    <t>13/08/2025</t>
  </si>
  <si>
    <t>12/08/2025</t>
  </si>
  <si>
    <t>11/08/2025</t>
  </si>
  <si>
    <t>10/08/2025</t>
  </si>
  <si>
    <t>9/08/2025</t>
  </si>
  <si>
    <t>6/08/2025</t>
  </si>
  <si>
    <t>5/08/2025</t>
  </si>
  <si>
    <t>4/08/2025</t>
  </si>
  <si>
    <t>3/08/2025</t>
  </si>
  <si>
    <t>2/08/2025</t>
  </si>
  <si>
    <t>1/08/2025</t>
  </si>
  <si>
    <t>31/07/2025</t>
  </si>
  <si>
    <t>30/07/2025</t>
  </si>
  <si>
    <t>29/07/2025</t>
  </si>
  <si>
    <t>5</t>
  </si>
  <si>
    <t>28/07/2025</t>
  </si>
  <si>
    <t>27/07/2025</t>
  </si>
  <si>
    <t>26/07/2025</t>
  </si>
  <si>
    <t>24/07/2025</t>
  </si>
  <si>
    <t>23/07/2025</t>
  </si>
  <si>
    <t>22/07/2025</t>
  </si>
  <si>
    <t>21/07/2025</t>
  </si>
  <si>
    <t>20/07/2025</t>
  </si>
  <si>
    <t>19/07/2025</t>
  </si>
  <si>
    <t>Partial</t>
  </si>
  <si>
    <t>18/07/2025</t>
  </si>
  <si>
    <t>17/07/2025</t>
  </si>
  <si>
    <t>15/07/2025</t>
  </si>
  <si>
    <t>14/07/2025</t>
  </si>
  <si>
    <t>13/07/2025</t>
  </si>
  <si>
    <t>12/07/2025</t>
  </si>
  <si>
    <t>11/07/2025</t>
  </si>
  <si>
    <t>10/07/2025</t>
  </si>
  <si>
    <t>9/07/2025</t>
  </si>
  <si>
    <t>8/07/2025</t>
  </si>
  <si>
    <t>7/07/2025</t>
  </si>
  <si>
    <t>6/07/2025</t>
  </si>
  <si>
    <t>5/07/2025</t>
  </si>
  <si>
    <t>4/07/2025</t>
  </si>
  <si>
    <t>3/07/2025</t>
  </si>
  <si>
    <t>2/07/2025</t>
  </si>
  <si>
    <t>1/07/2025</t>
  </si>
  <si>
    <t>30/06/2025</t>
  </si>
  <si>
    <t>29/06/2025</t>
  </si>
  <si>
    <t>28/06/2025</t>
  </si>
  <si>
    <t>27/06/2025</t>
  </si>
  <si>
    <t>26/06/2025</t>
  </si>
  <si>
    <t>25/06/2025</t>
  </si>
  <si>
    <t>24/06/2025</t>
  </si>
  <si>
    <t>23/06/2025</t>
  </si>
  <si>
    <t>22/06/2025</t>
  </si>
  <si>
    <t>21/06/2025</t>
  </si>
  <si>
    <t>20/06/2025</t>
  </si>
  <si>
    <t>19/06/2025</t>
  </si>
  <si>
    <t>18/06/2025</t>
  </si>
  <si>
    <t>17/06/2025</t>
  </si>
  <si>
    <t>16/06/2025</t>
  </si>
  <si>
    <t>15/06/2025</t>
  </si>
  <si>
    <t>14/06/2025</t>
  </si>
  <si>
    <t>13/06/2025</t>
  </si>
  <si>
    <t>12/06/2025</t>
  </si>
  <si>
    <t>11/06/2025</t>
  </si>
  <si>
    <t>10/06/2025</t>
  </si>
  <si>
    <t>9/06/2025</t>
  </si>
  <si>
    <t>8/06/2025</t>
  </si>
  <si>
    <t>7/06/2025</t>
  </si>
  <si>
    <t>6/06/2025</t>
  </si>
  <si>
    <t>5/06/2025</t>
  </si>
  <si>
    <t>4/06/2025</t>
  </si>
  <si>
    <t>3/06/2025</t>
  </si>
  <si>
    <t>2/06/2025</t>
  </si>
  <si>
    <t>1/06/2025</t>
  </si>
  <si>
    <t>31/05/2025</t>
  </si>
  <si>
    <t>30/05/2025</t>
  </si>
  <si>
    <t>29/05/2025</t>
  </si>
  <si>
    <t>28/05/2025</t>
  </si>
  <si>
    <t>azure</t>
  </si>
  <si>
    <t>27/05/2025</t>
  </si>
  <si>
    <t>26/05/2025</t>
  </si>
  <si>
    <t>25/05/2025</t>
  </si>
  <si>
    <t>24/05/2025</t>
  </si>
  <si>
    <t>23/05/2025</t>
  </si>
  <si>
    <t>gitlab</t>
  </si>
  <si>
    <t>Canceled</t>
  </si>
  <si>
    <t>(blank)</t>
  </si>
  <si>
    <t>2025-05-21</t>
  </si>
  <si>
    <t>2025-08-19</t>
  </si>
  <si>
    <t>3.44.1</t>
  </si>
  <si>
    <t>C:\Temp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</si>
</sst>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7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0" fillId="3" borderId="29" xfId="0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0" fontId="9" fillId="3" borderId="27" xfId="0" applyFont="1" applyFill="1" applyBorder="1" applyAlignment="1">
      <alignment horizontal="left"/>
    </xf>
    <xf numFmtId="165" fontId="8" fillId="3" borderId="28" xfId="0" applyNumberFormat="1" applyFont="1" applyFill="1" applyBorder="1" applyAlignment="1">
      <alignment horizontal="center"/>
    </xf>
    <xf numFmtId="165" fontId="8" fillId="3" borderId="19" xfId="0" applyNumberFormat="1" applyFont="1" applyFill="1" applyBorder="1" applyAlignment="1">
      <alignment horizontal="center"/>
    </xf>
    <xf numFmtId="3" fontId="8" fillId="3" borderId="0" xfId="0" applyNumberFormat="1" applyFont="1" applyFill="1"/>
    <xf numFmtId="0" fontId="9" fillId="3" borderId="24" xfId="0" applyFont="1" applyFill="1" applyBorder="1" applyAlignment="1">
      <alignment horizontal="left"/>
    </xf>
    <xf numFmtId="165" fontId="8" fillId="3" borderId="1" xfId="0" applyNumberFormat="1" applyFont="1" applyFill="1" applyBorder="1" applyAlignment="1">
      <alignment horizontal="center"/>
    </xf>
    <xf numFmtId="165" fontId="8" fillId="3" borderId="3" xfId="0" applyNumberFormat="1" applyFont="1" applyFill="1" applyBorder="1" applyAlignment="1">
      <alignment horizontal="center"/>
    </xf>
    <xf numFmtId="0" fontId="9" fillId="3" borderId="25" xfId="0" applyFont="1" applyFill="1" applyBorder="1" applyAlignment="1">
      <alignment horizontal="left"/>
    </xf>
    <xf numFmtId="165" fontId="8" fillId="3" borderId="6" xfId="0" applyNumberFormat="1" applyFont="1" applyFill="1" applyBorder="1" applyAlignment="1">
      <alignment horizontal="center"/>
    </xf>
    <xf numFmtId="165" fontId="8" fillId="3" borderId="5" xfId="0" applyNumberFormat="1" applyFont="1" applyFill="1" applyBorder="1" applyAlignment="1">
      <alignment horizontal="center"/>
    </xf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6" fillId="0" borderId="0" xfId="0" applyFont="1"/>
    <xf numFmtId="0" fontId="6" fillId="0" borderId="12" xfId="0" applyFont="1" applyBorder="1"/>
    <xf numFmtId="0" fontId="5" fillId="2" borderId="26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4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3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left" vertical="center" wrapText="1"/>
    </xf>
    <xf numFmtId="0" fontId="6" fillId="0" borderId="12" xfId="0" pivotButton="1" applyFont="1" applyBorder="1"/>
    <xf numFmtId="165" fontId="8" fillId="3" borderId="18" xfId="0" applyNumberFormat="1" applyFont="1" applyFill="1" applyBorder="1" applyAlignment="1">
      <alignment horizontal="center"/>
    </xf>
    <xf numFmtId="165" fontId="8" fillId="3" borderId="2" xfId="0" applyNumberFormat="1" applyFont="1" applyFill="1" applyBorder="1" applyAlignment="1">
      <alignment horizontal="center"/>
    </xf>
    <xf numFmtId="165" fontId="8" fillId="3" borderId="4" xfId="0" applyNumberFormat="1" applyFont="1" applyFill="1" applyBorder="1" applyAlignment="1">
      <alignment horizontal="center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5" xfId="0" applyFill="1" applyBorder="1"/>
    <xf numFmtId="0" fontId="0" fillId="6" borderId="37" xfId="0" applyFill="1" applyBorder="1"/>
    <xf numFmtId="0" fontId="0" fillId="6" borderId="39" xfId="0" applyFill="1" applyBorder="1"/>
    <xf numFmtId="0" fontId="0" fillId="6" borderId="41" xfId="0" applyFill="1" applyBorder="1"/>
    <xf numFmtId="0" fontId="0" fillId="6" borderId="40" xfId="0" applyFill="1" applyBorder="1"/>
    <xf numFmtId="0" fontId="0" fillId="6" borderId="36" xfId="0" applyFill="1" applyBorder="1"/>
    <xf numFmtId="0" fontId="0" fillId="6" borderId="38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43" xfId="0" applyFont="1" applyBorder="1" applyAlignment="1">
      <alignment horizontal="left"/>
    </xf>
    <xf numFmtId="0" fontId="2" fillId="0" borderId="37" xfId="0" applyFont="1" applyBorder="1" applyAlignment="1">
      <alignment horizontal="left"/>
    </xf>
    <xf numFmtId="168" fontId="0" fillId="3" borderId="31" xfId="0" applyNumberFormat="1" applyFill="1" applyBorder="1" applyAlignment="1">
      <alignment horizontal="center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8" fontId="0" fillId="0" borderId="1" xfId="0" applyNumberFormat="1" applyBorder="1" applyAlignment="1">
      <alignment horizontal="left"/>
    </xf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168" fontId="0" fillId="0" borderId="44" xfId="0" pivotButton="1" applyNumberFormat="1" applyBorder="1"/>
    <xf numFmtId="0" fontId="0" fillId="0" borderId="44" xfId="0" applyBorder="1"/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0" fillId="0" borderId="9" xfId="0" applyBorder="1"/>
    <xf numFmtId="0" fontId="0" fillId="0" borderId="9" xfId="0" pivotButton="1" applyBorder="1"/>
    <xf numFmtId="0" fontId="0" fillId="3" borderId="38" xfId="0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0" xfId="0" applyAlignment="1">
      <alignment horizontal="left"/>
    </xf>
    <xf numFmtId="0" fontId="6" fillId="0" borderId="15" xfId="0" applyFont="1" applyBorder="1"/>
    <xf numFmtId="0" fontId="6" fillId="0" borderId="13" xfId="0" applyFont="1" applyBorder="1"/>
    <xf numFmtId="0" fontId="6" fillId="0" borderId="9" xfId="0" applyFont="1" applyBorder="1"/>
    <xf numFmtId="3" fontId="8" fillId="3" borderId="18" xfId="0" applyNumberFormat="1" applyFont="1" applyFill="1" applyBorder="1" applyAlignment="1">
      <alignment horizontal="center"/>
    </xf>
    <xf numFmtId="3" fontId="8" fillId="3" borderId="28" xfId="0" applyNumberFormat="1" applyFont="1" applyFill="1" applyBorder="1" applyAlignment="1">
      <alignment horizontal="center"/>
    </xf>
    <xf numFmtId="3" fontId="8" fillId="3" borderId="19" xfId="0" applyNumberFormat="1" applyFont="1" applyFill="1" applyBorder="1" applyAlignment="1">
      <alignment horizontal="center"/>
    </xf>
    <xf numFmtId="3" fontId="8" fillId="3" borderId="2" xfId="0" applyNumberFormat="1" applyFont="1" applyFill="1" applyBorder="1" applyAlignment="1">
      <alignment horizontal="center"/>
    </xf>
    <xf numFmtId="3" fontId="8" fillId="3" borderId="1" xfId="0" applyNumberFormat="1" applyFont="1" applyFill="1" applyBorder="1" applyAlignment="1">
      <alignment horizontal="center"/>
    </xf>
    <xf numFmtId="3" fontId="8" fillId="3" borderId="3" xfId="0" applyNumberFormat="1" applyFont="1" applyFill="1" applyBorder="1" applyAlignment="1">
      <alignment horizontal="center"/>
    </xf>
    <xf numFmtId="3" fontId="8" fillId="3" borderId="4" xfId="0" applyNumberFormat="1" applyFont="1" applyFill="1" applyBorder="1" applyAlignment="1">
      <alignment horizontal="center"/>
    </xf>
    <xf numFmtId="3" fontId="8" fillId="3" borderId="6" xfId="0" applyNumberFormat="1" applyFont="1" applyFill="1" applyBorder="1" applyAlignment="1">
      <alignment horizontal="center"/>
    </xf>
    <xf numFmtId="3" fontId="8" fillId="3" borderId="5" xfId="0" applyNumberFormat="1" applyFont="1" applyFill="1" applyBorder="1" applyAlignment="1">
      <alignment horizontal="center"/>
    </xf>
    <xf numFmtId="0" fontId="6" fillId="0" borderId="26" xfId="0" applyFont="1" applyBorder="1"/>
    <xf numFmtId="0" fontId="6" fillId="0" borderId="33" xfId="0" applyFont="1" applyBorder="1"/>
    <xf numFmtId="0" fontId="0" fillId="0" borderId="1" xfId="0" applyBorder="1"/>
    <xf numFmtId="0" fontId="0" fillId="3" borderId="24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3" fontId="0" fillId="3" borderId="1" xfId="0" applyNumberFormat="1" applyFill="1" applyBorder="1" applyAlignment="1">
      <alignment horizontal="center"/>
    </xf>
    <xf numFmtId="3" fontId="0" fillId="3" borderId="6" xfId="0" applyNumberForma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9" fontId="0" fillId="3" borderId="19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9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9" fontId="0" fillId="3" borderId="5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18" xfId="0" applyFill="1" applyBorder="1" applyAlignment="1">
      <alignment horizontal="left"/>
    </xf>
    <xf numFmtId="0" fontId="9" fillId="3" borderId="47" xfId="0" applyFont="1" applyFill="1" applyBorder="1" applyAlignment="1">
      <alignment horizontal="left"/>
    </xf>
    <xf numFmtId="0" fontId="9" fillId="3" borderId="46" xfId="0" applyFont="1" applyFill="1" applyBorder="1" applyAlignment="1">
      <alignment horizontal="left"/>
    </xf>
    <xf numFmtId="0" fontId="9" fillId="3" borderId="48" xfId="0" applyFont="1" applyFill="1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3" fillId="6" borderId="42" xfId="0" applyFont="1" applyFill="1" applyBorder="1" applyAlignment="1">
      <alignment horizontal="center" vertical="center"/>
    </xf>
    <xf numFmtId="0" fontId="0" fillId="0" borderId="34" xfId="0" applyBorder="1" applyAlignment="1">
      <alignment horizontal="left" vertical="top" wrapText="1"/>
    </xf>
    <xf numFmtId="0" fontId="0" fillId="0" borderId="33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3" borderId="3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2" borderId="26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53"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numFmt numFmtId="168" formatCode="yyyy\-mm\-dd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26" Type="http://schemas.openxmlformats.org/officeDocument/2006/relationships/pivotTable" Target="pivotTables/pivotTable3.xml"/><Relationship Id="rId39" Type="http://schemas.openxmlformats.org/officeDocument/2006/relationships/customXml" Target="../customXml/item4.xml"/><Relationship Id="rId21" Type="http://schemas.openxmlformats.org/officeDocument/2006/relationships/pivotCacheDefinition" Target="pivotCache/pivotCacheDefinition11.xml"/><Relationship Id="rId34" Type="http://schemas.openxmlformats.org/officeDocument/2006/relationships/powerPivotData" Target="model/item.data"/><Relationship Id="rId42" Type="http://schemas.openxmlformats.org/officeDocument/2006/relationships/customXml" Target="../customXml/item7.xml"/><Relationship Id="rId47" Type="http://schemas.openxmlformats.org/officeDocument/2006/relationships/customXml" Target="../customXml/item12.xml"/><Relationship Id="rId50" Type="http://schemas.openxmlformats.org/officeDocument/2006/relationships/customXml" Target="../customXml/item15.xml"/><Relationship Id="rId55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9" Type="http://schemas.openxmlformats.org/officeDocument/2006/relationships/pivotTable" Target="pivotTables/pivotTable6.xml"/><Relationship Id="rId11" Type="http://schemas.openxmlformats.org/officeDocument/2006/relationships/pivotCacheDefinition" Target="pivotCache/pivotCacheDefinition1.xml"/><Relationship Id="rId24" Type="http://schemas.openxmlformats.org/officeDocument/2006/relationships/pivotTable" Target="pivotTables/pivotTable1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45" Type="http://schemas.openxmlformats.org/officeDocument/2006/relationships/customXml" Target="../customXml/item10.xml"/><Relationship Id="rId53" Type="http://schemas.openxmlformats.org/officeDocument/2006/relationships/customXml" Target="../customXml/item18.xml"/><Relationship Id="rId58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pivotCacheDefinition" Target="pivotCache/pivotCacheDefinition12.xml"/><Relationship Id="rId27" Type="http://schemas.openxmlformats.org/officeDocument/2006/relationships/pivotTable" Target="pivotTables/pivotTable4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43" Type="http://schemas.openxmlformats.org/officeDocument/2006/relationships/customXml" Target="../customXml/item8.xml"/><Relationship Id="rId48" Type="http://schemas.openxmlformats.org/officeDocument/2006/relationships/customXml" Target="../customXml/item13.xml"/><Relationship Id="rId56" Type="http://schemas.openxmlformats.org/officeDocument/2006/relationships/customXml" Target="../customXml/item2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5" Type="http://schemas.openxmlformats.org/officeDocument/2006/relationships/pivotTable" Target="pivotTables/pivotTable2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46" Type="http://schemas.openxmlformats.org/officeDocument/2006/relationships/customXml" Target="../customXml/item11.xml"/><Relationship Id="rId59" Type="http://schemas.openxmlformats.org/officeDocument/2006/relationships/customXml" Target="../customXml/item24.xml"/><Relationship Id="rId20" Type="http://schemas.openxmlformats.org/officeDocument/2006/relationships/pivotCacheDefinition" Target="pivotCache/pivotCacheDefinition10.xml"/><Relationship Id="rId41" Type="http://schemas.openxmlformats.org/officeDocument/2006/relationships/customXml" Target="../customXml/item6.xml"/><Relationship Id="rId54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5.xml"/><Relationship Id="rId23" Type="http://schemas.openxmlformats.org/officeDocument/2006/relationships/pivotCacheDefinition" Target="pivotCache/pivotCacheDefinition13.xml"/><Relationship Id="rId28" Type="http://schemas.openxmlformats.org/officeDocument/2006/relationships/pivotTable" Target="pivotTables/pivotTable5.xml"/><Relationship Id="rId36" Type="http://schemas.openxmlformats.org/officeDocument/2006/relationships/customXml" Target="../customXml/item1.xml"/><Relationship Id="rId49" Type="http://schemas.openxmlformats.org/officeDocument/2006/relationships/customXml" Target="../customXml/item14.xml"/><Relationship Id="rId57" Type="http://schemas.openxmlformats.org/officeDocument/2006/relationships/customXml" Target="../customXml/item22.xml"/><Relationship Id="rId10" Type="http://schemas.openxmlformats.org/officeDocument/2006/relationships/worksheet" Target="worksheets/sheet10.xml"/><Relationship Id="rId31" Type="http://schemas.openxmlformats.org/officeDocument/2006/relationships/connections" Target="connections.xml"/><Relationship Id="rId44" Type="http://schemas.openxmlformats.org/officeDocument/2006/relationships/customXml" Target="../customXml/item9.xml"/><Relationship Id="rId52" Type="http://schemas.openxmlformats.org/officeDocument/2006/relationships/customXml" Target="../customXml/item17.xml"/><Relationship Id="rId60" Type="http://schemas.openxmlformats.org/officeDocument/2006/relationships/customXml" Target="../customXml/item25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August</c:v>
              </c:pt>
              <c:pt idx="1">
                <c:v>July</c:v>
              </c:pt>
              <c:pt idx="2">
                <c:v>June</c:v>
              </c:pt>
              <c:pt idx="3">
                <c:v>May</c:v>
              </c:pt>
            </c:strLit>
          </c:cat>
          <c:val>
            <c:numLit>
              <c:formatCode>General</c:formatCode>
              <c:ptCount val="4"/>
              <c:pt idx="0">
                <c:v>27</c:v>
              </c:pt>
              <c:pt idx="1">
                <c:v>118</c:v>
              </c:pt>
              <c:pt idx="2">
                <c:v>63</c:v>
              </c:pt>
              <c:pt idx="3">
                <c:v>28</c:v>
              </c:pt>
            </c:numLit>
          </c:val>
          <c:extLst>
            <c:ext xmlns:c16="http://schemas.microsoft.com/office/drawing/2014/chart" uri="{C3380CC4-5D6E-409C-BE32-E72D297353CC}">
              <c16:uniqueId val="{00000000-61B0-478A-A779-340F9EFBF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August</c:v>
              </c:pt>
              <c:pt idx="1">
                <c:v>July</c:v>
              </c:pt>
              <c:pt idx="2">
                <c:v>June</c:v>
              </c:pt>
              <c:pt idx="3">
                <c:v>May</c:v>
              </c:pt>
            </c:strLit>
          </c:cat>
          <c:val>
            <c:numLit>
              <c:formatCode>General</c:formatCode>
              <c:ptCount val="4"/>
              <c:pt idx="0">
                <c:v>39908</c:v>
              </c:pt>
              <c:pt idx="1">
                <c:v>363307</c:v>
              </c:pt>
              <c:pt idx="2">
                <c:v>200256</c:v>
              </c:pt>
              <c:pt idx="3">
                <c:v>1862960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1B0-478A-A779-340F9EFBF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91"/>
              <c:pt idx="0">
                <c:v>1/06/2025</c:v>
              </c:pt>
              <c:pt idx="1">
                <c:v>1/07/2025</c:v>
              </c:pt>
              <c:pt idx="2">
                <c:v>1/08/2025</c:v>
              </c:pt>
              <c:pt idx="3">
                <c:v>10/06/2025</c:v>
              </c:pt>
              <c:pt idx="4">
                <c:v>10/07/2025</c:v>
              </c:pt>
              <c:pt idx="5">
                <c:v>10/08/2025</c:v>
              </c:pt>
              <c:pt idx="6">
                <c:v>11/06/2025</c:v>
              </c:pt>
              <c:pt idx="7">
                <c:v>11/07/2025</c:v>
              </c:pt>
              <c:pt idx="8">
                <c:v>11/08/2025</c:v>
              </c:pt>
              <c:pt idx="9">
                <c:v>12/06/2025</c:v>
              </c:pt>
              <c:pt idx="10">
                <c:v>12/07/2025</c:v>
              </c:pt>
              <c:pt idx="11">
                <c:v>12/08/2025</c:v>
              </c:pt>
              <c:pt idx="12">
                <c:v>13/06/2025</c:v>
              </c:pt>
              <c:pt idx="13">
                <c:v>13/07/2025</c:v>
              </c:pt>
              <c:pt idx="14">
                <c:v>13/08/2025</c:v>
              </c:pt>
              <c:pt idx="15">
                <c:v>14/06/2025</c:v>
              </c:pt>
              <c:pt idx="16">
                <c:v>14/07/2025</c:v>
              </c:pt>
              <c:pt idx="17">
                <c:v>14/08/2025</c:v>
              </c:pt>
              <c:pt idx="18">
                <c:v>15/06/2025</c:v>
              </c:pt>
              <c:pt idx="19">
                <c:v>15/07/2025</c:v>
              </c:pt>
              <c:pt idx="20">
                <c:v>15/08/2025</c:v>
              </c:pt>
              <c:pt idx="21">
                <c:v>16/06/2025</c:v>
              </c:pt>
              <c:pt idx="22">
                <c:v>16/07/2025</c:v>
              </c:pt>
              <c:pt idx="23">
                <c:v>16/08/2025</c:v>
              </c:pt>
              <c:pt idx="24">
                <c:v>17/06/2025</c:v>
              </c:pt>
              <c:pt idx="25">
                <c:v>17/07/2025</c:v>
              </c:pt>
              <c:pt idx="26">
                <c:v>17/08/2025</c:v>
              </c:pt>
              <c:pt idx="27">
                <c:v>18/06/2025</c:v>
              </c:pt>
              <c:pt idx="28">
                <c:v>18/07/2025</c:v>
              </c:pt>
              <c:pt idx="29">
                <c:v>18/08/2025</c:v>
              </c:pt>
              <c:pt idx="30">
                <c:v>19/06/2025</c:v>
              </c:pt>
              <c:pt idx="31">
                <c:v>19/07/2025</c:v>
              </c:pt>
              <c:pt idx="32">
                <c:v>19/08/2025</c:v>
              </c:pt>
              <c:pt idx="33">
                <c:v>2/06/2025</c:v>
              </c:pt>
              <c:pt idx="34">
                <c:v>2/07/2025</c:v>
              </c:pt>
              <c:pt idx="35">
                <c:v>2/08/2025</c:v>
              </c:pt>
              <c:pt idx="36">
                <c:v>20/06/2025</c:v>
              </c:pt>
              <c:pt idx="37">
                <c:v>20/07/2025</c:v>
              </c:pt>
              <c:pt idx="38">
                <c:v>21/05/2025</c:v>
              </c:pt>
              <c:pt idx="39">
                <c:v>21/06/2025</c:v>
              </c:pt>
              <c:pt idx="40">
                <c:v>21/07/2025</c:v>
              </c:pt>
              <c:pt idx="41">
                <c:v>22/05/2025</c:v>
              </c:pt>
              <c:pt idx="42">
                <c:v>22/06/2025</c:v>
              </c:pt>
              <c:pt idx="43">
                <c:v>22/07/2025</c:v>
              </c:pt>
              <c:pt idx="44">
                <c:v>23/05/2025</c:v>
              </c:pt>
              <c:pt idx="45">
                <c:v>23/06/2025</c:v>
              </c:pt>
              <c:pt idx="46">
                <c:v>23/07/2025</c:v>
              </c:pt>
              <c:pt idx="47">
                <c:v>24/05/2025</c:v>
              </c:pt>
              <c:pt idx="48">
                <c:v>24/06/2025</c:v>
              </c:pt>
              <c:pt idx="49">
                <c:v>24/07/2025</c:v>
              </c:pt>
              <c:pt idx="50">
                <c:v>25/05/2025</c:v>
              </c:pt>
              <c:pt idx="51">
                <c:v>25/06/2025</c:v>
              </c:pt>
              <c:pt idx="52">
                <c:v>25/07/2025</c:v>
              </c:pt>
              <c:pt idx="53">
                <c:v>26/05/2025</c:v>
              </c:pt>
              <c:pt idx="54">
                <c:v>26/06/2025</c:v>
              </c:pt>
              <c:pt idx="55">
                <c:v>26/07/2025</c:v>
              </c:pt>
              <c:pt idx="56">
                <c:v>27/05/2025</c:v>
              </c:pt>
              <c:pt idx="57">
                <c:v>27/06/2025</c:v>
              </c:pt>
              <c:pt idx="58">
                <c:v>27/07/2025</c:v>
              </c:pt>
              <c:pt idx="59">
                <c:v>28/05/2025</c:v>
              </c:pt>
              <c:pt idx="60">
                <c:v>28/06/2025</c:v>
              </c:pt>
              <c:pt idx="61">
                <c:v>28/07/2025</c:v>
              </c:pt>
              <c:pt idx="62">
                <c:v>29/05/2025</c:v>
              </c:pt>
              <c:pt idx="63">
                <c:v>29/06/2025</c:v>
              </c:pt>
              <c:pt idx="64">
                <c:v>29/07/2025</c:v>
              </c:pt>
              <c:pt idx="65">
                <c:v>3/06/2025</c:v>
              </c:pt>
              <c:pt idx="66">
                <c:v>3/07/2025</c:v>
              </c:pt>
              <c:pt idx="67">
                <c:v>3/08/2025</c:v>
              </c:pt>
              <c:pt idx="68">
                <c:v>30/05/2025</c:v>
              </c:pt>
              <c:pt idx="69">
                <c:v>30/06/2025</c:v>
              </c:pt>
              <c:pt idx="70">
                <c:v>30/07/2025</c:v>
              </c:pt>
              <c:pt idx="71">
                <c:v>31/05/2025</c:v>
              </c:pt>
              <c:pt idx="72">
                <c:v>31/07/2025</c:v>
              </c:pt>
              <c:pt idx="73">
                <c:v>4/06/2025</c:v>
              </c:pt>
              <c:pt idx="74">
                <c:v>4/07/2025</c:v>
              </c:pt>
              <c:pt idx="75">
                <c:v>4/08/2025</c:v>
              </c:pt>
              <c:pt idx="76">
                <c:v>5/06/2025</c:v>
              </c:pt>
              <c:pt idx="77">
                <c:v>5/07/2025</c:v>
              </c:pt>
              <c:pt idx="78">
                <c:v>5/08/2025</c:v>
              </c:pt>
              <c:pt idx="79">
                <c:v>6/06/2025</c:v>
              </c:pt>
              <c:pt idx="80">
                <c:v>6/07/2025</c:v>
              </c:pt>
              <c:pt idx="81">
                <c:v>6/08/2025</c:v>
              </c:pt>
              <c:pt idx="82">
                <c:v>7/06/2025</c:v>
              </c:pt>
              <c:pt idx="83">
                <c:v>7/07/2025</c:v>
              </c:pt>
              <c:pt idx="84">
                <c:v>7/08/2025</c:v>
              </c:pt>
              <c:pt idx="85">
                <c:v>8/06/2025</c:v>
              </c:pt>
              <c:pt idx="86">
                <c:v>8/07/2025</c:v>
              </c:pt>
              <c:pt idx="87">
                <c:v>8/08/2025</c:v>
              </c:pt>
              <c:pt idx="88">
                <c:v>9/06/2025</c:v>
              </c:pt>
              <c:pt idx="89">
                <c:v>9/07/2025</c:v>
              </c:pt>
              <c:pt idx="90">
                <c:v>9/08/2025</c:v>
              </c:pt>
            </c:strLit>
          </c:cat>
          <c:val>
            <c:numLit>
              <c:formatCode>General</c:formatCode>
              <c:ptCount val="91"/>
              <c:pt idx="2">
                <c:v>3</c:v>
              </c:pt>
              <c:pt idx="9">
                <c:v>7</c:v>
              </c:pt>
              <c:pt idx="10">
                <c:v>4</c:v>
              </c:pt>
              <c:pt idx="12">
                <c:v>3</c:v>
              </c:pt>
              <c:pt idx="15">
                <c:v>5</c:v>
              </c:pt>
              <c:pt idx="20">
                <c:v>1</c:v>
              </c:pt>
              <c:pt idx="22">
                <c:v>26</c:v>
              </c:pt>
              <c:pt idx="24">
                <c:v>3</c:v>
              </c:pt>
              <c:pt idx="25">
                <c:v>14</c:v>
              </c:pt>
              <c:pt idx="27">
                <c:v>1</c:v>
              </c:pt>
              <c:pt idx="31">
                <c:v>15</c:v>
              </c:pt>
              <c:pt idx="35">
                <c:v>1</c:v>
              </c:pt>
              <c:pt idx="36">
                <c:v>2</c:v>
              </c:pt>
              <c:pt idx="41">
                <c:v>4</c:v>
              </c:pt>
              <c:pt idx="43">
                <c:v>3</c:v>
              </c:pt>
              <c:pt idx="44">
                <c:v>2</c:v>
              </c:pt>
              <c:pt idx="46">
                <c:v>15</c:v>
              </c:pt>
              <c:pt idx="48">
                <c:v>2</c:v>
              </c:pt>
              <c:pt idx="49">
                <c:v>1</c:v>
              </c:pt>
              <c:pt idx="52">
                <c:v>1</c:v>
              </c:pt>
              <c:pt idx="59">
                <c:v>6</c:v>
              </c:pt>
              <c:pt idx="60">
                <c:v>5</c:v>
              </c:pt>
              <c:pt idx="62">
                <c:v>2</c:v>
              </c:pt>
              <c:pt idx="64">
                <c:v>1</c:v>
              </c:pt>
              <c:pt idx="70">
                <c:v>2</c:v>
              </c:pt>
              <c:pt idx="71">
                <c:v>1</c:v>
              </c:pt>
              <c:pt idx="72">
                <c:v>5</c:v>
              </c:pt>
              <c:pt idx="88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91"/>
              <c:pt idx="0">
                <c:v>1/06/2025</c:v>
              </c:pt>
              <c:pt idx="1">
                <c:v>1/07/2025</c:v>
              </c:pt>
              <c:pt idx="2">
                <c:v>1/08/2025</c:v>
              </c:pt>
              <c:pt idx="3">
                <c:v>10/06/2025</c:v>
              </c:pt>
              <c:pt idx="4">
                <c:v>10/07/2025</c:v>
              </c:pt>
              <c:pt idx="5">
                <c:v>10/08/2025</c:v>
              </c:pt>
              <c:pt idx="6">
                <c:v>11/06/2025</c:v>
              </c:pt>
              <c:pt idx="7">
                <c:v>11/07/2025</c:v>
              </c:pt>
              <c:pt idx="8">
                <c:v>11/08/2025</c:v>
              </c:pt>
              <c:pt idx="9">
                <c:v>12/06/2025</c:v>
              </c:pt>
              <c:pt idx="10">
                <c:v>12/07/2025</c:v>
              </c:pt>
              <c:pt idx="11">
                <c:v>12/08/2025</c:v>
              </c:pt>
              <c:pt idx="12">
                <c:v>13/06/2025</c:v>
              </c:pt>
              <c:pt idx="13">
                <c:v>13/07/2025</c:v>
              </c:pt>
              <c:pt idx="14">
                <c:v>13/08/2025</c:v>
              </c:pt>
              <c:pt idx="15">
                <c:v>14/06/2025</c:v>
              </c:pt>
              <c:pt idx="16">
                <c:v>14/07/2025</c:v>
              </c:pt>
              <c:pt idx="17">
                <c:v>14/08/2025</c:v>
              </c:pt>
              <c:pt idx="18">
                <c:v>15/06/2025</c:v>
              </c:pt>
              <c:pt idx="19">
                <c:v>15/07/2025</c:v>
              </c:pt>
              <c:pt idx="20">
                <c:v>15/08/2025</c:v>
              </c:pt>
              <c:pt idx="21">
                <c:v>16/06/2025</c:v>
              </c:pt>
              <c:pt idx="22">
                <c:v>16/07/2025</c:v>
              </c:pt>
              <c:pt idx="23">
                <c:v>16/08/2025</c:v>
              </c:pt>
              <c:pt idx="24">
                <c:v>17/06/2025</c:v>
              </c:pt>
              <c:pt idx="25">
                <c:v>17/07/2025</c:v>
              </c:pt>
              <c:pt idx="26">
                <c:v>17/08/2025</c:v>
              </c:pt>
              <c:pt idx="27">
                <c:v>18/06/2025</c:v>
              </c:pt>
              <c:pt idx="28">
                <c:v>18/07/2025</c:v>
              </c:pt>
              <c:pt idx="29">
                <c:v>18/08/2025</c:v>
              </c:pt>
              <c:pt idx="30">
                <c:v>19/06/2025</c:v>
              </c:pt>
              <c:pt idx="31">
                <c:v>19/07/2025</c:v>
              </c:pt>
              <c:pt idx="32">
                <c:v>19/08/2025</c:v>
              </c:pt>
              <c:pt idx="33">
                <c:v>2/06/2025</c:v>
              </c:pt>
              <c:pt idx="34">
                <c:v>2/07/2025</c:v>
              </c:pt>
              <c:pt idx="35">
                <c:v>2/08/2025</c:v>
              </c:pt>
              <c:pt idx="36">
                <c:v>20/06/2025</c:v>
              </c:pt>
              <c:pt idx="37">
                <c:v>20/07/2025</c:v>
              </c:pt>
              <c:pt idx="38">
                <c:v>21/05/2025</c:v>
              </c:pt>
              <c:pt idx="39">
                <c:v>21/06/2025</c:v>
              </c:pt>
              <c:pt idx="40">
                <c:v>21/07/2025</c:v>
              </c:pt>
              <c:pt idx="41">
                <c:v>22/05/2025</c:v>
              </c:pt>
              <c:pt idx="42">
                <c:v>22/06/2025</c:v>
              </c:pt>
              <c:pt idx="43">
                <c:v>22/07/2025</c:v>
              </c:pt>
              <c:pt idx="44">
                <c:v>23/05/2025</c:v>
              </c:pt>
              <c:pt idx="45">
                <c:v>23/06/2025</c:v>
              </c:pt>
              <c:pt idx="46">
                <c:v>23/07/2025</c:v>
              </c:pt>
              <c:pt idx="47">
                <c:v>24/05/2025</c:v>
              </c:pt>
              <c:pt idx="48">
                <c:v>24/06/2025</c:v>
              </c:pt>
              <c:pt idx="49">
                <c:v>24/07/2025</c:v>
              </c:pt>
              <c:pt idx="50">
                <c:v>25/05/2025</c:v>
              </c:pt>
              <c:pt idx="51">
                <c:v>25/06/2025</c:v>
              </c:pt>
              <c:pt idx="52">
                <c:v>25/07/2025</c:v>
              </c:pt>
              <c:pt idx="53">
                <c:v>26/05/2025</c:v>
              </c:pt>
              <c:pt idx="54">
                <c:v>26/06/2025</c:v>
              </c:pt>
              <c:pt idx="55">
                <c:v>26/07/2025</c:v>
              </c:pt>
              <c:pt idx="56">
                <c:v>27/05/2025</c:v>
              </c:pt>
              <c:pt idx="57">
                <c:v>27/06/2025</c:v>
              </c:pt>
              <c:pt idx="58">
                <c:v>27/07/2025</c:v>
              </c:pt>
              <c:pt idx="59">
                <c:v>28/05/2025</c:v>
              </c:pt>
              <c:pt idx="60">
                <c:v>28/06/2025</c:v>
              </c:pt>
              <c:pt idx="61">
                <c:v>28/07/2025</c:v>
              </c:pt>
              <c:pt idx="62">
                <c:v>29/05/2025</c:v>
              </c:pt>
              <c:pt idx="63">
                <c:v>29/06/2025</c:v>
              </c:pt>
              <c:pt idx="64">
                <c:v>29/07/2025</c:v>
              </c:pt>
              <c:pt idx="65">
                <c:v>3/06/2025</c:v>
              </c:pt>
              <c:pt idx="66">
                <c:v>3/07/2025</c:v>
              </c:pt>
              <c:pt idx="67">
                <c:v>3/08/2025</c:v>
              </c:pt>
              <c:pt idx="68">
                <c:v>30/05/2025</c:v>
              </c:pt>
              <c:pt idx="69">
                <c:v>30/06/2025</c:v>
              </c:pt>
              <c:pt idx="70">
                <c:v>30/07/2025</c:v>
              </c:pt>
              <c:pt idx="71">
                <c:v>31/05/2025</c:v>
              </c:pt>
              <c:pt idx="72">
                <c:v>31/07/2025</c:v>
              </c:pt>
              <c:pt idx="73">
                <c:v>4/06/2025</c:v>
              </c:pt>
              <c:pt idx="74">
                <c:v>4/07/2025</c:v>
              </c:pt>
              <c:pt idx="75">
                <c:v>4/08/2025</c:v>
              </c:pt>
              <c:pt idx="76">
                <c:v>5/06/2025</c:v>
              </c:pt>
              <c:pt idx="77">
                <c:v>5/07/2025</c:v>
              </c:pt>
              <c:pt idx="78">
                <c:v>5/08/2025</c:v>
              </c:pt>
              <c:pt idx="79">
                <c:v>6/06/2025</c:v>
              </c:pt>
              <c:pt idx="80">
                <c:v>6/07/2025</c:v>
              </c:pt>
              <c:pt idx="81">
                <c:v>6/08/2025</c:v>
              </c:pt>
              <c:pt idx="82">
                <c:v>7/06/2025</c:v>
              </c:pt>
              <c:pt idx="83">
                <c:v>7/07/2025</c:v>
              </c:pt>
              <c:pt idx="84">
                <c:v>7/08/2025</c:v>
              </c:pt>
              <c:pt idx="85">
                <c:v>8/06/2025</c:v>
              </c:pt>
              <c:pt idx="86">
                <c:v>8/07/2025</c:v>
              </c:pt>
              <c:pt idx="87">
                <c:v>8/08/2025</c:v>
              </c:pt>
              <c:pt idx="88">
                <c:v>9/06/2025</c:v>
              </c:pt>
              <c:pt idx="89">
                <c:v>9/07/2025</c:v>
              </c:pt>
              <c:pt idx="90">
                <c:v>9/08/2025</c:v>
              </c:pt>
            </c:strLit>
          </c:cat>
          <c:val>
            <c:numLit>
              <c:formatCode>General</c:formatCode>
              <c:ptCount val="91"/>
              <c:pt idx="2">
                <c:v>13402</c:v>
              </c:pt>
              <c:pt idx="9">
                <c:v>35524</c:v>
              </c:pt>
              <c:pt idx="10">
                <c:v>11108</c:v>
              </c:pt>
              <c:pt idx="12">
                <c:v>3620</c:v>
              </c:pt>
              <c:pt idx="15">
                <c:v>1965</c:v>
              </c:pt>
              <c:pt idx="20">
                <c:v>13253</c:v>
              </c:pt>
              <c:pt idx="22">
                <c:v>82703</c:v>
              </c:pt>
              <c:pt idx="24">
                <c:v>45901</c:v>
              </c:pt>
              <c:pt idx="25">
                <c:v>38892</c:v>
              </c:pt>
              <c:pt idx="27">
                <c:v>13253</c:v>
              </c:pt>
              <c:pt idx="31">
                <c:v>41688</c:v>
              </c:pt>
              <c:pt idx="35">
                <c:v>13253</c:v>
              </c:pt>
              <c:pt idx="36">
                <c:v>22054</c:v>
              </c:pt>
              <c:pt idx="41">
                <c:v>923834</c:v>
              </c:pt>
              <c:pt idx="43">
                <c:v>29285</c:v>
              </c:pt>
              <c:pt idx="44">
                <c:v>878681</c:v>
              </c:pt>
              <c:pt idx="46">
                <c:v>41685</c:v>
              </c:pt>
              <c:pt idx="48">
                <c:v>11744</c:v>
              </c:pt>
              <c:pt idx="49">
                <c:v>33194</c:v>
              </c:pt>
              <c:pt idx="52">
                <c:v>60</c:v>
              </c:pt>
              <c:pt idx="59">
                <c:v>27247</c:v>
              </c:pt>
              <c:pt idx="60">
                <c:v>63963</c:v>
              </c:pt>
              <c:pt idx="62">
                <c:v>32496</c:v>
              </c:pt>
              <c:pt idx="64">
                <c:v>5872</c:v>
              </c:pt>
              <c:pt idx="70">
                <c:v>167</c:v>
              </c:pt>
              <c:pt idx="71">
                <c:v>702</c:v>
              </c:pt>
              <c:pt idx="72">
                <c:v>78653</c:v>
              </c:pt>
              <c:pt idx="88">
                <c:v>2232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Monday</c:v>
              </c:pt>
              <c:pt idx="1">
                <c:v>Tuesday</c:v>
              </c:pt>
              <c:pt idx="2">
                <c:v>Wednesday</c:v>
              </c:pt>
              <c:pt idx="3">
                <c:v>Thursday</c:v>
              </c:pt>
              <c:pt idx="4">
                <c:v>Friday</c:v>
              </c:pt>
              <c:pt idx="5">
                <c:v>Saturday</c:v>
              </c:pt>
              <c:pt idx="6">
                <c:v>Sunday</c:v>
              </c:pt>
            </c:strLit>
          </c:cat>
          <c:val>
            <c:numLit>
              <c:formatCode>General</c:formatCode>
              <c:ptCount val="7"/>
              <c:pt idx="0">
                <c:v>16</c:v>
              </c:pt>
              <c:pt idx="1">
                <c:v>22</c:v>
              </c:pt>
              <c:pt idx="2">
                <c:v>63</c:v>
              </c:pt>
              <c:pt idx="3">
                <c:v>48</c:v>
              </c:pt>
              <c:pt idx="4">
                <c:v>26</c:v>
              </c:pt>
              <c:pt idx="5">
                <c:v>48</c:v>
              </c:pt>
              <c:pt idx="6">
                <c:v>13</c:v>
              </c:pt>
            </c:numLit>
          </c:val>
          <c:extLst>
            <c:ext xmlns:c16="http://schemas.microsoft.com/office/drawing/2014/chart" uri="{C3380CC4-5D6E-409C-BE32-E72D297353CC}">
              <c16:uniqueId val="{00000000-CDAB-49F9-BB50-EE043984C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Canceled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apisec</c:v>
              </c:pt>
              <c:pt idx="1">
                <c:v>containers</c:v>
              </c:pt>
              <c:pt idx="2">
                <c:v>kics</c:v>
              </c:pt>
              <c:pt idx="3">
                <c:v>microengines</c:v>
              </c:pt>
              <c:pt idx="4">
                <c:v>sast</c:v>
              </c:pt>
              <c:pt idx="5">
                <c:v>sca</c:v>
              </c:pt>
            </c:strLit>
          </c:cat>
          <c:val>
            <c:numLit>
              <c:formatCode>General</c:formatCode>
              <c:ptCount val="6"/>
              <c:pt idx="4">
                <c:v>2</c:v>
              </c:pt>
              <c:pt idx="5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397C-4D6A-B713-01C6383D0771}"/>
            </c:ext>
          </c:extLst>
        </c:ser>
        <c:ser>
          <c:idx val="1"/>
          <c:order val="1"/>
          <c:tx>
            <c:v>Completed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apisec</c:v>
              </c:pt>
              <c:pt idx="1">
                <c:v>containers</c:v>
              </c:pt>
              <c:pt idx="2">
                <c:v>kics</c:v>
              </c:pt>
              <c:pt idx="3">
                <c:v>microengines</c:v>
              </c:pt>
              <c:pt idx="4">
                <c:v>sast</c:v>
              </c:pt>
              <c:pt idx="5">
                <c:v>sca</c:v>
              </c:pt>
            </c:strLit>
          </c:cat>
          <c:val>
            <c:numLit>
              <c:formatCode>General</c:formatCode>
              <c:ptCount val="6"/>
              <c:pt idx="0">
                <c:v>119</c:v>
              </c:pt>
              <c:pt idx="1">
                <c:v>112</c:v>
              </c:pt>
              <c:pt idx="2">
                <c:v>120</c:v>
              </c:pt>
              <c:pt idx="3">
                <c:v>114</c:v>
              </c:pt>
              <c:pt idx="4">
                <c:v>135</c:v>
              </c:pt>
              <c:pt idx="5">
                <c:v>124</c:v>
              </c:pt>
            </c:numLit>
          </c:val>
          <c:extLst>
            <c:ext xmlns:c16="http://schemas.microsoft.com/office/drawing/2014/chart" uri="{C3380CC4-5D6E-409C-BE32-E72D297353CC}">
              <c16:uniqueId val="{00000000-F2A7-44F8-86F4-0BBB31B7DEAE}"/>
            </c:ext>
          </c:extLst>
        </c:ser>
        <c:ser>
          <c:idx val="2"/>
          <c:order val="2"/>
          <c:tx>
            <c:v>Failed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apisec</c:v>
              </c:pt>
              <c:pt idx="1">
                <c:v>containers</c:v>
              </c:pt>
              <c:pt idx="2">
                <c:v>kics</c:v>
              </c:pt>
              <c:pt idx="3">
                <c:v>microengines</c:v>
              </c:pt>
              <c:pt idx="4">
                <c:v>sast</c:v>
              </c:pt>
              <c:pt idx="5">
                <c:v>sca</c:v>
              </c:pt>
            </c:strLit>
          </c:cat>
          <c:val>
            <c:numLit>
              <c:formatCode>General</c:formatCode>
              <c:ptCount val="6"/>
              <c:pt idx="2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F2A7-44F8-86F4-0BBB31B7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v>apisec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May
2025</c:v>
              </c:pt>
              <c:pt idx="1">
                <c:v>Jun
2025</c:v>
              </c:pt>
              <c:pt idx="2">
                <c:v>Jul
2025</c:v>
              </c:pt>
              <c:pt idx="3">
                <c:v>Aug
2025</c:v>
              </c:pt>
            </c:strLit>
          </c:cat>
          <c:val>
            <c:numLit>
              <c:formatCode>General</c:formatCode>
              <c:ptCount val="4"/>
              <c:pt idx="0">
                <c:v>9</c:v>
              </c:pt>
              <c:pt idx="1">
                <c:v>25</c:v>
              </c:pt>
              <c:pt idx="2">
                <c:v>83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00-71C6-47AB-9483-B041DA49E17B}"/>
            </c:ext>
          </c:extLst>
        </c:ser>
        <c:ser>
          <c:idx val="1"/>
          <c:order val="1"/>
          <c:tx>
            <c:v>containers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May
2025</c:v>
              </c:pt>
              <c:pt idx="1">
                <c:v>Jun
2025</c:v>
              </c:pt>
              <c:pt idx="2">
                <c:v>Jul
2025</c:v>
              </c:pt>
              <c:pt idx="3">
                <c:v>Aug
2025</c:v>
              </c:pt>
            </c:strLit>
          </c:cat>
          <c:val>
            <c:numLit>
              <c:formatCode>General</c:formatCode>
              <c:ptCount val="4"/>
              <c:pt idx="0">
                <c:v>4</c:v>
              </c:pt>
              <c:pt idx="1">
                <c:v>25</c:v>
              </c:pt>
              <c:pt idx="2">
                <c:v>81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18-71C6-47AB-9483-B041DA49E17B}"/>
            </c:ext>
          </c:extLst>
        </c:ser>
        <c:ser>
          <c:idx val="2"/>
          <c:order val="2"/>
          <c:tx>
            <c:v>kics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May
2025</c:v>
              </c:pt>
              <c:pt idx="1">
                <c:v>Jun
2025</c:v>
              </c:pt>
              <c:pt idx="2">
                <c:v>Jul
2025</c:v>
              </c:pt>
              <c:pt idx="3">
                <c:v>Aug
2025</c:v>
              </c:pt>
            </c:strLit>
          </c:cat>
          <c:val>
            <c:numLit>
              <c:formatCode>General</c:formatCode>
              <c:ptCount val="4"/>
              <c:pt idx="0">
                <c:v>9</c:v>
              </c:pt>
              <c:pt idx="1">
                <c:v>25</c:v>
              </c:pt>
              <c:pt idx="2">
                <c:v>85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19-71C6-47AB-9483-B041DA49E17B}"/>
            </c:ext>
          </c:extLst>
        </c:ser>
        <c:ser>
          <c:idx val="3"/>
          <c:order val="3"/>
          <c:tx>
            <c:v>microengines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May
2025</c:v>
              </c:pt>
              <c:pt idx="1">
                <c:v>Jun
2025</c:v>
              </c:pt>
              <c:pt idx="2">
                <c:v>Jul
2025</c:v>
              </c:pt>
              <c:pt idx="3">
                <c:v>Aug
2025</c:v>
              </c:pt>
            </c:strLit>
          </c:cat>
          <c:val>
            <c:numLit>
              <c:formatCode>General</c:formatCode>
              <c:ptCount val="4"/>
              <c:pt idx="0">
                <c:v>5</c:v>
              </c:pt>
              <c:pt idx="1">
                <c:v>26</c:v>
              </c:pt>
              <c:pt idx="2">
                <c:v>81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1A-71C6-47AB-9483-B041DA49E17B}"/>
            </c:ext>
          </c:extLst>
        </c:ser>
        <c:ser>
          <c:idx val="4"/>
          <c:order val="4"/>
          <c:tx>
            <c:v>sast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May
2025</c:v>
              </c:pt>
              <c:pt idx="1">
                <c:v>Jun
2025</c:v>
              </c:pt>
              <c:pt idx="2">
                <c:v>Jul
2025</c:v>
              </c:pt>
              <c:pt idx="3">
                <c:v>Aug
2025</c:v>
              </c:pt>
            </c:strLit>
          </c:cat>
          <c:val>
            <c:numLit>
              <c:formatCode>General</c:formatCode>
              <c:ptCount val="4"/>
              <c:pt idx="0">
                <c:v>15</c:v>
              </c:pt>
              <c:pt idx="1">
                <c:v>30</c:v>
              </c:pt>
              <c:pt idx="2">
                <c:v>87</c:v>
              </c:pt>
              <c:pt idx="3">
                <c:v>5</c:v>
              </c:pt>
            </c:numLit>
          </c:val>
          <c:extLst>
            <c:ext xmlns:c16="http://schemas.microsoft.com/office/drawing/2014/chart" uri="{C3380CC4-5D6E-409C-BE32-E72D297353CC}">
              <c16:uniqueId val="{0000001B-71C6-47AB-9483-B041DA49E17B}"/>
            </c:ext>
          </c:extLst>
        </c:ser>
        <c:ser>
          <c:idx val="5"/>
          <c:order val="5"/>
          <c:tx>
            <c:v>sca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May
2025</c:v>
              </c:pt>
              <c:pt idx="1">
                <c:v>Jun
2025</c:v>
              </c:pt>
              <c:pt idx="2">
                <c:v>Jul
2025</c:v>
              </c:pt>
              <c:pt idx="3">
                <c:v>Aug
2025</c:v>
              </c:pt>
            </c:strLit>
          </c:cat>
          <c:val>
            <c:numLit>
              <c:formatCode>General</c:formatCode>
              <c:ptCount val="4"/>
              <c:pt idx="0">
                <c:v>13</c:v>
              </c:pt>
              <c:pt idx="1">
                <c:v>26</c:v>
              </c:pt>
              <c:pt idx="2">
                <c:v>85</c:v>
              </c:pt>
              <c:pt idx="3">
                <c:v>2</c:v>
              </c:pt>
            </c:numLit>
          </c:val>
          <c:extLst>
            <c:ext xmlns:c16="http://schemas.microsoft.com/office/drawing/2014/chart" uri="{C3380CC4-5D6E-409C-BE32-E72D297353CC}">
              <c16:uniqueId val="{0000001C-71C6-47AB-9483-B041DA49E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ser>
          <c:idx val="0"/>
          <c:order val="0"/>
          <c:tx>
            <c:v>Average of Runtime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apisec</c:v>
              </c:pt>
              <c:pt idx="1">
                <c:v>containers</c:v>
              </c:pt>
              <c:pt idx="2">
                <c:v>kics</c:v>
              </c:pt>
              <c:pt idx="3">
                <c:v>microengines</c:v>
              </c:pt>
              <c:pt idx="4">
                <c:v>sast</c:v>
              </c:pt>
              <c:pt idx="5">
                <c:v>sca</c:v>
              </c:pt>
            </c:strLit>
          </c:cat>
          <c:val>
            <c:numLit>
              <c:formatCode>hh:mm:ss</c:formatCode>
              <c:ptCount val="6"/>
              <c:pt idx="0">
                <c:v>4.6243837476657321E-4</c:v>
              </c:pt>
              <c:pt idx="1">
                <c:v>2.7813081555886244E-4</c:v>
              </c:pt>
              <c:pt idx="2">
                <c:v>1.846376471150903E-4</c:v>
              </c:pt>
              <c:pt idx="3">
                <c:v>7.9014795727745264E-5</c:v>
              </c:pt>
              <c:pt idx="4">
                <c:v>7.0390945407542566E-4</c:v>
              </c:pt>
              <c:pt idx="5">
                <c:v>1.5229013939410639E-3</c:v>
              </c:pt>
            </c:numLit>
          </c:val>
          <c:extLst>
            <c:ext xmlns:c16="http://schemas.microsoft.com/office/drawing/2014/chart" uri="{C3380CC4-5D6E-409C-BE32-E72D297353CC}">
              <c16:uniqueId val="{00000000-34C1-45DC-8B33-377059B8D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lineChart>
        <c:grouping val="standard"/>
        <c:varyColors val="0"/>
        <c:ser>
          <c:idx val="1"/>
          <c:order val="1"/>
          <c:tx>
            <c:v>Max Runtime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apisec</c:v>
              </c:pt>
              <c:pt idx="1">
                <c:v>containers</c:v>
              </c:pt>
              <c:pt idx="2">
                <c:v>kics</c:v>
              </c:pt>
              <c:pt idx="3">
                <c:v>microengines</c:v>
              </c:pt>
              <c:pt idx="4">
                <c:v>sast</c:v>
              </c:pt>
              <c:pt idx="5">
                <c:v>sca</c:v>
              </c:pt>
            </c:strLit>
          </c:cat>
          <c:val>
            <c:numLit>
              <c:formatCode>hh:mm:ss</c:formatCode>
              <c:ptCount val="6"/>
              <c:pt idx="0">
                <c:v>1.2857164074074074E-2</c:v>
              </c:pt>
              <c:pt idx="1">
                <c:v>3.7254261689814816E-3</c:v>
              </c:pt>
              <c:pt idx="2">
                <c:v>1.0711267673611111E-2</c:v>
              </c:pt>
              <c:pt idx="3">
                <c:v>6.9606910532407406E-3</c:v>
              </c:pt>
              <c:pt idx="4">
                <c:v>7.844832372685186E-3</c:v>
              </c:pt>
              <c:pt idx="5">
                <c:v>7.8449144791666661E-3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4C1-45DC-8B33-377059B8D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9521216"/>
        <c:axId val="2079518816"/>
      </c:line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valAx>
        <c:axId val="207951881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Max Runtime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21216"/>
        <c:crosses val="max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catAx>
        <c:axId val="2079521216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207951881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3.1611897221334326E-2"/>
                  <c:y val="-0.1193191489361702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Engines!$L$4:$L$6</c:f>
              <c:strCache>
                <c:ptCount val="3"/>
                <c:pt idx="0">
                  <c:v>Completed</c:v>
                </c:pt>
                <c:pt idx="1">
                  <c:v>Failed</c:v>
                </c:pt>
                <c:pt idx="2">
                  <c:v>Partial</c:v>
                </c:pt>
              </c:strCache>
            </c:strRef>
          </c:cat>
          <c:val>
            <c:numRef>
              <c:f>Engines!$M$4:$M$6</c:f>
              <c:numCache>
                <c:formatCode>General</c:formatCode>
                <c:ptCount val="3"/>
                <c:pt idx="0">
                  <c:v>139</c:v>
                </c:pt>
                <c:pt idx="1">
                  <c:v>94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Secrets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Secrets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Secrets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Secrets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Secrets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Secrets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5888.98126458333" createdVersion="8" refreshedVersion="8" minRefreshableVersion="3" recordCount="236" xr:uid="{418B69AD-4F93-4D85-9002-6555A6FCA6B6}">
  <cacheSource type="worksheet">
    <worksheetSource name="ScansTable"/>
  </cacheSource>
  <cacheFields count="71">
    <cacheField name="ScanID" numFmtId="0">
      <sharedItems/>
    </cacheField>
    <cacheField name="ProjectId" numFmtId="0">
      <sharedItems/>
    </cacheField>
    <cacheField name="ProjectName" numFmtId="0">
      <sharedItems/>
    </cacheField>
    <cacheField name="Status" numFmtId="0">
      <sharedItems count="3">
        <s v="Failed"/>
        <s v="Completed"/>
        <s v="Partial"/>
      </sharedItems>
    </cacheField>
    <cacheField name="Branch" numFmtId="0">
      <sharedItems/>
    </cacheField>
    <cacheField name="Loc" numFmtId="0">
      <sharedItems containsString="0" containsBlank="1" containsNumber="1" containsInteger="1" minValue="50" maxValue="865428"/>
    </cacheField>
    <cacheField name="CreatedAt" numFmtId="22">
      <sharedItems containsSemiMixedTypes="0" containsNonDate="0" containsDate="1" containsString="0" minDate="2025-05-22T02:53:35" maxDate="2025-08-19T21:03:00"/>
    </cacheField>
    <cacheField name="StartDate" numFmtId="22">
      <sharedItems containsSemiMixedTypes="0" containsNonDate="0" containsDate="1" containsString="0" minDate="2025-05-22T02:53:35" maxDate="2025-08-19T21:03:00"/>
    </cacheField>
    <cacheField name="EndDate" numFmtId="22">
      <sharedItems containsSemiMixedTypes="0" containsNonDate="0" containsDate="1" containsString="0" minDate="2025-05-22T02:55:54" maxDate="2025-08-19T21:03:04"/>
    </cacheField>
    <cacheField name="HourRequested" numFmtId="0">
      <sharedItems/>
    </cacheField>
    <cacheField name="ScanDate" numFmtId="0">
      <sharedItems/>
    </cacheField>
    <cacheField name="Runtime" numFmtId="164">
      <sharedItems containsSemiMixedTypes="0" containsNonDate="0" containsDate="1" containsString="0" minDate="1899-12-30T00:00:01" maxDate="1899-12-30T01:00:19"/>
    </cacheField>
    <cacheField name="Engines" numFmtId="0">
      <sharedItems/>
    </cacheField>
    <cacheField name="Initiator" numFmtId="0">
      <sharedItems/>
    </cacheField>
    <cacheField name="SourceType" numFmtId="0">
      <sharedItems count="6">
        <s v="bitbucket"/>
        <s v="github"/>
        <s v="zip"/>
        <s v="azure"/>
        <s v=""/>
        <s v="gitlab"/>
      </sharedItems>
    </cacheField>
    <cacheField name="SourceOrigin" numFmtId="0">
      <sharedItems/>
    </cacheField>
    <cacheField name="Sast" numFmtId="0">
      <sharedItems/>
    </cacheField>
    <cacheField name="Sca" numFmtId="0">
      <sharedItems/>
    </cacheField>
    <cacheField name="Kics" numFmtId="0">
      <sharedItems/>
    </cacheField>
    <cacheField name="Containers" numFmtId="0">
      <sharedItems/>
    </cacheField>
    <cacheField name="Api" numFmtId="0">
      <sharedItems/>
    </cacheField>
    <cacheField name="Secrets" numFmtId="0">
      <sharedItems/>
    </cacheField>
    <cacheField name="Total_Vulnerabilties" numFmtId="0">
      <sharedItems containsSemiMixedTypes="0" containsString="0" containsNumber="1" containsInteger="1" minValue="0" maxValue="7908"/>
    </cacheField>
    <cacheField name="Total_Critical" numFmtId="0">
      <sharedItems containsSemiMixedTypes="0" containsString="0" containsNumber="1" containsInteger="1" minValue="0" maxValue="346"/>
    </cacheField>
    <cacheField name="Total_High" numFmtId="0">
      <sharedItems containsSemiMixedTypes="0" containsString="0" containsNumber="1" containsInteger="1" minValue="0" maxValue="7739"/>
    </cacheField>
    <cacheField name="Total_Medium" numFmtId="0">
      <sharedItems containsSemiMixedTypes="0" containsString="0" containsNumber="1" containsInteger="1" minValue="0" maxValue="664"/>
    </cacheField>
    <cacheField name="Total_Low" numFmtId="0">
      <sharedItems containsSemiMixedTypes="0" containsString="0" containsNumber="1" containsInteger="1" minValue="0" maxValue="1250"/>
    </cacheField>
    <cacheField name="Total_Info" numFmtId="0">
      <sharedItems containsSemiMixedTypes="0" containsString="0" containsNumber="1" containsInteger="1" minValue="0" maxValue="545"/>
    </cacheField>
    <cacheField name="Sast_Total_Vulnerabilties" numFmtId="0">
      <sharedItems containsSemiMixedTypes="0" containsString="0" containsNumber="1" containsInteger="1" minValue="0" maxValue="396" count="53">
        <n v="0"/>
        <n v="182"/>
        <n v="4"/>
        <n v="57"/>
        <n v="105"/>
        <n v="225"/>
        <n v="30"/>
        <n v="95"/>
        <n v="6"/>
        <n v="14"/>
        <n v="15"/>
        <n v="18"/>
        <n v="213"/>
        <n v="208"/>
        <n v="244"/>
        <n v="396"/>
        <n v="24"/>
        <n v="34"/>
        <n v="60"/>
        <n v="17"/>
        <n v="25"/>
        <n v="165"/>
        <n v="252"/>
        <n v="12"/>
        <n v="3"/>
        <n v="16"/>
        <n v="174"/>
        <n v="56" u="1"/>
        <n v="321" u="1"/>
        <n v="32" u="1"/>
        <n v="33" u="1"/>
        <n v="8" u="1"/>
        <n v="49" u="1"/>
        <n v="35" u="1"/>
        <n v="7" u="1"/>
        <n v="1" u="1"/>
        <n v="218" u="1"/>
        <n v="38" u="1"/>
        <n v="11" u="1"/>
        <n v="21" u="1"/>
        <n v="19" u="1"/>
        <n v="20" u="1"/>
        <n v="52" u="1"/>
        <n v="40" u="1"/>
        <n v="62" u="1"/>
        <n v="2" u="1"/>
        <n v="58" u="1"/>
        <n v="37" u="1"/>
        <n v="22" u="1"/>
        <n v="36" u="1"/>
        <n v="319" u="1"/>
        <n v="334" u="1"/>
        <n v="156" u="1"/>
      </sharedItems>
      <fieldGroup par="70"/>
    </cacheField>
    <cacheField name="Sast_Critical" numFmtId="0">
      <sharedItems containsSemiMixedTypes="0" containsString="0" containsNumber="1" containsInteger="1" minValue="0" maxValue="92"/>
    </cacheField>
    <cacheField name="Sast_High" numFmtId="0">
      <sharedItems containsSemiMixedTypes="0" containsString="0" containsNumber="1" containsInteger="1" minValue="0" maxValue="74"/>
    </cacheField>
    <cacheField name="Sast_Medium" numFmtId="0">
      <sharedItems containsSemiMixedTypes="0" containsString="0" containsNumber="1" containsInteger="1" minValue="0" maxValue="119"/>
    </cacheField>
    <cacheField name="Sast_Low" numFmtId="0">
      <sharedItems containsSemiMixedTypes="0" containsString="0" containsNumber="1" containsInteger="1" minValue="0" maxValue="233"/>
    </cacheField>
    <cacheField name="Sast_Info" numFmtId="0">
      <sharedItems containsSemiMixedTypes="0" containsString="0" containsNumber="1" containsInteger="1" minValue="0" maxValue="37"/>
    </cacheField>
    <cacheField name="Kics_Total_Vulnerabilties" numFmtId="0">
      <sharedItems containsSemiMixedTypes="0" containsString="0" containsNumber="1" containsInteger="1" minValue="0" maxValue="289"/>
    </cacheField>
    <cacheField name="Kics_Critical" numFmtId="0">
      <sharedItems containsSemiMixedTypes="0" containsString="0" containsNumber="1" containsInteger="1" minValue="0" maxValue="0"/>
    </cacheField>
    <cacheField name="Kics_High" numFmtId="0">
      <sharedItems containsSemiMixedTypes="0" containsString="0" containsNumber="1" containsInteger="1" minValue="0" maxValue="30"/>
    </cacheField>
    <cacheField name="Kics_Medium" numFmtId="0">
      <sharedItems containsSemiMixedTypes="0" containsString="0" containsNumber="1" containsInteger="1" minValue="0" maxValue="131"/>
    </cacheField>
    <cacheField name="Kics_Low" numFmtId="0">
      <sharedItems containsSemiMixedTypes="0" containsString="0" containsNumber="1" containsInteger="1" minValue="0" maxValue="119"/>
    </cacheField>
    <cacheField name="Kics_Info" numFmtId="0">
      <sharedItems containsSemiMixedTypes="0" containsString="0" containsNumber="1" containsInteger="1" minValue="0" maxValue="9"/>
    </cacheField>
    <cacheField name="Sca_Total_Vulnerabilties" numFmtId="0">
      <sharedItems containsSemiMixedTypes="0" containsString="0" containsNumber="1" containsInteger="1" minValue="0" maxValue="778"/>
    </cacheField>
    <cacheField name="Sca_Critical" numFmtId="0">
      <sharedItems containsSemiMixedTypes="0" containsString="0" containsNumber="1" containsInteger="1" minValue="0" maxValue="172"/>
    </cacheField>
    <cacheField name="Sca_High" numFmtId="0">
      <sharedItems containsSemiMixedTypes="0" containsString="0" containsNumber="1" containsInteger="1" minValue="0" maxValue="353"/>
    </cacheField>
    <cacheField name="Sca_Medium" numFmtId="0">
      <sharedItems containsSemiMixedTypes="0" containsString="0" containsNumber="1" containsInteger="1" minValue="0" maxValue="196"/>
    </cacheField>
    <cacheField name="Sca_Low" numFmtId="0">
      <sharedItems containsSemiMixedTypes="0" containsString="0" containsNumber="1" containsInteger="1" minValue="0" maxValue="54"/>
    </cacheField>
    <cacheField name="Sca_Info" numFmtId="0">
      <sharedItems containsSemiMixedTypes="0" containsString="0" containsNumber="1" containsInteger="1" minValue="0" maxValue="3"/>
    </cacheField>
    <cacheField name="Packages_Total_Vulnerabilties" numFmtId="0">
      <sharedItems containsSemiMixedTypes="0" containsString="0" containsNumber="1" containsInteger="1" minValue="0" maxValue="1295"/>
    </cacheField>
    <cacheField name="Packages_Critical" numFmtId="0">
      <sharedItems containsSemiMixedTypes="0" containsString="0" containsNumber="1" containsInteger="1" minValue="0" maxValue="172"/>
    </cacheField>
    <cacheField name="Packages_High" numFmtId="0">
      <sharedItems containsSemiMixedTypes="0" containsString="0" containsNumber="1" containsInteger="1" minValue="0" maxValue="353"/>
    </cacheField>
    <cacheField name="Packages_Medium" numFmtId="0">
      <sharedItems containsSemiMixedTypes="0" containsString="0" containsNumber="1" containsInteger="1" minValue="0" maxValue="196"/>
    </cacheField>
    <cacheField name="Packages_Low" numFmtId="0">
      <sharedItems containsSemiMixedTypes="0" containsString="0" containsNumber="1" containsInteger="1" minValue="0" maxValue="54"/>
    </cacheField>
    <cacheField name="Packages_Info" numFmtId="0">
      <sharedItems containsSemiMixedTypes="0" containsString="0" containsNumber="1" containsInteger="1" minValue="0" maxValue="3"/>
    </cacheField>
    <cacheField name="Api_Total_Vulnerabilties" numFmtId="0">
      <sharedItems containsSemiMixedTypes="0" containsString="0" containsNumber="1" containsInteger="1" minValue="0" maxValue="1320"/>
    </cacheField>
    <cacheField name="Api_Critical" numFmtId="0">
      <sharedItems containsSemiMixedTypes="0" containsString="0" containsNumber="1" containsInteger="1" minValue="0" maxValue="0"/>
    </cacheField>
    <cacheField name="Api_High" numFmtId="0">
      <sharedItems containsSemiMixedTypes="0" containsString="0" containsNumber="1" containsInteger="1" minValue="0" maxValue="158"/>
    </cacheField>
    <cacheField name="Api_Medium" numFmtId="0">
      <sharedItems containsSemiMixedTypes="0" containsString="0" containsNumber="1" containsInteger="1" minValue="0" maxValue="214"/>
    </cacheField>
    <cacheField name="Api_Low" numFmtId="0">
      <sharedItems containsSemiMixedTypes="0" containsString="0" containsNumber="1" containsInteger="1" minValue="0" maxValue="948"/>
    </cacheField>
    <cacheField name="Api_Info" numFmtId="0">
      <sharedItems containsSemiMixedTypes="0" containsString="0" containsNumber="1" containsInteger="1" minValue="0" maxValue="525"/>
    </cacheField>
    <cacheField name="Secrets_Total_Vulnerabilties" numFmtId="0">
      <sharedItems containsSemiMixedTypes="0" containsString="0" containsNumber="1" containsInteger="1" minValue="0" maxValue="7726"/>
    </cacheField>
    <cacheField name="Secrets_Critical" numFmtId="0">
      <sharedItems containsSemiMixedTypes="0" containsString="0" containsNumber="1" containsInteger="1" minValue="0" maxValue="3"/>
    </cacheField>
    <cacheField name="Secrets_High" numFmtId="0">
      <sharedItems containsSemiMixedTypes="0" containsString="0" containsNumber="1" containsInteger="1" minValue="0" maxValue="7726"/>
    </cacheField>
    <cacheField name="Secrets_Medium" numFmtId="0">
      <sharedItems containsSemiMixedTypes="0" containsString="0" containsNumber="1" containsInteger="1" minValue="0" maxValue="7"/>
    </cacheField>
    <cacheField name="Secrets_Low" numFmtId="0">
      <sharedItems containsSemiMixedTypes="0" containsString="0" containsNumber="1" containsInteger="1" minValue="0" maxValue="1"/>
    </cacheField>
    <cacheField name="Secrets_Info" numFmtId="0">
      <sharedItems containsSemiMixedTypes="0" containsString="0" containsNumber="1" containsInteger="1" minValue="0" maxValue="0"/>
    </cacheField>
    <cacheField name="Containers_Total_Vulnerabilties" numFmtId="0">
      <sharedItems containsSemiMixedTypes="0" containsString="0" containsNumber="1" containsInteger="1" minValue="0" maxValue="5"/>
    </cacheField>
    <cacheField name="Containers_Critical" numFmtId="0">
      <sharedItems containsSemiMixedTypes="0" containsString="0" containsNumber="1" containsInteger="1" minValue="0" maxValue="89"/>
    </cacheField>
    <cacheField name="Containers_High" numFmtId="0">
      <sharedItems containsSemiMixedTypes="0" containsString="0" containsNumber="1" containsInteger="1" minValue="0" maxValue="332"/>
    </cacheField>
    <cacheField name="Containers_Medium" numFmtId="0">
      <sharedItems containsSemiMixedTypes="0" containsString="0" containsNumber="1" containsInteger="1" minValue="0" maxValue="355"/>
    </cacheField>
    <cacheField name="Containers_Low" numFmtId="0">
      <sharedItems containsSemiMixedTypes="0" containsString="0" containsNumber="1" containsInteger="1" minValue="0" maxValue="72"/>
    </cacheField>
    <cacheField name="Containers_Info" numFmtId="0">
      <sharedItems containsSemiMixedTypes="0" containsString="0" containsNumber="1" containsInteger="1" minValue="0" maxValue="9"/>
    </cacheField>
    <cacheField name="Sast_Total_Vulnerabilties2" numFmtId="0" databaseField="0">
      <fieldGroup base="28">
        <discretePr count="53">
          <x v="0"/>
          <x v="25"/>
          <x v="1"/>
          <x v="26"/>
          <x v="27"/>
          <x v="28"/>
          <x v="29"/>
          <x v="30"/>
          <x v="22"/>
          <x v="31"/>
          <x v="32"/>
          <x v="7"/>
          <x v="33"/>
          <x v="34"/>
          <x v="35"/>
          <x v="36"/>
          <x v="37"/>
          <x v="38"/>
          <x v="39"/>
          <x v="40"/>
          <x v="41"/>
          <x v="42"/>
          <x v="43"/>
          <x v="23"/>
          <x v="44"/>
          <x v="45"/>
          <x v="46"/>
          <x v="24"/>
          <x v="0"/>
          <x v="0"/>
          <x v="0"/>
          <x v="2"/>
          <x v="3"/>
          <x v="4"/>
          <x v="5"/>
          <x v="6"/>
          <x v="8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0"/>
          <x v="0"/>
          <x v="0"/>
        </discretePr>
        <groupItems count="47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61574074" backgroundQuery="1" createdVersion="8" refreshedVersion="8" minRefreshableVersion="3" recordCount="0" supportSubquery="1" supportAdvancedDrill="1" xr:uid="{8DE96FC1-F017-4D26-B662-FC8072EE612F}">
  <cacheSource type="external" connectionId="14"/>
  <cacheFields count="4">
    <cacheField name="[Projects].[ProjectName].[ProjectName]" caption="ProjectName" numFmtId="0" hierarchy="26" level="1">
      <sharedItems containsBlank="1" count="594">
        <s v="(CX)BNS-Test"/>
        <s v="(JC) CxApexTest"/>
        <s v="(JC) CxLink-Test"/>
        <s v="(KP)TotallySecureApp"/>
        <s v="AdamASTCLI"/>
        <s v="AdamCLI"/>
        <s v="AdamScan3"/>
        <s v="AdamSCAResolver"/>
        <s v="AdamTest4"/>
        <s v="adamw-ast-gh-action-sca-resolver"/>
        <s v="Adam-Webgoat.Net"/>
        <s v="AJJVL10"/>
        <s v="AJJVL11"/>
        <s v="ajproj"/>
        <s v="AMSTest"/>
        <s v="AMSTest2"/>
        <s v="AMSTesty"/>
        <s v="AndrewSchmit/Bookstore_NET/Bookstore_NET"/>
        <s v="AndrewSchmit/Bookstore_NET_2/Bookstore_NET_2"/>
        <s v="AndrewSchmit/Bookstore_NET_3/Bookstore_NET_3"/>
        <s v="AndrewSchmit/CxFlowADO/CxFlowADO"/>
        <s v="AndrewSchmit/JVL/JVL"/>
        <s v="AndrewSchmit/JVL2/JVL2"/>
        <s v="AndrewSchmit/JVL2/JVL3"/>
        <s v="AndrewSchmit/PipelineTest/PipelineTest"/>
        <s v="AndrewSchmit/Webgoat.net/Webgoat.net"/>
        <s v="AndrewSchmit0602/CxFlowADO/CxFlowADO"/>
        <s v="android2.7mLoC"/>
        <s v="Andy_SCA_Demo"/>
        <s v="AndyCLItest"/>
        <s v="AndyContainerCLITest"/>
        <s v="AndyEclipseTest"/>
        <s v="AndyEPtest"/>
        <s v="AndyGitLabTest"/>
        <s v="AndyGitLabTest_JVL"/>
        <s v="andygroup9361235/JVL2"/>
        <s v="AndyImageScanTest"/>
        <s v="AndyLinuxCLItest"/>
        <s v="AndyPython_ResolverTest"/>
        <s v="AndyResolverLogTest"/>
        <s v="AndyTest"/>
        <s v="AndyTest2"/>
        <s v="AndyUnkownTest"/>
        <s v="aschmit_scs"/>
        <s v="aschmit07/javavulnerablelab"/>
        <s v="aschmit07/JVL2"/>
        <s v="aschmit07/JVLFlow/javavulnerablelab"/>
        <s v="aschmit-cxflowgithub/AndyJVLTest"/>
        <s v="aschmit-cxflowgithub/JVL"/>
        <s v="aschmit-cxflowgithub/Test_Private"/>
        <s v="aschmit-cxflowgithub/TotallySecure"/>
        <s v="AssortedAppSecTestProjects/JavaVulnerableLab"/>
        <s v="AST Test Project"/>
        <s v="ast-advanced-lab"/>
        <s v="AST-Plugin-4-Jenkins_DRC"/>
        <s v="ATest"/>
        <s v="AuditTest"/>
        <s v="aweinrich/JavaVulnerable1/jvl1"/>
        <s v="aws_uploader"/>
        <s v="aws-uploader"/>
        <s v="AZ-dvna"/>
        <s v="B4B-POC"/>
        <s v="bailiwick99/hub9demo"/>
        <s v="bailiwick99/WebGoat.net"/>
        <s v="BNS_DOS_SAMPLE"/>
        <s v="BNS-EC002"/>
        <s v="Bodgeit"/>
        <s v="BodgeitADO"/>
        <s v="boring"/>
        <s v="brokencrystals"/>
        <s v="bs-webgoat"/>
        <s v="Build"/>
        <s v="Cashwindow"/>
        <s v="charp_benchmark"/>
        <s v="checkmarx-sample/JVLWithLibraries"/>
        <s v="checkmarxSE/JVL"/>
        <s v="checkmarxSE/JVL-Github_Actions_Demo"/>
        <s v="checkmarx-ts/AI-Research"/>
        <s v="checkmarx-ts/ALG-CLI"/>
        <s v="checkmarx-ts/APMA-GS"/>
        <s v="checkmarx-ts/aws-cloudformation-checkmarx-one"/>
        <s v="checkmarx-ts/cdk-aws-cxone"/>
        <s v="checkmarx-ts/cloudformation-cxone"/>
        <s v="checkmarx-ts/cx1-field-tools"/>
        <s v="checkmarx-ts/cxctl"/>
        <s v="checkmarx-ts/CxLite"/>
        <s v="checkmarx-ts/CxOneEHC"/>
        <s v="checkmarx-ts/cxone-gcp-gitops-lab"/>
        <s v="checkmarx-ts/CxOne-Libraries"/>
        <s v="checkmarx-ts/CxOne-Reporting"/>
        <s v="checkmarx-ts/cxone-sbom"/>
        <s v="checkmarx-ts/CxRemoveCxOnePullRequestEvent"/>
        <s v="checkmarx-ts/cx-sast-syncronizer"/>
        <s v="checkmarx-ts/dast-automations"/>
        <s v="checkmarx-ts/DomoConnector"/>
        <s v="checkmarx-ts/SAST-DeliveryTool"/>
        <s v="checkmarx-ts/sca-license-command-line-tool"/>
        <s v="checkmarx-ts/scm2cxone"/>
        <s v="checkmarx-ts/terraform-cxsast-standalone"/>
        <s v="Chris-Test"/>
        <s v="Chris-Test DVWA"/>
        <s v="cliresolver-test"/>
        <s v="CLI-TEST-JASON"/>
        <s v="Codesec"/>
        <s v="ComposerLockTest"/>
        <s v="CoreObject"/>
        <s v="ctbug1"/>
        <s v="CustomerPOC-Sud"/>
        <s v="cx1gitlab5"/>
        <s v="cx-andrew-schmit/JVL"/>
        <s v="CxApex"/>
        <s v="Cx-aschmit/API-SEC"/>
        <s v="Cx-aschmit/bodgeit"/>
        <s v="Cx-aschmit/BookStore_NET"/>
        <s v="Cx-aschmit/CoreObject"/>
        <s v="Cx-aschmit/Cumulus"/>
        <s v="Cx-aschmit/django"/>
        <s v="Cx-aschmit/dvwa"/>
        <s v="Cx-aschmit/GO-DVWA"/>
        <s v="Cx-aschmit/GO-Vulnerable"/>
        <s v="Cx-aschmit/JVL"/>
        <s v="Cx-aschmit/JVL2"/>
        <s v="Cx-aschmit/JVLCI"/>
        <s v="cx-aschmit/large-monorepo"/>
        <s v="Cx-aschmit/NodeGoat"/>
        <s v="Cx-aschmit/react-native"/>
        <s v="Cx-aschmit/SBOMtest"/>
        <s v="Cx-aschmit/Vulnerability-goapp"/>
        <s v="Cx-aschmit/WebGoat.NET"/>
        <s v="Cx-aschmit/WebGoat8"/>
        <s v="Cx-Dahkath/CxBank-Core"/>
        <s v="Cx-Dahkath/CxBank-JavaApp"/>
        <s v="Cx-Dahkath/CxBank-WebApp"/>
        <s v="Cx-Dahkath/Cx-log4shell-vulnerable-app"/>
        <s v="Cx-Dahkath/CXTotallySecureApp"/>
        <s v="Cx-Dahkath/JavaVulnerableLab"/>
        <s v="cxdcox/CxFlowGitHub3"/>
        <s v="cxdcox/CxFlowGitHub4"/>
        <s v="cxdcox/CxPythonToolsPrivate"/>
        <s v="cxdcox_BitBucket3_2_Jenkins-Pipeline"/>
        <s v="cxdcox_BitBucket3_3_Jenkins-Pipeline"/>
        <s v="cxdcox_CxONE-CLI_Direct_BitBucket3_2_Jenkins-Pipeline"/>
        <s v="cxdcox_Example_2_Jenkins-Pipeline"/>
        <s v="cxdcox_Example_3_Jenkins-Pipeline"/>
        <s v="cxdcox_GitHub3"/>
        <s v="cxdcox_GitHub3_2_Jenkins-Pipeline"/>
        <s v="cxdcox_GitHub3_Jenkins-Freestyle"/>
        <s v="cx-fef/api_test"/>
        <s v="CxFlow_WebGoat.NET"/>
        <s v="CxJason-Jenkins-CxOne-plugin"/>
        <s v="CxJasonT/Apex-OWASP-Top-10"/>
        <s v="CxJasonT/JasonT-SCS"/>
        <s v="CxJasonT/JavaVulnerableLab"/>
        <s v="CxJasonT/JavaVulnerableLabNew"/>
        <s v="CxJasonT/JT_AVL"/>
        <s v="CxJasonT/juiceShop14"/>
        <s v="CxJasonT/online-book-store"/>
        <s v="CxJasonT/WebGoat"/>
        <s v="CxJasonT/Webgoat.NET"/>
        <s v="CxJasonT/Webgoat-NET"/>
        <s v="cxjtrinidad/CxFlowBitbucket/bodgeit"/>
        <s v="cxjtrinidad/JavaVulnerableLabBitBucket/javavulnerablelabbitbucket"/>
        <s v="CxJVL"/>
        <s v="Cx-Lori/CxBank-Core"/>
        <s v="Cx-Lori/JavaVulnerableLab"/>
        <s v="CxMF/ast-advanced-lab/ast-advanced-lab"/>
        <s v="CxMF/terracotta-bank"/>
        <s v="CxMichaelF/ast-advanced-lab"/>
        <s v="CxMichaelF/JavaVulnerableLab"/>
        <s v="CxMichaelF/jvl-demo"/>
        <s v="CxMichaelF/KaiMonkey"/>
        <s v="CxMichaelF/MF_JVL"/>
        <s v="CxMichaelF/terragoat"/>
        <s v="CxMichaelF/TestDVNA-nodeJS"/>
        <s v="CxMichaelF-dp/ast-advanced-lab"/>
        <s v="CxMichaelF-dp/SupplyChainSecurity"/>
        <s v="CxMichaelF-dp/WebGoat.NET"/>
        <s v="CxOne-Jenkins-JVL-01"/>
        <s v="CxOneOrg/DevExDemo"/>
        <s v="CxOneTestCodeCommit"/>
        <s v="CxRW/NodeGoat"/>
        <s v="cxsmcbain/Oztuto/oztuto"/>
        <s v="CxTomer/WebGoat.NET"/>
        <s v="CxTyler/JVL_Actions"/>
        <s v="CxTyler/SupplyChainSecurity"/>
        <s v="CxWebGoat-NET"/>
        <s v="dahkath/CartService"/>
        <s v="dahkath/CX-DVWA"/>
        <s v="dahkath/CxGoat"/>
        <s v="dahkath/CxSupplyChainSecurity"/>
        <s v="dahkath/CXTotallySecureApp"/>
        <s v="dahkath/CxWebGoat-NET"/>
        <s v="dahkath/EmailService"/>
        <s v="dahkath/FrontEnd"/>
        <s v="dahkath/InventoryManager"/>
        <s v="dahkath/PaymentService"/>
        <s v="Damn_Vulnerable_GoLang"/>
        <s v="Demo-app-MF"/>
        <s v="django.nv"/>
        <s v="dvcsharp-api"/>
        <s v="DVJA_BARE_PROJECT"/>
        <s v="DVWA"/>
        <s v="dvws-node"/>
        <s v="Easy Buggy Python"/>
        <s v="Easy_Buggy_Django"/>
        <s v="find-sec-bugs"/>
        <s v="Gabby's Project"/>
        <s v="gapsec/AvionicsSIM/AvionicsSIM"/>
        <s v="GemAppSec/cx-java-util"/>
        <s v="gemgit7/dvja"/>
        <s v="GitLab-Zip-Test"/>
        <s v="glowworm"/>
        <s v="Go_Secrets"/>
        <s v="hackme"/>
        <s v="HederaHashGraphRobertMickle"/>
        <s v="HelloShiftLeft-Scala"/>
        <s v="hello-test1"/>
        <s v="igoat"/>
        <s v="iGoat_Swift"/>
        <s v="InvoiceMe"/>
        <s v="Issyrae/Arcus"/>
        <s v="Issyrae/Cx_Goatlin"/>
        <s v="Issyrae/nodejs-sast-kics-sca"/>
        <s v="Issyrae/Python3_EP_SCS"/>
        <s v="JamesTest"/>
        <s v="JasonT_TEST"/>
        <s v="jasont-checkmarx/javavulnerablelab-cxflow"/>
        <s v="jasont-checkmarx/scs-ast-webhooks"/>
        <s v="JasonTrinidad0493/Azure-Cx-Plugin/Azure-Cx-Plugin"/>
        <s v="JasonTrinidad0493/Bodgeit/Bodgeit"/>
        <s v="JasonTrinidad0493/CxJasonTrinidad/CxJasonTrinidad"/>
        <s v="JasonTrinidad0493/JavaVulnerableLabSH/JavaVulnerableLabSH"/>
        <s v="JasonTrinidad0493/WebGoat.NET/WebGoat.NET"/>
        <s v="JasonTrinidad0493/WebGoat/WebGoat"/>
        <s v="JasonTrinidad0493/WebGoat2/WebGoat2"/>
        <s v="JasonTrinidad0493/Webgoat3/Webgoat3"/>
        <s v="Java_ComplexObject"/>
        <s v="javavulnerablelab"/>
        <s v="javavulnerablelab3"/>
        <s v="javavulnerablelab4"/>
        <s v="javavulnerablelabastgitlab"/>
        <s v="JC_CPP_SCAN"/>
        <s v="JeffClare/CX/cxtotallysecureapp"/>
        <s v="jonatcx/ast-advanced-lab"/>
        <s v="jonatcx/webgoat"/>
        <s v="JonH_Github_WebGoat"/>
        <s v="jr_test_py_real"/>
        <s v="jruth_audit_aoe"/>
        <s v="jruth_django_test"/>
        <s v="jruth_saleor"/>
        <s v="jruth_wagtail"/>
        <s v="JRuthCxAST/node-entry-point-ui"/>
        <s v="JRuthCxAST/node-sink-db"/>
        <s v="JRuthCxAST/Vulnerable-Code-Snippets"/>
        <s v="JT_AVL_ADO"/>
        <s v="Juicebox"/>
        <s v="juice-shop"/>
        <s v="JuiceShop-JT"/>
        <s v="JustinRuth/azure_webGoat/azure_webGoat"/>
        <s v="jvl"/>
        <s v="JVL - CXDev"/>
        <s v="JVL_Actions"/>
        <s v="JVL_ADO"/>
        <s v="JVL_AMS_Test"/>
        <s v="JVL_Demo_Andy"/>
        <s v="JVL2"/>
        <s v="JVLDemo"/>
        <s v="JVL-Demo"/>
        <s v="JVL-SCA-Demo"/>
        <s v="JVL-TC"/>
        <s v="K8s - All"/>
        <s v="K8s - ASA Premium"/>
        <s v="kelseysalman/JVL/javavulnerablelab"/>
        <s v="kics-g"/>
        <s v="ksalmanCx-org-NA/authlab"/>
        <s v="ksalmanCx-org-NA/SupplyChainSecurity"/>
        <s v="Large_LOC_Kafka_Composite"/>
        <s v="large-monorepo"/>
        <s v="LL Test1"/>
        <s v="LLambertson/CxBank-Core"/>
        <s v="LLambertson/CxBank-JavaApp"/>
        <s v="LLambertson/LL_JVL"/>
        <s v="LLambertson/SupplyChainSecurity"/>
        <s v="log4net"/>
        <s v="mallorycheckmarx/dotnet-reitire"/>
        <s v="mallorycheckmarx/easybuggy"/>
        <s v="mallorycheckmarx/E-bug"/>
        <s v="mallorycheckmarx/JavaVulnerableLab"/>
        <s v="mallorycheckmarx/jsDVNA"/>
        <s v="mallorycheckmarx/jsDVNA-demo"/>
        <s v="mallorycheckmarx/PNNL-Demo"/>
        <s v="Mallory-Project2"/>
        <s v="Mal-Test"/>
        <s v="Matt's SCA Scan"/>
        <s v="MFCx-AST-Demo-Advanced-Lab"/>
        <s v="MFCx-CastAndCrew-01"/>
        <s v="MFCx-Priv-Test-01"/>
        <s v="MFCx-SecretScan-CLi-01"/>
        <s v="MichaelFloerchinger/SAST SCA Demo/NodeGoat"/>
        <s v="MichaelFloerchinger-dp/jvl/jvl"/>
        <s v="MichaelRidilla/MRTestProject/MRTestProject"/>
        <s v="MobertRickleCx/CoreObject"/>
        <s v="MobertRickleCx/DVIA-v2"/>
        <s v="MobertRickleCx/Goatlin"/>
        <s v="MobertRickleCx/openssl"/>
        <s v="MobertRickleCx/PHPMailer"/>
        <s v="MobertRickleCx/railsgoat"/>
        <s v="Monday-Demo-MW"/>
        <s v="mpogr/JavaVulnerableLab"/>
        <s v="mridilla/JavaVulnerableLab"/>
        <s v="mridilla/JVL/javavulnerablelab"/>
        <s v="mridilla/MR_JVL"/>
        <s v="mridilla/TestProject"/>
        <s v="mridilla/WebGoatDemo"/>
        <s v="mridilla/YetAnotherJVL"/>
        <s v="mridilla2/JavaVulnerableLab"/>
        <s v="mridilla-JavaVulnerableLabTest"/>
        <s v="MW2"/>
        <s v="MW-Demo"/>
        <s v="MW-Test"/>
        <s v="MW-Test-Project"/>
        <s v="MyBatis"/>
        <s v="MyCxDemo/JavaVulnerableLab"/>
        <s v="MyCxDemo/JVL-SCA-Demo"/>
        <s v="New-code"/>
        <s v="NewProject55"/>
        <s v="NewThree"/>
        <s v="nleach999/simply_vulnerable_react"/>
        <s v="openmrs-core"/>
        <s v="openssl"/>
        <s v="OpenWRT"/>
        <s v="OWASP NodeGoat"/>
        <s v="owasp_jucie_shop_ast"/>
        <s v="OWASP-Java-Benchmark"/>
        <s v="PartsUnlimited"/>
        <s v="Persons-API"/>
        <s v="phpmailerglcloud"/>
        <s v="PolicyTest_JVL"/>
        <s v="py_test_1"/>
        <s v="Pygoat"/>
        <s v="rafaelCRX/ast-advanced-lab"/>
        <s v="rafaelCRX/ast-advanced-lab-1"/>
        <s v="react-framework"/>
        <s v="ResolverGoat"/>
        <s v="RMConcourseWebGoat"/>
        <s v="RobertBitnami"/>
        <s v="RobertBitWardenClients"/>
        <s v="RobertBitWardenMobile"/>
        <s v="RobertBitWardenServer"/>
        <s v="RobertCLIJVL"/>
        <s v="RobertCLOC"/>
        <s v="RobertCoreObject"/>
        <s v="RobertCVuln"/>
        <s v="RobertGoRuleAudit"/>
        <s v="Robert-gRPC"/>
        <s v="robertmickle/RobertMickleBitbucketDemoAST/webgoat"/>
        <s v="RobertMickle/RobertMickleCxWebGoatDotNet/RobertMickleCxWebGoatDotNet"/>
        <s v="RobertMickle/RobertMickleJVL/RobertMickleJVL"/>
        <s v="RobertMickle/RobertMickleNovemberWebGoat/RobertMickleNovemberWebGoat"/>
        <s v="RobertMickle/RobertMicklePHPMailer/RobertMicklePHPMailer"/>
        <s v="RobertMickleApex"/>
        <s v="RobertMickleARMTest"/>
        <s v="RobertMickleBenchmark"/>
        <s v="RobertMickleCleanWebGoat"/>
        <s v="RobertMickleCLI"/>
        <s v="RobertMickleCx/AltoroJ"/>
        <s v="RobertMickleCx/bazel-deps"/>
        <s v="RobertMickleCx/BLT-Flutter"/>
        <s v="RobertMickleCx/bodgeit"/>
        <s v="RobertMickleCx/brakeman"/>
        <s v="RobertMickleCx/bwapp"/>
        <s v="RobertMickleCx/capital"/>
        <s v="RobertMickleCx/DeleteMe"/>
        <s v="RobertMickleCx/DSVW"/>
        <s v="RobertMickleCx/DVIA"/>
        <s v="RobertMickleCx/DVIA-v2"/>
        <s v="RobertMickleCx/DVWA"/>
        <s v="RobertMickleCx/dvws"/>
        <s v="RobertMickleCx/easybuggy"/>
        <s v="RobertMickleCx/easybuggy4django"/>
        <s v="RobertMickleCx/easybuggy4kt"/>
        <s v="RobertMickleCx/easybuggy4sb"/>
        <s v="RobertMickleCx/eShopOnWeb"/>
        <s v="RobertMickleCx/gatsby"/>
        <s v="RobertMickleCx/Goatlin"/>
        <s v="RobertMickleCx/GO-Vulnerable-GH"/>
        <s v="RobertMickleCx/grails-nV"/>
        <s v="RobertMickleCx/hackme"/>
        <s v="RobertMickleCx/InjuredAndroid"/>
        <s v="RobertMickleCx/InsecureJava"/>
        <s v="RobertMickleCx/IoTGoat"/>
        <s v="RobertMickleCx/JavaVulnerableLab"/>
        <s v="RobertMickleCx/juice-shop"/>
        <s v="RobertMickleCx/JVL_Actions"/>
        <s v="RobertMickleCx/legacy-svn-scala"/>
        <s v="RobertMickleCx/NodeGoat"/>
        <s v="RobertMickleCx/nodegoatupgrade"/>
        <s v="RobertMickleCx/notepad-plus-plus"/>
        <s v="RobertMickleCx/october"/>
        <s v="RobertMickleCx/openidm-community-edition"/>
        <s v="RobertMickleCx/openmrs-core"/>
        <s v="RobertMickleCx/openwrt"/>
        <s v="RobertMickleCx/OWASP-GoatDroid-Project"/>
        <s v="RobertMickleCx/owasp-top10-perl"/>
        <s v="RobertMickleCx/PartsUnlimited"/>
        <s v="RobertMickleCx/PHPMailer"/>
        <s v="RobertMickleCx/Play-Webgoat-GH"/>
        <s v="RobertMickleCx/python-docker-example"/>
        <s v="RobertMickleCx/python-pipenv-example"/>
        <s v="RobertMickleCx/react-security"/>
        <s v="RobertMickleCx/reddit"/>
        <s v="RobertMickleCx/resources-java-deploy-using-arm-template"/>
        <s v="RobertMickleCx/RM_JavaVulnerableLab"/>
        <s v="RobertMickleCx/SecureCodingDojo"/>
        <s v="RobertMickleCx/security-adventure"/>
        <s v="RobertMickleCx/SecurityShepherd"/>
        <s v="RobertMickleCx/soundcloud-redux"/>
        <s v="RobertMickleCx/SupplyChainSecurity"/>
        <s v="RobertMickleCx/terragoat"/>
        <s v="RobertMickleCx/totallysecureapp"/>
        <s v="RobertMickleCx/util"/>
        <s v="RobertMickleCx/vb6"/>
        <s v="RobertMickleCx/vems"/>
        <s v="RobertMickleCx/vulnado"/>
        <s v="RobertMickleCx/Vulnerability-goapp"/>
        <s v="RobertMickleCx/VulnerableDjango-GH"/>
        <s v="RobertMickleCx/vulpy"/>
        <s v="RobertMickleCx/wavsep"/>
        <s v="RobertMickleCx/Web-App-Security"/>
        <s v="RobertMickleCx/WebGoatASTDemo"/>
        <s v="RobertMickleCx/webgoatdotnet"/>
        <s v="RobertMickleCx/WebGoat-Legacy"/>
        <s v="RobertMickleCx/WordPress"/>
        <s v="RobertMickleCx/zaproxy"/>
        <s v="RobertMickleCx/zephyr"/>
        <s v="robertmicklecxgitlabphpmailer"/>
        <s v="robertmicklecxgitlabrailsgoat"/>
        <s v="RobertMickleCxWebGoat"/>
        <s v="RobertMickleDartFlutter"/>
        <s v="RobertMickleExcludeIncludeTest"/>
        <s v="RobertMickleIncludeTest"/>
        <s v="RobertMickleInsecureC"/>
        <s v="RobertMickleInsecureCandCPP"/>
        <s v="RobertMickleInsecureCPP"/>
        <s v="RobertMickleInsecureEverything"/>
        <s v="RobertMickleInsecureJava"/>
        <s v="RobertMickleInsecureJava2"/>
        <s v="RobertMickleInsecurePHP"/>
        <s v="RobertMickleJVLExcludeTest"/>
        <s v="RobertMickleJVLExcludeTest01"/>
        <s v="RobertMickleJVLWindows2018"/>
        <s v="RobertMickleKeyCloak"/>
        <s v="RobertMicklePHPMailer"/>
        <s v="RobertMicklePHPMailerJenkins"/>
        <s v="RobertMickleSCS"/>
        <s v="RobertMickleStandardWebGoat"/>
        <s v="RobertMickleTestJenkinsAWSJVLActions"/>
        <s v="RobertMickleWebgoat2017"/>
        <s v="RobertMickleWebgoatExcludeTest"/>
        <s v="RobertMickleWordPress"/>
        <s v="RobertPOVTEST5"/>
        <s v="RobertTestPHP"/>
        <s v="RobertTestPub"/>
        <s v="RobertTestResolver"/>
        <s v="RobertTestRuby"/>
        <s v="RobertTestWebGoat"/>
        <s v="robmickle/ASTDemoDotNetGoat/astdemowebgoat.net"/>
        <s v="robmickle/ASTDemoNodeGoat/nodegoat"/>
        <s v="robmickle/javavulnerablelabastgitlab"/>
        <s v="robmickle/jvlactionsastgitlab"/>
        <s v="robmickle/leaky-angular"/>
        <s v="robmickle/phpmailerglcloud"/>
        <s v="robmickle/railsgoatglcloud"/>
        <s v="robmickle/robertmicklegitlabvulpy"/>
        <s v="robmickle/robertmicklegitlabwebgoat"/>
        <s v="robmickle/TotallySecureAppProject/totallysecureapp"/>
        <s v="robmickle/WebGoat"/>
        <s v="robmickle/WebGoatPRTest/webgoat"/>
        <s v="RSA-Checkmarx One"/>
        <s v="RSA-JavaVL"/>
        <s v="RSA-SupplyChainSecurity"/>
        <s v="rtbc-dev/jvldemo"/>
        <s v="rtbc-public/django-nv"/>
        <s v="rustycrate"/>
        <s v="samheadrick/JVL/javavulnerablelab"/>
        <s v="samheadrick/WebGoatBB/webgoat"/>
        <s v="SamHeadrickCx/CxFlowGitHub"/>
        <s v="SamHeadrickCx/easybuggy"/>
        <s v="SamHeadrickCx/JavaVulnerableLab"/>
        <s v="SamHeadrickCx/JavaVulnerableLab-2"/>
        <s v="SamHeadrickCx/PHPMailer"/>
        <s v="SamHeadrickCx/SHNodeGoat"/>
        <s v="SamHeadrickCx/WebGoat"/>
        <s v="sample17"/>
        <s v="schmit48/JavaVulnerableLab/javavulnerablelab"/>
        <s v="schmit48/JavaVulnerableLab2/javavulnerablelab2"/>
        <s v="schmit48/JavaVulnerableLab3/javavulnerablelab3"/>
        <s v="schmit48/JVL/jvl"/>
        <s v="schmit48/JVL/jvl2"/>
        <s v="schmit48/pygoat/pygoat"/>
        <s v="schmit48/totallysecure/totallysecure"/>
        <s v="schmit48/TotallySecureApp/totallysecureapp"/>
        <s v="schmit48/webgoat.net/webgoat.net"/>
        <s v="scott-another-zip-project"/>
        <s v="scott-api-sec"/>
        <s v="scott-cancun-project"/>
        <s v="scott-cx/edgemere"/>
        <s v="scott-cx/gargantua"/>
        <s v="scott-cx/JVLDemo"/>
        <s v="scott-cx/JVLDemoM"/>
        <s v="scott-cx/nodegoat"/>
        <s v="scott-cx/play-webgoat"/>
        <s v="scott-cx/product-svc"/>
        <s v="scott-cx/winter"/>
        <s v="scott-cx/yademo"/>
        <s v="scott-easybuggy4kt"/>
        <s v="scott-jenkins-mt"/>
        <s v="scott-jvl-cli"/>
        <s v="scott-jvl-Jenkins"/>
        <s v="scott-nodegoat"/>
        <s v="scott-scala-ex"/>
        <s v="scott-xstream-problem"/>
        <s v="scott-zip-project"/>
        <s v="SCS_Python"/>
        <s v="SeanCa_Test"/>
        <s v="SeanCaTest"/>
        <s v="SecDevLabs"/>
        <s v="SFDC_App"/>
        <s v="SHNodeGoat"/>
        <s v="Shopping Project"/>
        <s v="ShoppingApp-Shipping"/>
        <s v="ShoppingApp-Users"/>
        <s v="simply_vulnerable_react-crawl"/>
        <s v="smcx-badchar"/>
        <s v="sm-Jenkins-AST"/>
        <s v="specificFolderTestRobert"/>
        <s v="SQL Audit test"/>
        <s v="SteelerProject"/>
        <s v="sud-Allen"/>
        <s v="sud-allen2"/>
        <s v="sudcpp"/>
        <s v="sudgitultimate/sudnodeproject"/>
        <s v="sudmarx/cxcode"/>
        <s v="sudmarx/cxrepo-ghar"/>
        <s v="sudmarx/WebGoat"/>
        <s v="sudmarx/WebGoat-develop"/>
        <s v="sudmarx1/gitsudnode"/>
        <s v="Sudmarx-CxQL"/>
        <s v="sudmarx-Jira"/>
        <s v="Sudmarx-NB"/>
        <s v="sudseshadri/Test/sudtestgating"/>
        <s v="Sudsnew"/>
        <s v="sudtestfromjenkins"/>
        <s v="sudtestgating"/>
        <s v="Swagger Samples"/>
        <s v="tc-security-dev_workshop1"/>
        <s v="tdsss"/>
        <s v="Temp1"/>
        <s v="test_AH"/>
        <s v="test_tfs_ado"/>
        <s v="test-01"/>
        <s v="test-02"/>
        <s v="test12"/>
        <s v="test2"/>
        <s v="TestCPPBufferOverflowRobertMickle"/>
        <s v="TestCxAuditRobert"/>
        <s v="testResolver"/>
        <s v="TestRuby"/>
        <s v="test-Solidigm"/>
        <s v="Testssssss"/>
        <s v="test-vscode-andy"/>
        <s v="TG-AST-Jenkins-Pipeline-Demo"/>
        <s v="TotallySecure"/>
        <s v="TotallySecure_SBOM"/>
        <s v="TotallySecures"/>
        <s v="Vulnado"/>
        <s v="VulnerableCoreApp"/>
        <s v="WebGoat"/>
        <s v="wEBgOAt.Net"/>
        <s v="WebGoat_Jenkins_AST"/>
        <s v="WebGoat_Jenkins_AST_2"/>
        <s v="Webgoat_SBOM_Import"/>
        <s v="WebGoat-ADO-JasonT"/>
        <s v="web-goat-ast-demo-gitlab"/>
        <s v="WebGoatB"/>
        <s v="WebGoatCLIRobertMickle"/>
        <s v="WebGoatJavaJenkinsRobertMickle"/>
        <s v="weinrich15/ajwebgoat-legacy"/>
        <s v="weinrich15/JavaVulnerableLab"/>
        <s v="weinrich15/JVL-SCA-Demo"/>
        <s v="XSS Test"/>
        <s v="Zaptry"/>
        <s v="ZephyrRobertMickle"/>
        <m/>
      </sharedItems>
    </cacheField>
    <cacheField name="[Measures].[Count of Branch]" caption="Count of Branch" numFmtId="0" hierarchy="128" level="32767"/>
    <cacheField name="[Measures].[Count of ApplicationID]" caption="Count of ApplicationID" numFmtId="0" hierarchy="129" level="32767"/>
    <cacheField name="[Measures].[Count of ScanID]" caption="Count of ScanID" numFmtId="0" hierarchy="134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902778" backgroundQuery="1" createdVersion="8" refreshedVersion="8" minRefreshableVersion="3" recordCount="0" supportSubquery="1" supportAdvancedDrill="1" xr:uid="{E3FA3C9E-EB9F-416F-AF6D-7CFC1D5B57C8}">
  <cacheSource type="external" connectionId="14"/>
  <cacheFields count="2">
    <cacheField name="[Applications].[ApplicationName].[ApplicationName]" caption="ApplicationName" numFmtId="0" hierarchy="1" level="1">
      <sharedItems count="53">
        <s v="(JC) ShopCx"/>
        <s v="{{Cx1_NewApplicationName}}"/>
        <s v="AdamsProjects"/>
        <s v="Advantage"/>
        <s v="Andrew-App"/>
        <s v="Andy Demo"/>
        <s v="Andy_ADO"/>
        <s v="bank_service_collection"/>
        <s v="BankApp"/>
        <s v="BB-Application"/>
        <s v="Ben Test 1"/>
        <s v="Ben Test 2"/>
        <s v="demo"/>
        <s v="everything in the organization"/>
        <s v="Fef-App"/>
        <s v="fef-cxMissionCtrl"/>
        <s v="Feferman"/>
        <s v="fef-machine"/>
        <s v="gemgit7/cxqldemo"/>
        <s v="GitLab Cloud Apps"/>
        <s v="Israel Demo"/>
        <s v="JasonT's Organization"/>
        <s v="JCBank"/>
        <s v="JH-JVL"/>
        <s v="jruth_micro_service_collection"/>
        <s v="JT_BankingApp"/>
        <s v="LoLaApp"/>
        <s v="Mal-App"/>
        <s v="Mallory App"/>
        <s v="MalloryApp"/>
        <s v="MFCx-BankApp"/>
        <s v="MFCx-JVL"/>
        <s v="new app 1"/>
        <s v="NewApplication"/>
        <s v="NewApplication3333"/>
        <s v="NewApplication3333_Updated"/>
        <s v="NewApplication33337_Updated"/>
        <s v="Payment App Group"/>
        <s v="RidillaApplication"/>
        <s v="RobertASTDemoAllGoats"/>
        <s v="RobertBYOR"/>
        <s v="RobertDemoJavaApp"/>
        <s v="RobertJavaGitLab"/>
        <s v="RSA Application"/>
        <s v="Salman"/>
        <s v="SamDemoApp"/>
        <s v="Sean"/>
        <s v="SingleFamily"/>
        <s v="sudmarxApp"/>
        <s v="Testapp7"/>
        <s v="Testapp7_Updated"/>
        <s v="TestApplication"/>
        <s v="Twitch Payment App"/>
      </sharedItems>
    </cacheField>
    <cacheField name="[Measures].[Count of ProjectID]" caption="Count of ProjectID" numFmtId="0" hierarchy="13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60300927" backgroundQuery="1" createdVersion="8" refreshedVersion="8" minRefreshableVersion="3" recordCount="0" supportSubquery="1" supportAdvancedDrill="1" xr:uid="{A389C5AA-1F11-44E4-BCCE-5E82D712734F}">
  <cacheSource type="external" connectionId="14"/>
  <cacheFields count="3"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unt of ScanID]" caption="Count of ScanID" numFmtId="0" hierarchy="134" level="32767"/>
    <cacheField name="Unsupported0" numFmtId="0" hierarchy="161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6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4976854" backgroundQuery="1" createdVersion="8" refreshedVersion="8" minRefreshableVersion="3" recordCount="0" supportSubquery="1" supportAdvancedDrill="1" xr:uid="{5533FFC0-18D9-4EB3-9EB5-A502F00CE883}">
  <cacheSource type="external" connectionId="14"/>
  <cacheFields count="4">
    <cacheField name="[Statuses].[EngineName].[EngineName]" caption="EngineName" numFmtId="0" hierarchy="106" level="1">
      <sharedItems count="6">
        <s v="apisec"/>
        <s v="containers"/>
        <s v="kics"/>
        <s v="microengine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  <cacheField name="[Measures].[Min of Runtime]" caption="Min of Runtime" numFmtId="0" hierarchy="140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6481478" backgroundQuery="1" createdVersion="8" refreshedVersion="8" minRefreshableVersion="3" recordCount="0" supportSubquery="1" supportAdvancedDrill="1" xr:uid="{B078EFA6-2990-4F51-9BB9-32BEBF281B68}">
  <cacheSource type="external" connectionId="14"/>
  <cacheFields count="3">
    <cacheField name="[Statuses].[EngineName].[EngineName]" caption="EngineName" numFmtId="0" hierarchy="106" level="1">
      <sharedItems count="6">
        <s v="apisec"/>
        <s v="containers"/>
        <s v="kics"/>
        <s v="microengines"/>
        <s v="sast"/>
        <s v="sca"/>
      </sharedItems>
    </cacheField>
    <cacheField name="[Measures].[Count of Status]" caption="Count of Status" numFmtId="0" hierarchy="138" level="32767"/>
    <cacheField name="[Statuses].[Status].[Status]" caption="Status" numFmtId="0" hierarchy="107" level="1">
      <sharedItems count="3">
        <s v="Canceled"/>
        <s v="Completed"/>
        <s v="Failed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7754633" backgroundQuery="1" createdVersion="8" refreshedVersion="8" minRefreshableVersion="3" recordCount="0" supportSubquery="1" supportAdvancedDrill="1" xr:uid="{3BBE7F89-4E16-4603-AC20-6B26F8810FDA}">
  <cacheSource type="external" connectionId="14"/>
  <cacheFields count="3">
    <cacheField name="[Scans].[ScanDate].[ScanDate]" caption="ScanDate" numFmtId="0" hierarchy="45" level="1">
      <sharedItems count="90">
        <s v="1/06/2025"/>
        <s v="1/07/2025"/>
        <s v="1/08/2025"/>
        <s v="10/06/2025"/>
        <s v="10/07/2025"/>
        <s v="10/08/2025"/>
        <s v="11/06/2025"/>
        <s v="11/07/2025"/>
        <s v="11/08/2025"/>
        <s v="12/06/2025"/>
        <s v="12/07/2025"/>
        <s v="12/08/2025"/>
        <s v="13/06/2025"/>
        <s v="13/07/2025"/>
        <s v="13/08/2025"/>
        <s v="14/06/2025"/>
        <s v="14/07/2025"/>
        <s v="14/08/2025"/>
        <s v="15/06/2025"/>
        <s v="15/07/2025"/>
        <s v="15/08/2025"/>
        <s v="16/06/2025"/>
        <s v="16/07/2025"/>
        <s v="16/08/2025"/>
        <s v="17/06/2025"/>
        <s v="17/07/2025"/>
        <s v="17/08/2025"/>
        <s v="18/06/2025"/>
        <s v="18/07/2025"/>
        <s v="18/08/2025"/>
        <s v="19/06/2025"/>
        <s v="19/07/2025"/>
        <s v="19/08/2025"/>
        <s v="2/06/2025"/>
        <s v="2/07/2025"/>
        <s v="2/08/2025"/>
        <s v="20/06/2025"/>
        <s v="20/07/2025"/>
        <s v="21/06/2025"/>
        <s v="21/07/2025"/>
        <s v="22/05/2025"/>
        <s v="22/06/2025"/>
        <s v="22/07/2025"/>
        <s v="23/05/2025"/>
        <s v="23/06/2025"/>
        <s v="23/07/2025"/>
        <s v="24/05/2025"/>
        <s v="24/06/2025"/>
        <s v="24/07/2025"/>
        <s v="25/05/2025"/>
        <s v="25/06/2025"/>
        <s v="25/07/2025"/>
        <s v="26/05/2025"/>
        <s v="26/06/2025"/>
        <s v="26/07/2025"/>
        <s v="27/05/2025"/>
        <s v="27/06/2025"/>
        <s v="27/07/2025"/>
        <s v="28/05/2025"/>
        <s v="28/06/2025"/>
        <s v="28/07/2025"/>
        <s v="29/05/2025"/>
        <s v="29/06/2025"/>
        <s v="29/07/2025"/>
        <s v="3/06/2025"/>
        <s v="3/07/2025"/>
        <s v="3/08/2025"/>
        <s v="30/05/2025"/>
        <s v="30/06/2025"/>
        <s v="30/07/2025"/>
        <s v="31/05/2025"/>
        <s v="31/07/2025"/>
        <s v="4/06/2025"/>
        <s v="4/07/2025"/>
        <s v="4/08/2025"/>
        <s v="5/06/2025"/>
        <s v="5/07/2025"/>
        <s v="5/08/2025"/>
        <s v="6/06/2025"/>
        <s v="6/07/2025"/>
        <s v="6/08/2025"/>
        <s v="7/06/2025"/>
        <s v="7/07/2025"/>
        <s v="7/08/2025"/>
        <s v="8/06/2025"/>
        <s v="8/07/2025"/>
        <s v="8/08/2025"/>
        <s v="9/06/2025"/>
        <s v="9/07/2025"/>
        <s v="9/08/2025"/>
      </sharedItems>
    </cacheField>
    <cacheField name="[Measures].[Count of ScanID]" caption="Count of ScanID" numFmtId="0" hierarchy="134" level="32767"/>
    <cacheField name="[Measures].[Sum of Loc]" caption="Sum of Loc" numFmtId="0" hierarchy="15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0578705" backgroundQuery="1" createdVersion="8" refreshedVersion="8" minRefreshableVersion="3" recordCount="0" supportSubquery="1" supportAdvancedDrill="1" xr:uid="{095B9946-F4F4-40FD-AC8A-B837FFEDA7C5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07" level="1">
      <sharedItems count="3">
        <s v="Canceled"/>
        <s v="Completed"/>
        <s v="Failed"/>
      </sharedItems>
    </cacheField>
    <cacheField name="[Statuses].[EngineName].[EngineName]" caption="EngineName" numFmtId="0" hierarchy="106" level="1">
      <sharedItems count="6">
        <s v="apisec"/>
        <s v="containers"/>
        <s v="kics"/>
        <s v="microengines"/>
        <s v="sast"/>
        <s v="sca"/>
      </sharedItems>
    </cacheField>
    <cacheField name="[Measures].[Count of Status]" caption="Count of Status" numFmtId="0" hierarchy="138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49537035" backgroundQuery="1" createdVersion="8" refreshedVersion="8" minRefreshableVersion="3" recordCount="0" supportSubquery="1" supportAdvancedDrill="1" xr:uid="{CD380659-5E17-476B-89F8-23E2067FFDBC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06" level="1">
      <sharedItems count="6">
        <s v="apisec"/>
        <s v="containers"/>
        <s v="kics"/>
        <s v="microengines"/>
        <s v="sast"/>
        <s v="sca"/>
      </sharedItems>
    </cacheField>
    <cacheField name="[Measures].[Count of EngineName]" caption="Count of EngineName" numFmtId="0" hierarchy="141" level="32767"/>
    <cacheField name="[Statuses].[StartDate (Month)].[StartDate (Month)]" caption="StartDate (Month)" numFmtId="0" hierarchy="117" level="1">
      <sharedItems count="4">
        <s v="May"/>
        <s v="Jun"/>
        <s v="Jul"/>
        <s v="Aug"/>
      </sharedItems>
    </cacheField>
    <cacheField name="[Statuses].[StartDate (Year)].[StartDate (Year)]" caption="StartDate (Year)" numFmtId="0" hierarchy="115" level="1">
      <sharedItems count="1">
        <s v="2025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48148149" backgroundQuery="1" createdVersion="8" refreshedVersion="8" minRefreshableVersion="3" recordCount="0" supportSubquery="1" supportAdvancedDrill="1" xr:uid="{3B8DFBE9-F6C5-4F4F-9241-E8B57AC42E27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06" level="1">
      <sharedItems count="6">
        <s v="apisec"/>
        <s v="containers"/>
        <s v="kics"/>
        <s v="microengine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1620367" backgroundQuery="1" createdVersion="8" refreshedVersion="8" minRefreshableVersion="3" recordCount="0" supportSubquery="1" supportAdvancedDrill="1" xr:uid="{BB75D695-E6F6-429E-A6D4-AA3D9CC3068D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134" level="32767"/>
    <cacheField name="[Measures].[Sum of Loc]" caption="Sum of Loc" numFmtId="0" hierarchy="152" level="32767"/>
    <cacheField name="[DateTable].[Month Name].[Month Name]" caption="Month Name" numFmtId="0" hierarchy="21" level="1">
      <sharedItems count="4">
        <s v="August"/>
        <s v="July"/>
        <s v="June"/>
        <s v="May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8564930558" backgroundQuery="1" createdVersion="8" refreshedVersion="8" minRefreshableVersion="3" recordCount="0" supportSubquery="1" supportAdvancedDrill="1" xr:uid="{BFC4D163-EFA0-48FF-83D7-10A1EEDE698F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134" level="32767"/>
    <cacheField name="[Measures].[Sum of Loc]" caption="Sum of Loc" numFmtId="0" hierarchy="152" level="32767"/>
    <cacheField name="[DateTable].[Date].[Date]" caption="Date" numFmtId="0" hierarchy="18" level="1">
      <sharedItems count="91">
        <s v="1/06/2025"/>
        <s v="1/07/2025"/>
        <s v="1/08/2025"/>
        <s v="10/06/2025"/>
        <s v="10/07/2025"/>
        <s v="10/08/2025"/>
        <s v="11/06/2025"/>
        <s v="11/07/2025"/>
        <s v="11/08/2025"/>
        <s v="12/06/2025"/>
        <s v="12/07/2025"/>
        <s v="12/08/2025"/>
        <s v="13/06/2025"/>
        <s v="13/07/2025"/>
        <s v="13/08/2025"/>
        <s v="14/06/2025"/>
        <s v="14/07/2025"/>
        <s v="14/08/2025"/>
        <s v="15/06/2025"/>
        <s v="15/07/2025"/>
        <s v="15/08/2025"/>
        <s v="16/06/2025"/>
        <s v="16/07/2025"/>
        <s v="16/08/2025"/>
        <s v="17/06/2025"/>
        <s v="17/07/2025"/>
        <s v="17/08/2025"/>
        <s v="18/06/2025"/>
        <s v="18/07/2025"/>
        <s v="18/08/2025"/>
        <s v="19/06/2025"/>
        <s v="19/07/2025"/>
        <s v="19/08/2025"/>
        <s v="2/06/2025"/>
        <s v="2/07/2025"/>
        <s v="2/08/2025"/>
        <s v="20/06/2025"/>
        <s v="20/07/2025"/>
        <s v="21/05/2025"/>
        <s v="21/06/2025"/>
        <s v="21/07/2025"/>
        <s v="22/05/2025"/>
        <s v="22/06/2025"/>
        <s v="22/07/2025"/>
        <s v="23/05/2025"/>
        <s v="23/06/2025"/>
        <s v="23/07/2025"/>
        <s v="24/05/2025"/>
        <s v="24/06/2025"/>
        <s v="24/07/2025"/>
        <s v="25/05/2025"/>
        <s v="25/06/2025"/>
        <s v="25/07/2025"/>
        <s v="26/05/2025"/>
        <s v="26/06/2025"/>
        <s v="26/07/2025"/>
        <s v="27/05/2025"/>
        <s v="27/06/2025"/>
        <s v="27/07/2025"/>
        <s v="28/05/2025"/>
        <s v="28/06/2025"/>
        <s v="28/07/2025"/>
        <s v="29/05/2025"/>
        <s v="29/06/2025"/>
        <s v="29/07/2025"/>
        <s v="3/06/2025"/>
        <s v="3/07/2025"/>
        <s v="3/08/2025"/>
        <s v="30/05/2025"/>
        <s v="30/06/2025"/>
        <s v="30/07/2025"/>
        <s v="31/05/2025"/>
        <s v="31/07/2025"/>
        <s v="4/06/2025"/>
        <s v="4/07/2025"/>
        <s v="4/08/2025"/>
        <s v="5/06/2025"/>
        <s v="5/07/2025"/>
        <s v="5/08/2025"/>
        <s v="6/06/2025"/>
        <s v="6/07/2025"/>
        <s v="6/08/2025"/>
        <s v="7/06/2025"/>
        <s v="7/07/2025"/>
        <s v="7/08/2025"/>
        <s v="8/06/2025"/>
        <s v="8/07/2025"/>
        <s v="8/08/2025"/>
        <s v="9/06/2025"/>
        <s v="9/07/2025"/>
        <s v="9/08/2025"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1" level="1">
      <sharedItems containsSemiMixedTypes="0" containsNonDate="0" containsString="0"/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5888.981253935184" backgroundQuery="1" createdVersion="8" refreshedVersion="8" minRefreshableVersion="3" recordCount="0" supportSubquery="1" supportAdvancedDrill="1" xr:uid="{5EE92FEF-26BD-4317-8B27-2F6C042EE71A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134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ecrets]" caption="Secrets" attribute="1" defaultMemberUniqueName="[Scans].[Secrets].[All]" allUniqueName="[Scans].[Secret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ecrets_Total_Vulnerabilties]" caption="Secrets_Total_Vulnerabilties" attribute="1" defaultMemberUniqueName="[Scans].[Secrets_Total_Vulnerabilties].[All]" allUniqueName="[Scans].[Secrets_Total_Vulnerabilties].[All]" dimensionUniqueName="[Scans]" displayFolder="" count="0" memberValueDatatype="5" unbalanced="0"/>
    <cacheHierarchy uniqueName="[Scans].[Secrets_Critical]" caption="Secrets_Critical" attribute="1" defaultMemberUniqueName="[Scans].[Secrets_Critical].[All]" allUniqueName="[Scans].[Secrets_Critical].[All]" dimensionUniqueName="[Scans]" displayFolder="" count="0" memberValueDatatype="5" unbalanced="0"/>
    <cacheHierarchy uniqueName="[Scans].[Secrets_High]" caption="Secrets_High" attribute="1" defaultMemberUniqueName="[Scans].[Secrets_High].[All]" allUniqueName="[Scans].[Secrets_High].[All]" dimensionUniqueName="[Scans]" displayFolder="" count="0" memberValueDatatype="5" unbalanced="0"/>
    <cacheHierarchy uniqueName="[Scans].[Secrets_Medium]" caption="Secrets_Medium" attribute="1" defaultMemberUniqueName="[Scans].[Secrets_Medium].[All]" allUniqueName="[Scans].[Secrets_Medium].[All]" dimensionUniqueName="[Scans]" displayFolder="" count="0" memberValueDatatype="5" unbalanced="0"/>
    <cacheHierarchy uniqueName="[Scans].[Secrets_Low]" caption="Secrets_Low" attribute="1" defaultMemberUniqueName="[Scans].[Secrets_Low].[All]" allUniqueName="[Scans].[Secrets_Low].[All]" dimensionUniqueName="[Scans]" displayFolder="" count="0" memberValueDatatype="5" unbalanced="0"/>
    <cacheHierarchy uniqueName="[Scans].[Secrets_Info]" caption="Secrets_Info" attribute="1" defaultMemberUniqueName="[Scans].[Secrets_Info].[All]" allUniqueName="[Scans].[Secret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6">
  <r>
    <s v="efc5b9c9-560e-4ae1-aa7a-a5634f68d485"/>
    <s v="61738ea7-2866-478a-932b-77d401b02ab8"/>
    <s v="schmit48/TotallySecureApp/totallysecureapp"/>
    <x v="0"/>
    <s v="master"/>
    <m/>
    <d v="2025-08-19T21:03:00"/>
    <d v="2025-08-19T21:03:00"/>
    <d v="2025-08-19T21:03:04"/>
    <s v="21"/>
    <s v="19/08/2025"/>
    <d v="1899-12-30T00:00:04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d0af7bc-6743-413b-b352-53ba5fed8166"/>
    <s v="61738ea7-2866-478a-932b-77d401b02ab8"/>
    <s v="schmit48/TotallySecureApp/totallysecureapp"/>
    <x v="0"/>
    <s v="master"/>
    <m/>
    <d v="2025-08-18T21:03:00"/>
    <d v="2025-08-18T21:03:00"/>
    <d v="2025-08-18T21:03:01"/>
    <s v="21"/>
    <s v="18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8176891-f0d2-4ba2-8971-24f807b28a89"/>
    <s v="61738ea7-2866-478a-932b-77d401b02ab8"/>
    <s v="schmit48/TotallySecureApp/totallysecureapp"/>
    <x v="0"/>
    <s v="master"/>
    <m/>
    <d v="2025-08-17T21:03:00"/>
    <d v="2025-08-17T21:03:00"/>
    <d v="2025-08-17T21:03:01"/>
    <s v="21"/>
    <s v="17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d9576e9-0da4-48f4-8bee-00b92be4bd56"/>
    <s v="61738ea7-2866-478a-932b-77d401b02ab8"/>
    <s v="schmit48/TotallySecureApp/totallysecureapp"/>
    <x v="0"/>
    <s v="master"/>
    <m/>
    <d v="2025-08-16T21:03:00"/>
    <d v="2025-08-16T21:03:00"/>
    <d v="2025-08-16T21:03:01"/>
    <s v="21"/>
    <s v="16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b7ebbaf-d3e5-4670-bdb9-f8e39becd792"/>
    <s v="61738ea7-2866-478a-932b-77d401b02ab8"/>
    <s v="schmit48/TotallySecureApp/totallysecureapp"/>
    <x v="0"/>
    <s v="master"/>
    <m/>
    <d v="2025-08-15T21:03:00"/>
    <d v="2025-08-15T21:03:00"/>
    <d v="2025-08-15T21:03:01"/>
    <s v="21"/>
    <s v="15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492f0a3-a74e-4a21-a402-6f4d2ee1ec63"/>
    <s v="61738ea7-2866-478a-932b-77d401b02ab8"/>
    <s v="schmit48/TotallySecureApp/totallysecureapp"/>
    <x v="0"/>
    <s v="master"/>
    <m/>
    <d v="2025-08-14T21:03:00"/>
    <d v="2025-08-14T21:03:00"/>
    <d v="2025-08-14T21:03:01"/>
    <s v="21"/>
    <s v="14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c6a2639-c3fe-4c05-b392-9b1f9613420a"/>
    <s v="61738ea7-2866-478a-932b-77d401b02ab8"/>
    <s v="schmit48/TotallySecureApp/totallysecureapp"/>
    <x v="0"/>
    <s v="master"/>
    <m/>
    <d v="2025-08-13T21:03:00"/>
    <d v="2025-08-13T21:03:00"/>
    <d v="2025-08-13T21:03:04"/>
    <s v="21"/>
    <s v="13/08/2025"/>
    <d v="1899-12-30T00:00:04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9ad085c-5cae-4b0c-9f4c-fabfca9a8ef8"/>
    <s v="61738ea7-2866-478a-932b-77d401b02ab8"/>
    <s v="schmit48/TotallySecureApp/totallysecureapp"/>
    <x v="0"/>
    <s v="master"/>
    <m/>
    <d v="2025-08-12T21:03:00"/>
    <d v="2025-08-12T21:03:00"/>
    <d v="2025-08-12T21:03:01"/>
    <s v="21"/>
    <s v="12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bbeb71d-7027-4dd6-990b-6d9ea895038a"/>
    <s v="61738ea7-2866-478a-932b-77d401b02ab8"/>
    <s v="schmit48/TotallySecureApp/totallysecureapp"/>
    <x v="0"/>
    <s v="master"/>
    <m/>
    <d v="2025-08-11T21:03:00"/>
    <d v="2025-08-11T21:03:00"/>
    <d v="2025-08-11T21:03:01"/>
    <s v="21"/>
    <s v="11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0a13776-0cd4-479f-bfb4-fd908bbcc27a"/>
    <s v="61738ea7-2866-478a-932b-77d401b02ab8"/>
    <s v="schmit48/TotallySecureApp/totallysecureapp"/>
    <x v="0"/>
    <s v="master"/>
    <m/>
    <d v="2025-08-10T21:03:00"/>
    <d v="2025-08-10T21:03:00"/>
    <d v="2025-08-10T21:03:01"/>
    <s v="21"/>
    <s v="10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7693242-e941-4432-89f7-291a5041c776"/>
    <s v="61738ea7-2866-478a-932b-77d401b02ab8"/>
    <s v="schmit48/TotallySecureApp/totallysecureapp"/>
    <x v="0"/>
    <s v="master"/>
    <m/>
    <d v="2025-08-09T21:03:00"/>
    <d v="2025-08-09T21:03:00"/>
    <d v="2025-08-09T21:03:01"/>
    <s v="21"/>
    <s v="9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df8047d-ff75-4357-a05f-265ad81b721e"/>
    <s v="61738ea7-2866-478a-932b-77d401b02ab8"/>
    <s v="schmit48/TotallySecureApp/totallysecureapp"/>
    <x v="0"/>
    <s v="master"/>
    <m/>
    <d v="2025-08-08T21:03:00"/>
    <d v="2025-08-08T21:03:00"/>
    <d v="2025-08-08T21:03:01"/>
    <s v="21"/>
    <s v="8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b9021d0-a427-4524-b57b-f389f8ced367"/>
    <s v="61738ea7-2866-478a-932b-77d401b02ab8"/>
    <s v="schmit48/TotallySecureApp/totallysecureapp"/>
    <x v="0"/>
    <s v="master"/>
    <m/>
    <d v="2025-08-07T21:03:00"/>
    <d v="2025-08-07T21:03:00"/>
    <d v="2025-08-07T21:03:01"/>
    <s v="21"/>
    <s v="7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6813324-8eb8-4836-9dd2-e0f4cca31a21"/>
    <s v="61738ea7-2866-478a-932b-77d401b02ab8"/>
    <s v="schmit48/TotallySecureApp/totallysecureapp"/>
    <x v="0"/>
    <s v="master"/>
    <m/>
    <d v="2025-08-06T21:03:00"/>
    <d v="2025-08-06T21:03:00"/>
    <d v="2025-08-06T21:03:02"/>
    <s v="21"/>
    <s v="6/08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2aae7af-b7f9-4c33-a4f4-e13821c765cf"/>
    <s v="61738ea7-2866-478a-932b-77d401b02ab8"/>
    <s v="schmit48/TotallySecureApp/totallysecureapp"/>
    <x v="0"/>
    <s v="master"/>
    <m/>
    <d v="2025-08-05T21:03:00"/>
    <d v="2025-08-05T21:03:00"/>
    <d v="2025-08-05T21:03:01"/>
    <s v="21"/>
    <s v="5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91bdc5-965f-43f3-b852-17e17598094e"/>
    <s v="61738ea7-2866-478a-932b-77d401b02ab8"/>
    <s v="schmit48/TotallySecureApp/totallysecureapp"/>
    <x v="0"/>
    <s v="master"/>
    <m/>
    <d v="2025-08-04T21:03:00"/>
    <d v="2025-08-04T21:03:00"/>
    <d v="2025-08-04T21:03:02"/>
    <s v="21"/>
    <s v="4/08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ffcafa4-ee63-4933-9ab3-75a8c7c4a131"/>
    <s v="61738ea7-2866-478a-932b-77d401b02ab8"/>
    <s v="schmit48/TotallySecureApp/totallysecureapp"/>
    <x v="0"/>
    <s v="master"/>
    <m/>
    <d v="2025-08-03T21:03:00"/>
    <d v="2025-08-03T21:03:00"/>
    <d v="2025-08-03T21:03:01"/>
    <s v="21"/>
    <s v="3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73a0bf7-5dd3-49d0-9db1-056b98d69d10"/>
    <s v="61738ea7-2866-478a-932b-77d401b02ab8"/>
    <s v="schmit48/TotallySecureApp/totallysecureapp"/>
    <x v="0"/>
    <s v="master"/>
    <m/>
    <d v="2025-08-02T21:03:00"/>
    <d v="2025-08-02T21:03:00"/>
    <d v="2025-08-02T21:03:01"/>
    <s v="21"/>
    <s v="2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ee8f21d-5410-498d-9721-26e5a1a43d23"/>
    <s v="3491e259-7329-4fab-b2dd-d8823521eed3"/>
    <s v="NewProject55"/>
    <x v="1"/>
    <s v="master"/>
    <n v="13253"/>
    <d v="2025-08-02T01:51:48"/>
    <d v="2025-08-02T01:51:48"/>
    <d v="2025-08-02T01:52:50"/>
    <s v="1"/>
    <s v="2/08/2025"/>
    <d v="1899-12-30T00:01:02"/>
    <s v="sast"/>
    <s v="andrew.schmit@checkmarx.com"/>
    <x v="1"/>
    <s v="Amazon CloudFront"/>
    <b v="1"/>
    <b v="0"/>
    <b v="0"/>
    <b v="0"/>
    <b v="0"/>
    <b v="0"/>
    <n v="182"/>
    <n v="7"/>
    <n v="69"/>
    <n v="39"/>
    <n v="62"/>
    <n v="5"/>
    <x v="1"/>
    <n v="7"/>
    <n v="69"/>
    <n v="39"/>
    <n v="62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53555cc-c25e-4bc7-b3e0-c192dcd716f1"/>
    <s v="001590d3-56fc-40ae-964c-425bf3dbb25c"/>
    <s v="RSA-Checkmarx One"/>
    <x v="0"/>
    <s v="feature"/>
    <m/>
    <d v="2025-08-02T01:44:07"/>
    <d v="2025-08-02T01:44:07"/>
    <d v="2025-08-02T01:44:08"/>
    <s v="1"/>
    <s v="2/08/2025"/>
    <d v="1899-12-30T00:00:01"/>
    <s v="sast"/>
    <s v="andrew.schmit@checkmarx.com"/>
    <x v="1"/>
    <s v="PostmanRuntime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831b18d-de2c-4372-a265-8ee9cf545f03"/>
    <s v="001590d3-56fc-40ae-964c-425bf3dbb25c"/>
    <s v="RSA-Checkmarx One"/>
    <x v="0"/>
    <s v="zip"/>
    <m/>
    <d v="2025-08-02T01:43:29"/>
    <d v="2025-08-02T01:43:29"/>
    <d v="2025-08-02T01:43:30"/>
    <s v="1"/>
    <s v="2/08/2025"/>
    <d v="1899-12-30T00:00:01"/>
    <s v="sast"/>
    <s v="andrew.schmit@checkmarx.com"/>
    <x v="2"/>
    <s v="Amazon CloudFront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4a7d56e-ddb5-449f-b12c-9f065a994419"/>
    <s v="61738ea7-2866-478a-932b-77d401b02ab8"/>
    <s v="schmit48/TotallySecureApp/totallysecureapp"/>
    <x v="0"/>
    <s v="master"/>
    <m/>
    <d v="2025-08-01T21:03:00"/>
    <d v="2025-08-01T21:03:00"/>
    <d v="2025-08-01T21:03:01"/>
    <s v="21"/>
    <s v="1/08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2f25d07-1aca-427a-8a18-e33027002513"/>
    <s v="69b6bc80-5100-498b-b86b-e5696b3ed5ba"/>
    <s v="brokencrystals"/>
    <x v="1"/>
    <s v="master"/>
    <n v="13253"/>
    <d v="2025-08-01T07:58:31"/>
    <d v="2025-08-01T07:58:31"/>
    <d v="2025-08-01T07:59:34"/>
    <s v="7"/>
    <s v="1/08/2025"/>
    <d v="1899-12-30T00:01:03"/>
    <s v="sast"/>
    <s v="andrew.schmit@checkmarx.com"/>
    <x v="1"/>
    <s v="Amazon CloudFront"/>
    <b v="1"/>
    <b v="0"/>
    <b v="0"/>
    <b v="0"/>
    <b v="0"/>
    <b v="0"/>
    <n v="182"/>
    <n v="7"/>
    <n v="68"/>
    <n v="39"/>
    <n v="62"/>
    <n v="6"/>
    <x v="1"/>
    <n v="7"/>
    <n v="68"/>
    <n v="39"/>
    <n v="62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7a85bda-a6ea-409a-b963-0d7337c81e31"/>
    <s v="69b6bc80-5100-498b-b86b-e5696b3ed5ba"/>
    <s v="brokencrystals"/>
    <x v="1"/>
    <s v="zip"/>
    <n v="50"/>
    <d v="2025-08-01T07:56:34"/>
    <d v="2025-08-01T07:56:34"/>
    <d v="2025-08-01T07:57:17"/>
    <s v="7"/>
    <s v="1/08/2025"/>
    <d v="1899-12-30T00:00:43"/>
    <s v="sast"/>
    <s v="andrew.schmit@checkmarx.com"/>
    <x v="2"/>
    <s v="Amazon CloudFront"/>
    <b v="1"/>
    <b v="0"/>
    <b v="0"/>
    <b v="0"/>
    <b v="0"/>
    <b v="0"/>
    <n v="4"/>
    <n v="2"/>
    <n v="0"/>
    <n v="0"/>
    <n v="2"/>
    <n v="0"/>
    <x v="2"/>
    <n v="2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baec705-0da0-41ed-b379-9ccda69b7932"/>
    <s v="69b6bc80-5100-498b-b86b-e5696b3ed5ba"/>
    <s v="brokencrystals"/>
    <x v="0"/>
    <s v="zip"/>
    <m/>
    <d v="2025-08-01T07:48:48"/>
    <d v="2025-08-01T07:48:48"/>
    <d v="2025-08-01T07:48:48"/>
    <s v="7"/>
    <s v="1/08/2025"/>
    <d v="1899-12-30T00:00:01"/>
    <s v="sast"/>
    <s v="andrew.schmit@checkmarx.com"/>
    <x v="2"/>
    <s v="Amazon CloudFront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a614228-1fe7-4419-a043-ecf0e3dde5e7"/>
    <s v="61738ea7-2866-478a-932b-77d401b02ab8"/>
    <s v="schmit48/TotallySecureApp/totallysecureapp"/>
    <x v="0"/>
    <s v="master"/>
    <m/>
    <d v="2025-07-31T21:03:00"/>
    <d v="2025-07-31T21:03:00"/>
    <d v="2025-07-31T21:03:01"/>
    <s v="21"/>
    <s v="31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92d8e60-06f8-4ff2-b83c-8d3c85549658"/>
    <s v="0db39b3b-1ba5-4bef-aa4a-246aac914953"/>
    <s v="AndyPython_ResolverTest"/>
    <x v="1"/>
    <s v="N/A"/>
    <n v="81"/>
    <d v="2025-07-31T00:32:50"/>
    <d v="2025-07-31T00:32:50"/>
    <d v="2025-07-31T00:34:05"/>
    <s v="0"/>
    <s v="31/07/2025"/>
    <d v="1899-12-30T00:01:16"/>
    <s v="sast,kics,sca,apisec,containers,microengines"/>
    <s v="andrew.schmit@checkmarx.com"/>
    <x v="2"/>
    <s v="cli"/>
    <b v="1"/>
    <b v="1"/>
    <b v="1"/>
    <b v="1"/>
    <b v="1"/>
    <b v="1"/>
    <n v="27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2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8df9881-ee87-4dc6-ae60-0d32db8d57da"/>
    <s v="0db39b3b-1ba5-4bef-aa4a-246aac914953"/>
    <s v="AndyPython_ResolverTest"/>
    <x v="1"/>
    <s v="N/A"/>
    <n v="81"/>
    <d v="2025-07-30T23:47:11"/>
    <d v="2025-07-30T23:47:11"/>
    <d v="2025-07-30T23:48:18"/>
    <s v="23"/>
    <s v="30/07/2025"/>
    <d v="1899-12-30T00:01:07"/>
    <s v="sast,kics,sca,apisec,containers,microengines"/>
    <s v="andrew.schmit@checkmarx.com"/>
    <x v="2"/>
    <s v="cli"/>
    <b v="1"/>
    <b v="1"/>
    <b v="1"/>
    <b v="1"/>
    <b v="1"/>
    <b v="1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e8b3e2a-2535-4774-9647-7d1bd01a23fe"/>
    <s v="61738ea7-2866-478a-932b-77d401b02ab8"/>
    <s v="schmit48/TotallySecureApp/totallysecureapp"/>
    <x v="0"/>
    <s v="master"/>
    <m/>
    <d v="2025-07-30T21:03:00"/>
    <d v="2025-07-30T21:03:00"/>
    <d v="2025-07-30T21:03:01"/>
    <s v="21"/>
    <s v="30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2525e15-d91f-4f5b-9dfc-29ce30fa6c4c"/>
    <s v="61738ea7-2866-478a-932b-77d401b02ab8"/>
    <s v="schmit48/TotallySecureApp/totallysecureapp"/>
    <x v="0"/>
    <s v="master"/>
    <m/>
    <d v="2025-07-29T21:03:00"/>
    <d v="2025-07-29T21:03:00"/>
    <d v="2025-07-29T21:03:01"/>
    <s v="21"/>
    <s v="29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6d53c5e-8e59-45ee-aa1d-8c33d0145a52"/>
    <s v="08a8cfc0-3e81-46e8-be9d-467545a20b17"/>
    <s v="(JC) CxApexTest"/>
    <x v="1"/>
    <s v=".unknown"/>
    <n v="5872"/>
    <d v="2025-07-29T05:15:59"/>
    <d v="2025-07-29T05:15:59"/>
    <d v="2025-07-29T05:16:26"/>
    <s v="5"/>
    <s v="29/07/2025"/>
    <d v="1899-12-30T00:00:27"/>
    <s v="sast"/>
    <s v="jeffc"/>
    <x v="2"/>
    <s v="webapp"/>
    <b v="1"/>
    <b v="0"/>
    <b v="0"/>
    <b v="0"/>
    <b v="0"/>
    <b v="0"/>
    <n v="57"/>
    <n v="13"/>
    <n v="4"/>
    <n v="28"/>
    <n v="12"/>
    <n v="0"/>
    <x v="3"/>
    <n v="13"/>
    <n v="4"/>
    <n v="28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3ce4915-d3bf-42eb-ad80-e209b7d58aee"/>
    <s v="61738ea7-2866-478a-932b-77d401b02ab8"/>
    <s v="schmit48/TotallySecureApp/totallysecureapp"/>
    <x v="0"/>
    <s v="master"/>
    <m/>
    <d v="2025-07-28T21:03:00"/>
    <d v="2025-07-28T21:03:00"/>
    <d v="2025-07-28T21:03:01"/>
    <s v="21"/>
    <s v="28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7533647-3603-4ae0-96b3-5f31b3b3698f"/>
    <s v="61738ea7-2866-478a-932b-77d401b02ab8"/>
    <s v="schmit48/TotallySecureApp/totallysecureapp"/>
    <x v="0"/>
    <s v="master"/>
    <m/>
    <d v="2025-07-27T21:03:00"/>
    <d v="2025-07-27T21:03:00"/>
    <d v="2025-07-27T21:03:01"/>
    <s v="21"/>
    <s v="27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15ea380-5c9f-4c28-a751-0667bcabee56"/>
    <s v="61738ea7-2866-478a-932b-77d401b02ab8"/>
    <s v="schmit48/TotallySecureApp/totallysecureapp"/>
    <x v="0"/>
    <s v="master"/>
    <m/>
    <d v="2025-07-26T21:03:00"/>
    <d v="2025-07-26T21:03:00"/>
    <d v="2025-07-26T21:03:01"/>
    <s v="21"/>
    <s v="26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d5fcad5-859e-4965-9f30-28a12774aaee"/>
    <s v="61738ea7-2866-478a-932b-77d401b02ab8"/>
    <s v="schmit48/TotallySecureApp/totallysecureapp"/>
    <x v="0"/>
    <s v="master"/>
    <m/>
    <d v="2025-07-25T21:03:00"/>
    <d v="2025-07-25T21:03:00"/>
    <d v="2025-07-25T21:03:01"/>
    <s v="21"/>
    <s v="25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bd6f9a9-550b-4e4d-8732-087ccc93cb77"/>
    <s v="61738ea7-2866-478a-932b-77d401b02ab8"/>
    <s v="schmit48/TotallySecureApp/totallysecureapp"/>
    <x v="0"/>
    <s v="master"/>
    <m/>
    <d v="2025-07-24T21:03:00"/>
    <d v="2025-07-24T21:03:00"/>
    <d v="2025-07-24T21:03:01"/>
    <s v="21"/>
    <s v="24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9e0fb0-11c6-4b7e-a603-62dca0163aa9"/>
    <s v="61738ea7-2866-478a-932b-77d401b02ab8"/>
    <s v="schmit48/TotallySecureApp/totallysecureapp"/>
    <x v="0"/>
    <s v="master"/>
    <m/>
    <d v="2025-07-23T21:03:00"/>
    <d v="2025-07-23T21:03:00"/>
    <d v="2025-07-23T21:03:01"/>
    <s v="21"/>
    <s v="23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3886dd0-98b4-40ec-93b7-4f7718a95f7f"/>
    <s v="69931248-d5b7-4a4d-80e5-c96d2ae66dcf"/>
    <s v="Andy_SCA_Demo"/>
    <x v="1"/>
    <s v="master"/>
    <n v="2779"/>
    <d v="2025-07-23T00:04:57"/>
    <d v="2025-07-23T00:04:57"/>
    <d v="2025-07-23T00:07:06"/>
    <s v="0"/>
    <s v="23/07/2025"/>
    <d v="1899-12-30T00:02:09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2716f13-3a2b-4a8b-a61a-75c6e93f996d"/>
    <s v="db9e3277-994b-4d84-87b7-65ab13fefca3"/>
    <s v="JVL_Demo_Andy"/>
    <x v="1"/>
    <s v="master"/>
    <n v="2779"/>
    <d v="2025-07-22T23:54:30"/>
    <d v="2025-07-22T23:54:30"/>
    <d v="2025-07-22T23:57:42"/>
    <s v="23"/>
    <s v="22/07/2025"/>
    <d v="1899-12-30T00:03:12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216b7bf-c876-4774-b51e-9c7af0503e74"/>
    <s v="d3a26151-769a-4fa5-9178-68de1aa573ac"/>
    <s v="dahkath/CXTotallySecureApp"/>
    <x v="1"/>
    <s v="master"/>
    <n v="13253"/>
    <d v="2025-07-22T23:04:31"/>
    <d v="2025-07-22T23:04:31"/>
    <d v="2025-07-22T23:05:38"/>
    <s v="23"/>
    <s v="22/07/2025"/>
    <d v="1899-12-30T00:01:07"/>
    <s v="sast"/>
    <s v="dahkath"/>
    <x v="1"/>
    <s v="Push Webhook"/>
    <b v="1"/>
    <b v="0"/>
    <b v="0"/>
    <b v="0"/>
    <b v="0"/>
    <b v="0"/>
    <n v="225"/>
    <n v="5"/>
    <n v="74"/>
    <n v="41"/>
    <n v="105"/>
    <n v="0"/>
    <x v="5"/>
    <n v="5"/>
    <n v="74"/>
    <n v="41"/>
    <n v="1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75dbf84-3c40-4c2a-ba1c-cb69a6b05502"/>
    <s v="61738ea7-2866-478a-932b-77d401b02ab8"/>
    <s v="schmit48/TotallySecureApp/totallysecureapp"/>
    <x v="0"/>
    <s v="master"/>
    <m/>
    <d v="2025-07-22T21:03:00"/>
    <d v="2025-07-22T21:03:00"/>
    <d v="2025-07-22T21:03:01"/>
    <s v="21"/>
    <s v="22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15d1c76-00ab-4973-a08a-877a1babf8df"/>
    <s v="61738ea7-2866-478a-932b-77d401b02ab8"/>
    <s v="schmit48/TotallySecureApp/totallysecureapp"/>
    <x v="0"/>
    <s v="master"/>
    <m/>
    <d v="2025-07-21T21:03:00"/>
    <d v="2025-07-21T21:03:00"/>
    <d v="2025-07-21T21:03:02"/>
    <s v="21"/>
    <s v="21/07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d5bfae6-477d-4fd9-bcf6-172ba65fb2aa"/>
    <s v="61738ea7-2866-478a-932b-77d401b02ab8"/>
    <s v="schmit48/TotallySecureApp/totallysecureapp"/>
    <x v="0"/>
    <s v="master"/>
    <m/>
    <d v="2025-07-20T21:03:00"/>
    <d v="2025-07-20T21:03:00"/>
    <d v="2025-07-20T21:03:01"/>
    <s v="21"/>
    <s v="20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6804c13-61da-4b83-954d-09066a9fb8cf"/>
    <s v="61738ea7-2866-478a-932b-77d401b02ab8"/>
    <s v="schmit48/TotallySecureApp/totallysecureapp"/>
    <x v="0"/>
    <s v="master"/>
    <m/>
    <d v="2025-07-19T21:03:00"/>
    <d v="2025-07-19T21:03:00"/>
    <d v="2025-07-19T21:03:01"/>
    <s v="21"/>
    <s v="19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a17a792-7a01-4685-9f60-723a1e5c0fba"/>
    <s v="28f6b5c1-8386-4109-a5bf-686fce3c82d9"/>
    <s v="javavulnerablelab3"/>
    <x v="1"/>
    <s v="master"/>
    <n v="2779"/>
    <d v="2025-07-19T03:03:31"/>
    <d v="2025-07-19T03:03:31"/>
    <d v="2025-07-19T03:05:40"/>
    <s v="3"/>
    <s v="19/07/2025"/>
    <d v="1899-12-30T00:02:09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92225d2-d9ae-4c53-ad61-f9797e510da4"/>
    <s v="28f6b5c1-8386-4109-a5bf-686fce3c82d9"/>
    <s v="javavulnerablelab3"/>
    <x v="1"/>
    <s v="Andy-Schmit/configyml-edited-online-with-bitbucket-1752857513594"/>
    <n v="2779"/>
    <d v="2025-07-19T02:52:57"/>
    <d v="2025-07-19T02:52:57"/>
    <d v="2025-07-19T02:55:07"/>
    <s v="2"/>
    <s v="19/07/2025"/>
    <d v="1899-12-30T00:02:10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df8b113-9ed0-4403-b3ef-293a3ae60343"/>
    <s v="28f6b5c1-8386-4109-a5bf-686fce3c82d9"/>
    <s v="javavulnerablelab3"/>
    <x v="1"/>
    <s v="Andy-Schmit/configyml-edited-online-with-bitbucket-1752856880311"/>
    <n v="2779"/>
    <d v="2025-07-19T02:42:19"/>
    <d v="2025-07-19T02:42:19"/>
    <d v="2025-07-19T02:44:28"/>
    <s v="2"/>
    <s v="19/07/2025"/>
    <d v="1899-12-30T00:02:09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e035b25-f032-4af0-a700-c6384474b107"/>
    <s v="28f6b5c1-8386-4109-a5bf-686fce3c82d9"/>
    <s v="javavulnerablelab3"/>
    <x v="1"/>
    <s v="master"/>
    <n v="2779"/>
    <d v="2025-07-19T02:38:12"/>
    <d v="2025-07-19T02:38:12"/>
    <d v="2025-07-19T02:40:22"/>
    <s v="2"/>
    <s v="19/07/2025"/>
    <d v="1899-12-30T00:02:10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33f76b3-4f0f-4bd9-813f-732e7002538f"/>
    <s v="28f6b5c1-8386-4109-a5bf-686fce3c82d9"/>
    <s v="javavulnerablelab3"/>
    <x v="1"/>
    <s v="master"/>
    <n v="2780"/>
    <d v="2025-07-19T02:30:46"/>
    <d v="2025-07-19T02:30:46"/>
    <d v="2025-07-19T02:32:55"/>
    <s v="2"/>
    <s v="19/07/2025"/>
    <d v="1899-12-30T00:02:09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900be3b-d984-4c7e-a1dd-83d052e18a70"/>
    <s v="28f6b5c1-8386-4109-a5bf-686fce3c82d9"/>
    <s v="javavulnerablelab3"/>
    <x v="1"/>
    <s v="master"/>
    <n v="2779"/>
    <d v="2025-07-19T02:21:22"/>
    <d v="2025-07-19T02:21:22"/>
    <d v="2025-07-19T02:23:32"/>
    <s v="2"/>
    <s v="19/07/2025"/>
    <d v="1899-12-30T00:02:11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c7a1a7c-0b7c-4f89-8edb-507da1f9e6dc"/>
    <s v="28f6b5c1-8386-4109-a5bf-686fce3c82d9"/>
    <s v="javavulnerablelab3"/>
    <x v="1"/>
    <s v="master"/>
    <n v="2780"/>
    <d v="2025-07-19T02:14:24"/>
    <d v="2025-07-19T02:14:24"/>
    <d v="2025-07-19T02:16:35"/>
    <s v="2"/>
    <s v="19/07/2025"/>
    <d v="1899-12-30T00:02:11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660c392-3f0d-4b8e-a59b-bfecbb25a84d"/>
    <s v="28f6b5c1-8386-4109-a5bf-686fce3c82d9"/>
    <s v="javavulnerablelab3"/>
    <x v="1"/>
    <s v="Andy-Schmit/configyml-edited-online-with-bitbucket-1752854509311"/>
    <n v="2779"/>
    <d v="2025-07-19T02:03:01"/>
    <d v="2025-07-19T02:03:01"/>
    <d v="2025-07-19T02:05:12"/>
    <s v="2"/>
    <s v="19/07/2025"/>
    <d v="1899-12-30T00:02:11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b7236da-e725-4231-8cf8-481e7516d35e"/>
    <s v="28f6b5c1-8386-4109-a5bf-686fce3c82d9"/>
    <s v="javavulnerablelab3"/>
    <x v="1"/>
    <s v="master"/>
    <n v="2780"/>
    <d v="2025-07-19T01:52:26"/>
    <d v="2025-07-19T01:52:26"/>
    <d v="2025-07-19T01:54:35"/>
    <s v="1"/>
    <s v="19/07/2025"/>
    <d v="1899-12-30T00:02:10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8a3e6c3-ee29-4694-90e2-ab5061ecc35c"/>
    <s v="28f6b5c1-8386-4109-a5bf-686fce3c82d9"/>
    <s v="javavulnerablelab3"/>
    <x v="1"/>
    <s v="master"/>
    <n v="2779"/>
    <d v="2025-07-19T01:16:56"/>
    <d v="2025-07-19T01:16:56"/>
    <d v="2025-07-19T01:27:00"/>
    <s v="1"/>
    <s v="19/07/2025"/>
    <d v="1899-12-30T00:10:04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40110c2-5c1a-4db6-8077-f76cb8602a65"/>
    <s v="28f6b5c1-8386-4109-a5bf-686fce3c82d9"/>
    <s v="javavulnerablelab3"/>
    <x v="2"/>
    <s v="master"/>
    <n v="2779"/>
    <d v="2025-07-19T01:06:20"/>
    <d v="2025-07-19T01:06:20"/>
    <d v="2025-07-19T01:16:37"/>
    <s v="1"/>
    <s v="19/07/2025"/>
    <d v="1899-12-30T00:10:17"/>
    <s v="sast,kics,sca,apisec,containers,microengines"/>
    <s v="service-account-andy circleci"/>
    <x v="2"/>
    <s v="CircleCI"/>
    <b v="1"/>
    <b v="1"/>
    <b v="1"/>
    <b v="1"/>
    <b v="1"/>
    <b v="1"/>
    <n v="7"/>
    <n v="0"/>
    <n v="1"/>
    <n v="3"/>
    <n v="1"/>
    <n v="2"/>
    <x v="0"/>
    <n v="0"/>
    <n v="0"/>
    <n v="0"/>
    <n v="0"/>
    <n v="0"/>
    <n v="7"/>
    <n v="0"/>
    <n v="1"/>
    <n v="3"/>
    <n v="1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aa559c5-2ac5-46ee-a4f1-4cfc502dedda"/>
    <s v="28f6b5c1-8386-4109-a5bf-686fce3c82d9"/>
    <s v="javavulnerablelab3"/>
    <x v="1"/>
    <s v="master"/>
    <n v="2779"/>
    <d v="2025-07-19T01:01:24"/>
    <d v="2025-07-19T01:01:24"/>
    <d v="2025-07-19T01:03:33"/>
    <s v="1"/>
    <s v="19/07/2025"/>
    <d v="1899-12-30T00:02:09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0a433c4-2df0-4d5e-86f5-16fc505065de"/>
    <s v="28f6b5c1-8386-4109-a5bf-686fce3c82d9"/>
    <s v="javavulnerablelab3"/>
    <x v="1"/>
    <s v="master"/>
    <n v="2779"/>
    <d v="2025-07-19T00:57:32"/>
    <d v="2025-07-19T00:57:32"/>
    <d v="2025-07-19T01:00:27"/>
    <s v="0"/>
    <s v="19/07/2025"/>
    <d v="1899-12-30T00:02:55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9b0fd54-70ac-4ff3-b372-9ab6ad4cc50c"/>
    <s v="28f6b5c1-8386-4109-a5bf-686fce3c82d9"/>
    <s v="javavulnerablelab3"/>
    <x v="1"/>
    <s v="master"/>
    <n v="2779"/>
    <d v="2025-07-19T00:56:06"/>
    <d v="2025-07-19T00:56:06"/>
    <d v="2025-07-19T00:58:16"/>
    <s v="0"/>
    <s v="19/07/2025"/>
    <d v="1899-12-30T00:02:10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679e73-4993-430f-9820-3da2dff9f62a"/>
    <s v="28f6b5c1-8386-4109-a5bf-686fce3c82d9"/>
    <s v="javavulnerablelab3"/>
    <x v="1"/>
    <s v="master"/>
    <n v="2779"/>
    <d v="2025-07-19T00:47:41"/>
    <d v="2025-07-19T00:47:41"/>
    <d v="2025-07-19T00:52:33"/>
    <s v="0"/>
    <s v="19/07/2025"/>
    <d v="1899-12-30T00:04:52"/>
    <s v="sast,kics,sca,apisec,containers,microengines"/>
    <s v="service-account-andy circleci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5580631-7995-47fc-b9c7-3c815ee87129"/>
    <s v="61738ea7-2866-478a-932b-77d401b02ab8"/>
    <s v="schmit48/TotallySecureApp/totallysecureapp"/>
    <x v="0"/>
    <s v="master"/>
    <m/>
    <d v="2025-07-18T21:03:00"/>
    <d v="2025-07-18T21:03:00"/>
    <d v="2025-07-18T21:03:01"/>
    <s v="21"/>
    <s v="18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444f352-2e3f-4f36-a7e2-f393ac751c24"/>
    <s v="61738ea7-2866-478a-932b-77d401b02ab8"/>
    <s v="schmit48/TotallySecureApp/totallysecureapp"/>
    <x v="0"/>
    <s v="master"/>
    <m/>
    <d v="2025-07-17T21:03:00"/>
    <d v="2025-07-17T21:03:00"/>
    <d v="2025-07-17T21:03:01"/>
    <s v="21"/>
    <s v="17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3292e61-01fc-4e10-876f-7672484bdb60"/>
    <s v="28f6b5c1-8386-4109-a5bf-686fce3c82d9"/>
    <s v="javavulnerablelab3"/>
    <x v="1"/>
    <s v="master"/>
    <n v="2778"/>
    <d v="2025-07-17T01:23:59"/>
    <d v="2025-07-17T01:23:59"/>
    <d v="2025-07-17T01:26:09"/>
    <s v="1"/>
    <s v="17/07/2025"/>
    <d v="1899-12-30T00:02:10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fd0ef66-c700-47b1-840a-e828c7b250d4"/>
    <s v="28f6b5c1-8386-4109-a5bf-686fce3c82d9"/>
    <s v="javavulnerablelab3"/>
    <x v="1"/>
    <s v="Andy-Schmit/configyml-edited-online-with-bitbucket-1752679048628"/>
    <n v="2778"/>
    <d v="2025-07-17T01:17:58"/>
    <d v="2025-07-17T01:17:58"/>
    <d v="2025-07-17T01:22:49"/>
    <s v="1"/>
    <s v="17/07/2025"/>
    <d v="1899-12-30T00:04:51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4e3fa72-76f8-4e89-b3fd-1dcf65312337"/>
    <s v="28f6b5c1-8386-4109-a5bf-686fce3c82d9"/>
    <s v="javavulnerablelab3"/>
    <x v="1"/>
    <s v="master"/>
    <n v="2778"/>
    <d v="2025-07-17T01:17:16"/>
    <d v="2025-07-17T01:17:16"/>
    <d v="2025-07-17T01:20:37"/>
    <s v="1"/>
    <s v="17/07/2025"/>
    <d v="1899-12-30T00:03:21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b035966-873c-480e-9408-93919210ac38"/>
    <s v="28f6b5c1-8386-4109-a5bf-686fce3c82d9"/>
    <s v="javavulnerablelab3"/>
    <x v="1"/>
    <s v="Andy-Schmit/configyml-edited-online-with-bitbucket-1752678607599"/>
    <n v="2778"/>
    <d v="2025-07-17T01:10:38"/>
    <d v="2025-07-17T01:10:38"/>
    <d v="2025-07-17T01:12:54"/>
    <s v="1"/>
    <s v="17/07/2025"/>
    <d v="1899-12-30T00:02:16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65fdd1e-484c-4b6f-bb95-089a42af9c44"/>
    <s v="28f6b5c1-8386-4109-a5bf-686fce3c82d9"/>
    <s v="javavulnerablelab3"/>
    <x v="1"/>
    <s v="master"/>
    <n v="2778"/>
    <d v="2025-07-17T01:06:45"/>
    <d v="2025-07-17T01:06:45"/>
    <d v="2025-07-17T01:10:08"/>
    <s v="1"/>
    <s v="17/07/2025"/>
    <d v="1899-12-30T00:03:23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96a5919-e27b-4323-b93b-3e04ba721bf1"/>
    <s v="28f6b5c1-8386-4109-a5bf-686fce3c82d9"/>
    <s v="javavulnerablelab3"/>
    <x v="1"/>
    <s v="Andy-Schmit/configyml-edited-online-with-bitbucket-1752678300162"/>
    <n v="2778"/>
    <d v="2025-07-17T01:05:35"/>
    <d v="2025-07-17T01:05:35"/>
    <d v="2025-07-17T01:07:48"/>
    <s v="1"/>
    <s v="17/07/2025"/>
    <d v="1899-12-30T00:02:12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baa8408-7704-4a1b-822c-a396fe9ce206"/>
    <s v="28f6b5c1-8386-4109-a5bf-686fce3c82d9"/>
    <s v="javavulnerablelab3"/>
    <x v="1"/>
    <s v="master"/>
    <n v="2778"/>
    <d v="2025-07-17T00:39:08"/>
    <d v="2025-07-17T00:39:08"/>
    <d v="2025-07-17T00:43:15"/>
    <s v="0"/>
    <s v="17/07/2025"/>
    <d v="1899-12-30T00:04:08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1532fb0-419d-48c3-b409-d56b6e31a2c5"/>
    <s v="28f6b5c1-8386-4109-a5bf-686fce3c82d9"/>
    <s v="javavulnerablelab3"/>
    <x v="1"/>
    <s v="Andy-Schmit/configyml-edited-online-with-bitbucket-1752676673874"/>
    <n v="2778"/>
    <d v="2025-07-17T00:38:52"/>
    <d v="2025-07-17T00:38:52"/>
    <d v="2025-07-17T00:41:02"/>
    <s v="0"/>
    <s v="17/07/2025"/>
    <d v="1899-12-30T00:02:10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57bac17-8415-4964-bde0-8b6091d2ca60"/>
    <s v="28f6b5c1-8386-4109-a5bf-686fce3c82d9"/>
    <s v="javavulnerablelab3"/>
    <x v="1"/>
    <s v="master"/>
    <n v="2778"/>
    <d v="2025-07-17T00:28:21"/>
    <d v="2025-07-17T00:28:21"/>
    <d v="2025-07-17T00:37:44"/>
    <s v="0"/>
    <s v="17/07/2025"/>
    <d v="1899-12-30T00:09:24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20dcf4f-715f-4a20-8e89-78b9d7b92fe9"/>
    <s v="28f6b5c1-8386-4109-a5bf-686fce3c82d9"/>
    <s v="javavulnerablelab3"/>
    <x v="1"/>
    <s v="Andy-Schmit/configyml-edited-online-with-bitbucket-1752676021579"/>
    <n v="2778"/>
    <d v="2025-07-17T00:27:52"/>
    <d v="2025-07-17T00:27:52"/>
    <d v="2025-07-17T00:33:50"/>
    <s v="0"/>
    <s v="17/07/2025"/>
    <d v="1899-12-30T00:05:58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eb0751b-032d-4ee4-b140-1ac1f7cd314d"/>
    <s v="28f6b5c1-8386-4109-a5bf-686fce3c82d9"/>
    <s v="javavulnerablelab3"/>
    <x v="1"/>
    <s v="master"/>
    <n v="2778"/>
    <d v="2025-07-17T00:19:40"/>
    <d v="2025-07-17T00:19:40"/>
    <d v="2025-07-17T00:23:34"/>
    <s v="0"/>
    <s v="17/07/2025"/>
    <d v="1899-12-30T00:03:53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dbf457f-8bd5-4100-b1bf-99a2a4996465"/>
    <s v="28f6b5c1-8386-4109-a5bf-686fce3c82d9"/>
    <s v="javavulnerablelab3"/>
    <x v="1"/>
    <s v="Andy-Schmit/configyml-edited-online-with-bitbucket-1752675205726"/>
    <n v="2778"/>
    <d v="2025-07-17T00:14:00"/>
    <d v="2025-07-17T00:14:00"/>
    <d v="2025-07-17T00:16:13"/>
    <s v="0"/>
    <s v="17/07/2025"/>
    <d v="1899-12-30T00:02:13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f6d7b5-9fc8-4fda-a9ae-61865cb7d7b2"/>
    <s v="28f6b5c1-8386-4109-a5bf-686fce3c82d9"/>
    <s v="javavulnerablelab3"/>
    <x v="1"/>
    <s v="master"/>
    <n v="2778"/>
    <d v="2025-07-17T00:10:40"/>
    <d v="2025-07-17T00:10:40"/>
    <d v="2025-07-17T00:12:52"/>
    <s v="0"/>
    <s v="17/07/2025"/>
    <d v="1899-12-30T00:02:12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7e43a55-cf0a-4824-8eb6-8b79c61a8bd3"/>
    <s v="28f6b5c1-8386-4109-a5bf-686fce3c82d9"/>
    <s v="javavulnerablelab3"/>
    <x v="1"/>
    <s v="Andy-Schmit/configyml-edited-online-with-bitbucket-1752674563562"/>
    <n v="2778"/>
    <d v="2025-07-17T00:03:12"/>
    <d v="2025-07-17T00:03:12"/>
    <d v="2025-07-17T00:05:23"/>
    <s v="0"/>
    <s v="17/07/2025"/>
    <d v="1899-12-30T00:02:10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a3cfb89-a103-4be8-8c54-67d97097b557"/>
    <s v="28f6b5c1-8386-4109-a5bf-686fce3c82d9"/>
    <s v="javavulnerablelab3"/>
    <x v="1"/>
    <s v="Andy-Schmit/configyml-edited-online-with-bitbucket-1752674074606"/>
    <n v="2778"/>
    <d v="2025-07-16T23:55:04"/>
    <d v="2025-07-16T23:55:04"/>
    <d v="2025-07-16T23:57:29"/>
    <s v="23"/>
    <s v="16/07/2025"/>
    <d v="1899-12-30T00:02:25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c2e15aa-4388-459f-9428-a18d2ecdf10e"/>
    <s v="28f6b5c1-8386-4109-a5bf-686fce3c82d9"/>
    <s v="javavulnerablelab3"/>
    <x v="2"/>
    <s v="master"/>
    <n v="2778"/>
    <d v="2025-07-16T23:54:48"/>
    <d v="2025-07-16T23:54:48"/>
    <d v="2025-07-16T23:55:20"/>
    <s v="23"/>
    <s v="16/07/2025"/>
    <d v="1899-12-30T00:00:32"/>
    <s v="sast,kics,sca,apisec,containers,microengines"/>
    <s v="andrew.schmit@checkmarx.com"/>
    <x v="2"/>
    <s v="CircleCI"/>
    <b v="1"/>
    <b v="1"/>
    <b v="1"/>
    <b v="1"/>
    <b v="1"/>
    <b v="1"/>
    <n v="7"/>
    <n v="0"/>
    <n v="1"/>
    <n v="3"/>
    <n v="1"/>
    <n v="2"/>
    <x v="0"/>
    <n v="0"/>
    <n v="0"/>
    <n v="0"/>
    <n v="0"/>
    <n v="0"/>
    <n v="7"/>
    <n v="0"/>
    <n v="1"/>
    <n v="3"/>
    <n v="1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5b9b760-2754-4fdf-9ec1-f84c178feb3c"/>
    <s v="28f6b5c1-8386-4109-a5bf-686fce3c82d9"/>
    <s v="javavulnerablelab3"/>
    <x v="1"/>
    <s v="Andy-Schmit/configyml-edited-online-with-bitbucket-1752673255477"/>
    <n v="2778"/>
    <d v="2025-07-16T23:41:40"/>
    <d v="2025-07-16T23:41:40"/>
    <d v="2025-07-16T23:51:50"/>
    <s v="23"/>
    <s v="16/07/2025"/>
    <d v="1899-12-30T00:10:10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cd2077a-1af2-4e7a-9104-8128c83a510f"/>
    <s v="28f6b5c1-8386-4109-a5bf-686fce3c82d9"/>
    <s v="javavulnerablelab3"/>
    <x v="1"/>
    <s v="master"/>
    <n v="2778"/>
    <d v="2025-07-16T23:40:52"/>
    <d v="2025-07-16T23:40:52"/>
    <d v="2025-07-16T23:49:26"/>
    <s v="23"/>
    <s v="16/07/2025"/>
    <d v="1899-12-30T00:08:35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3fb5992-2390-41af-9a73-378d7e146a00"/>
    <s v="28f6b5c1-8386-4109-a5bf-686fce3c82d9"/>
    <s v="javavulnerablelab3"/>
    <x v="1"/>
    <s v="Andy-Schmit/configyml-edited-online-with-bitbucket-1752672610651"/>
    <n v="2778"/>
    <d v="2025-07-16T23:30:43"/>
    <d v="2025-07-16T23:30:43"/>
    <d v="2025-07-16T23:38:40"/>
    <s v="23"/>
    <s v="16/07/2025"/>
    <d v="1899-12-30T00:07:57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7362dfa-2926-4434-abf4-9d9125880317"/>
    <s v="28f6b5c1-8386-4109-a5bf-686fce3c82d9"/>
    <s v="javavulnerablelab3"/>
    <x v="1"/>
    <s v="master"/>
    <n v="2778"/>
    <d v="2025-07-16T23:30:19"/>
    <d v="2025-07-16T23:30:19"/>
    <d v="2025-07-16T23:33:05"/>
    <s v="23"/>
    <s v="16/07/2025"/>
    <d v="1899-12-30T00:02:46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84ffb94-b7b3-4542-a614-7f442eb8fa59"/>
    <s v="28f6b5c1-8386-4109-a5bf-686fce3c82d9"/>
    <s v="javavulnerablelab3"/>
    <x v="1"/>
    <s v="Andy-Schmit/configyml-edited-online-with-bitbucket-1752672274896"/>
    <n v="2778"/>
    <d v="2025-07-16T23:25:07"/>
    <d v="2025-07-16T23:25:07"/>
    <d v="2025-07-16T23:27:34"/>
    <s v="23"/>
    <s v="16/07/2025"/>
    <d v="1899-12-30T00:02:27"/>
    <s v="sast,kics,sca,apisec,containers,microengines"/>
    <s v="andrew.schmit@checkmarx.com"/>
    <x v="2"/>
    <s v="CircleCI"/>
    <b v="1"/>
    <b v="1"/>
    <b v="1"/>
    <b v="1"/>
    <b v="1"/>
    <b v="1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5b1e90b-fdf9-4335-8b8d-6a5099766798"/>
    <s v="61738ea7-2866-478a-932b-77d401b02ab8"/>
    <s v="schmit48/TotallySecureApp/totallysecureapp"/>
    <x v="0"/>
    <s v="master"/>
    <m/>
    <d v="2025-07-16T21:03:00"/>
    <d v="2025-07-16T21:03:00"/>
    <d v="2025-07-16T21:03:01"/>
    <s v="21"/>
    <s v="16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8d6a5cf-2e17-45e4-931d-52127bf3a588"/>
    <s v="28f6b5c1-8386-4109-a5bf-686fce3c82d9"/>
    <s v="javavulnerablelab3"/>
    <x v="1"/>
    <s v="master"/>
    <n v="2778"/>
    <d v="2025-07-16T06:58:14"/>
    <d v="2025-07-16T06:58:14"/>
    <d v="2025-07-16T07:00:25"/>
    <s v="6"/>
    <s v="16/07/2025"/>
    <d v="1899-12-30T00:02:11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4b122243-7eba-45bf-a004-2c529d5de0f2"/>
    <s v="28f6b5c1-8386-4109-a5bf-686fce3c82d9"/>
    <s v="javavulnerablelab3"/>
    <x v="1"/>
    <s v="Andy-Schmit/configyml-edited-online-with-bitbucket-1752612475179"/>
    <n v="2778"/>
    <d v="2025-07-16T06:48:30"/>
    <d v="2025-07-16T06:48:30"/>
    <d v="2025-07-16T06:50:41"/>
    <s v="6"/>
    <s v="16/07/2025"/>
    <d v="1899-12-30T00:02:11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f6feb273-adb3-4de5-ad32-883ef3635602"/>
    <s v="28f6b5c1-8386-4109-a5bf-686fce3c82d9"/>
    <s v="javavulnerablelab3"/>
    <x v="1"/>
    <s v="Andy-Schmit/configyml-edited-online-with-bitbucket-1752610654162"/>
    <n v="2778"/>
    <d v="2025-07-16T06:18:12"/>
    <d v="2025-07-16T06:18:12"/>
    <d v="2025-07-16T06:21:05"/>
    <s v="6"/>
    <s v="16/07/2025"/>
    <d v="1899-12-30T00:02:54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f6a2dd10-a37a-4652-adc8-e1f2215c2df5"/>
    <s v="28f6b5c1-8386-4109-a5bf-686fce3c82d9"/>
    <s v="javavulnerablelab3"/>
    <x v="1"/>
    <s v="master"/>
    <n v="2778"/>
    <d v="2025-07-16T06:16:42"/>
    <d v="2025-07-16T06:16:42"/>
    <d v="2025-07-16T06:18:53"/>
    <s v="6"/>
    <s v="16/07/2025"/>
    <d v="1899-12-30T00:02:11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174e1088-d0ad-4992-b64d-14885459a52a"/>
    <s v="28f6b5c1-8386-4109-a5bf-686fce3c82d9"/>
    <s v="javavulnerablelab3"/>
    <x v="1"/>
    <s v="Andy-Schmit/configyml-edited-online-with-bitbucket-1752610187061"/>
    <n v="2778"/>
    <d v="2025-07-16T06:10:25"/>
    <d v="2025-07-16T06:10:25"/>
    <d v="2025-07-16T06:12:39"/>
    <s v="6"/>
    <s v="16/07/2025"/>
    <d v="1899-12-30T00:02:14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1bcba72f-356c-44f4-9bfb-39788cf2b0bb"/>
    <s v="28f6b5c1-8386-4109-a5bf-686fce3c82d9"/>
    <s v="javavulnerablelab3"/>
    <x v="1"/>
    <s v="master"/>
    <n v="2778"/>
    <d v="2025-07-16T06:08:16"/>
    <d v="2025-07-16T06:08:16"/>
    <d v="2025-07-16T06:10:29"/>
    <s v="6"/>
    <s v="16/07/2025"/>
    <d v="1899-12-30T00:02:13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d5b5216a-f4df-4bde-8aff-9de15dd53250"/>
    <s v="28f6b5c1-8386-4109-a5bf-686fce3c82d9"/>
    <s v="javavulnerablelab3"/>
    <x v="1"/>
    <s v="Andy-Schmit/configyml-edited-online-with-bitbucket-1752609717767"/>
    <n v="2778"/>
    <d v="2025-07-16T06:02:34"/>
    <d v="2025-07-16T06:02:34"/>
    <d v="2025-07-16T06:06:19"/>
    <s v="6"/>
    <s v="16/07/2025"/>
    <d v="1899-12-30T00:03:46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29539c5a-fa4c-4e50-9e2e-b1ec808b11e1"/>
    <s v="28f6b5c1-8386-4109-a5bf-686fce3c82d9"/>
    <s v="javavulnerablelab3"/>
    <x v="1"/>
    <s v="master"/>
    <n v="2778"/>
    <d v="2025-07-16T06:01:57"/>
    <d v="2025-07-16T06:01:57"/>
    <d v="2025-07-16T06:04:08"/>
    <s v="6"/>
    <s v="16/07/2025"/>
    <d v="1899-12-30T00:02:11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e0184148-3823-46c4-952e-6eccc1414c70"/>
    <s v="28f6b5c1-8386-4109-a5bf-686fce3c82d9"/>
    <s v="javavulnerablelab3"/>
    <x v="1"/>
    <s v="Andy-Schmit/configyml-edited-online-with-bitbucket-1752609222299"/>
    <n v="2778"/>
    <d v="2025-07-16T05:54:17"/>
    <d v="2025-07-16T05:54:17"/>
    <d v="2025-07-16T05:56:28"/>
    <s v="5"/>
    <s v="16/07/2025"/>
    <d v="1899-12-30T00:02:10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8a236a2c-cbc7-4fea-938a-d13536f00a68"/>
    <s v="28f6b5c1-8386-4109-a5bf-686fce3c82d9"/>
    <s v="javavulnerablelab3"/>
    <x v="1"/>
    <s v="master"/>
    <n v="2778"/>
    <d v="2025-07-16T05:47:10"/>
    <d v="2025-07-16T05:47:10"/>
    <d v="2025-07-16T05:49:22"/>
    <s v="5"/>
    <s v="16/07/2025"/>
    <d v="1899-12-30T00:02:12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f50a33ee-0f0a-41da-8f26-aa3a9f68e29b"/>
    <s v="28f6b5c1-8386-4109-a5bf-686fce3c82d9"/>
    <s v="javavulnerablelab3"/>
    <x v="1"/>
    <s v="Andy-Schmit/configyml-edited-online-with-bitbucket-1752608593158"/>
    <n v="2778"/>
    <d v="2025-07-16T05:43:43"/>
    <d v="2025-07-16T05:43:43"/>
    <d v="2025-07-16T05:45:55"/>
    <s v="5"/>
    <s v="16/07/2025"/>
    <d v="1899-12-30T00:02:12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06053923-79c2-48e8-8891-d3d7fdd155f9"/>
    <s v="28f6b5c1-8386-4109-a5bf-686fce3c82d9"/>
    <s v="javavulnerablelab3"/>
    <x v="1"/>
    <s v="master"/>
    <n v="2778"/>
    <d v="2025-07-16T05:41:25"/>
    <d v="2025-07-16T05:41:25"/>
    <d v="2025-07-16T05:43:37"/>
    <s v="5"/>
    <s v="16/07/2025"/>
    <d v="1899-12-30T00:02:13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b5565914-2919-40b2-a793-b34d50db78e5"/>
    <s v="28f6b5c1-8386-4109-a5bf-686fce3c82d9"/>
    <s v="javavulnerablelab3"/>
    <x v="1"/>
    <s v="Andy-Schmit/configyml-edited-online-with-bitbucket-1752607255403"/>
    <n v="2778"/>
    <d v="2025-07-16T05:21:30"/>
    <d v="2025-07-16T05:21:30"/>
    <d v="2025-07-16T05:27:36"/>
    <s v="5"/>
    <s v="16/07/2025"/>
    <d v="1899-12-30T00:06:06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beee0b07-c0b4-4cd8-a8a1-b63bcff7b8e8"/>
    <s v="28f6b5c1-8386-4109-a5bf-686fce3c82d9"/>
    <s v="javavulnerablelab3"/>
    <x v="1"/>
    <s v="master"/>
    <n v="2778"/>
    <d v="2025-07-16T05:21:05"/>
    <d v="2025-07-16T05:21:05"/>
    <d v="2025-07-16T05:25:23"/>
    <s v="5"/>
    <s v="16/07/2025"/>
    <d v="1899-12-30T00:04:18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d6cd6faf-3892-45ae-8113-27b6c6f930ad"/>
    <s v="28f6b5c1-8386-4109-a5bf-686fce3c82d9"/>
    <s v="javavulnerablelab3"/>
    <x v="1"/>
    <s v="Andy-Schmit/configyml-edited-online-with-bitbucket-1752606309339"/>
    <n v="2778"/>
    <d v="2025-07-16T05:05:38"/>
    <d v="2025-07-16T05:05:38"/>
    <d v="2025-07-16T05:07:49"/>
    <s v="5"/>
    <s v="16/07/2025"/>
    <d v="1899-12-30T00:02:11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849374eb-151b-4327-9ccc-190781da979c"/>
    <s v="28f6b5c1-8386-4109-a5bf-686fce3c82d9"/>
    <s v="javavulnerablelab3"/>
    <x v="1"/>
    <s v="master"/>
    <n v="2778"/>
    <d v="2025-07-16T04:25:32"/>
    <d v="2025-07-16T04:25:32"/>
    <d v="2025-07-16T04:27:44"/>
    <s v="4"/>
    <s v="16/07/2025"/>
    <d v="1899-12-30T00:02:12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a52b09a3-eb64-4ffd-9824-9f2f86e710da"/>
    <s v="28f6b5c1-8386-4109-a5bf-686fce3c82d9"/>
    <s v="javavulnerablelab3"/>
    <x v="1"/>
    <s v="Andy-Schmit/configyml-edited-online-with-bitbucket-1752603639368"/>
    <n v="2778"/>
    <d v="2025-07-16T04:21:04"/>
    <d v="2025-07-16T04:21:04"/>
    <d v="2025-07-16T04:23:13"/>
    <s v="4"/>
    <s v="16/07/2025"/>
    <d v="1899-12-30T00:02:09"/>
    <s v="sast,kics,sca,apisec,containers,microengines"/>
    <s v="andrew.schmit@checkmarx.com"/>
    <x v="2"/>
    <s v="CircleCI"/>
    <b v="1"/>
    <b v="1"/>
    <b v="1"/>
    <b v="1"/>
    <b v="1"/>
    <b v="1"/>
    <n v="166"/>
    <n v="102"/>
    <n v="40"/>
    <n v="41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1"/>
    <n v="0"/>
    <n v="0"/>
    <n v="4"/>
    <n v="0"/>
    <n v="0"/>
  </r>
  <r>
    <s v="d17e148f-3996-4fed-a473-23a3cdd9d8b2"/>
    <s v="61738ea7-2866-478a-932b-77d401b02ab8"/>
    <s v="schmit48/TotallySecureApp/totallysecureapp"/>
    <x v="0"/>
    <s v="master"/>
    <m/>
    <d v="2025-07-15T21:03:00"/>
    <d v="2025-07-15T21:03:00"/>
    <d v="2025-07-15T21:03:01"/>
    <s v="21"/>
    <s v="15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f22f47d-375b-4159-9f6c-cef4cbf974c1"/>
    <s v="61738ea7-2866-478a-932b-77d401b02ab8"/>
    <s v="schmit48/TotallySecureApp/totallysecureapp"/>
    <x v="0"/>
    <s v="master"/>
    <m/>
    <d v="2025-07-14T21:03:00"/>
    <d v="2025-07-14T21:03:00"/>
    <d v="2025-07-14T21:03:01"/>
    <s v="21"/>
    <s v="14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110bbdf-fe70-4551-b792-85ad3649b764"/>
    <s v="61738ea7-2866-478a-932b-77d401b02ab8"/>
    <s v="schmit48/TotallySecureApp/totallysecureapp"/>
    <x v="0"/>
    <s v="master"/>
    <m/>
    <d v="2025-07-13T21:03:01"/>
    <d v="2025-07-13T21:03:01"/>
    <d v="2025-07-13T21:03:02"/>
    <s v="21"/>
    <s v="13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9759706-c79c-4b38-9a3c-cceb7de4d230"/>
    <s v="61738ea7-2866-478a-932b-77d401b02ab8"/>
    <s v="schmit48/TotallySecureApp/totallysecureapp"/>
    <x v="0"/>
    <s v="master"/>
    <m/>
    <d v="2025-07-12T21:03:00"/>
    <d v="2025-07-12T21:03:00"/>
    <d v="2025-07-12T21:13:02"/>
    <s v="21"/>
    <s v="12/07/2025"/>
    <d v="1899-12-30T00:1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d86385d-c118-4492-82dc-55c4633154d6"/>
    <s v="0d0de10e-0633-476b-9d67-6130f9ecb6f0"/>
    <s v="schmit48/JavaVulnerableLab3/javavulnerablelab3"/>
    <x v="1"/>
    <s v="Andy-Schmit/configyml-edited-online-with-bitbucket-1752265192522"/>
    <n v="2777"/>
    <d v="2025-07-12T06:19:56"/>
    <d v="2025-07-12T06:19:56"/>
    <d v="2025-07-12T06:23:16"/>
    <s v="6"/>
    <s v="12/07/2025"/>
    <d v="1899-12-30T00:03:20"/>
    <s v="sast,sca,kics,apisec"/>
    <s v="Andy Schmit"/>
    <x v="0"/>
    <s v="PR Webhook"/>
    <b v="1"/>
    <b v="1"/>
    <b v="1"/>
    <b v="0"/>
    <b v="1"/>
    <b v="0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848da45-4b0d-4f8f-abea-218ecd2313a5"/>
    <s v="0d0de10e-0633-476b-9d67-6130f9ecb6f0"/>
    <s v="schmit48/JavaVulnerableLab3/javavulnerablelab3"/>
    <x v="1"/>
    <s v="Andy-Schmit/configyml-edited-online-with-bitbucket-1752265125644"/>
    <n v="2777"/>
    <d v="2025-07-12T06:18:50"/>
    <d v="2025-07-12T06:18:50"/>
    <d v="2025-07-12T06:21:02"/>
    <s v="6"/>
    <s v="12/07/2025"/>
    <d v="1899-12-30T00:02:12"/>
    <s v="sast,sca,kics,apisec"/>
    <s v="Andy Schmit"/>
    <x v="0"/>
    <s v="PR Webhook"/>
    <b v="1"/>
    <b v="1"/>
    <b v="1"/>
    <b v="0"/>
    <b v="1"/>
    <b v="0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ba2c14f-1476-4d50-b9cb-e6d124003531"/>
    <s v="0d0de10e-0633-476b-9d67-6130f9ecb6f0"/>
    <s v="schmit48/JavaVulnerableLab3/javavulnerablelab3"/>
    <x v="1"/>
    <s v="Andy-Schmit/configyml-edited-online-with-bitbucket-1752264984949"/>
    <n v="2777"/>
    <d v="2025-07-12T06:16:32"/>
    <d v="2025-07-12T06:16:32"/>
    <d v="2025-07-12T06:18:44"/>
    <s v="6"/>
    <s v="12/07/2025"/>
    <d v="1899-12-30T00:02:11"/>
    <s v="sast,sca,kics,apisec"/>
    <s v="Andy Schmit"/>
    <x v="0"/>
    <s v="PR Webhook"/>
    <b v="1"/>
    <b v="1"/>
    <b v="1"/>
    <b v="0"/>
    <b v="1"/>
    <b v="0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87703c1-4d68-49a7-82ff-e2cca81b9d71"/>
    <s v="0d0de10e-0633-476b-9d67-6130f9ecb6f0"/>
    <s v="schmit48/JavaVulnerableLab3/javavulnerablelab3"/>
    <x v="1"/>
    <s v="Andy-Schmit/demo-test"/>
    <n v="2777"/>
    <d v="2025-07-12T05:49:11"/>
    <d v="2025-07-12T05:49:11"/>
    <d v="2025-07-12T05:51:24"/>
    <s v="5"/>
    <s v="12/07/2025"/>
    <d v="1899-12-30T00:02:13"/>
    <s v="sast,sca,kics,apisec"/>
    <s v="Andy Schmit"/>
    <x v="0"/>
    <s v="PR Webhook"/>
    <b v="1"/>
    <b v="1"/>
    <b v="1"/>
    <b v="0"/>
    <b v="1"/>
    <b v="0"/>
    <n v="165"/>
    <n v="102"/>
    <n v="40"/>
    <n v="37"/>
    <n v="5"/>
    <n v="2"/>
    <x v="4"/>
    <n v="92"/>
    <n v="5"/>
    <n v="8"/>
    <n v="0"/>
    <n v="0"/>
    <n v="7"/>
    <n v="0"/>
    <n v="1"/>
    <n v="3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101d660-358a-4d02-b99f-4d7568d15929"/>
    <s v="61738ea7-2866-478a-932b-77d401b02ab8"/>
    <s v="schmit48/TotallySecureApp/totallysecureapp"/>
    <x v="0"/>
    <s v="master"/>
    <m/>
    <d v="2025-07-11T21:03:00"/>
    <d v="2025-07-11T21:03:00"/>
    <d v="2025-07-11T21:03:01"/>
    <s v="21"/>
    <s v="11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9f369d3-cf5e-49c4-b8d6-b84a00505a54"/>
    <s v="61738ea7-2866-478a-932b-77d401b02ab8"/>
    <s v="schmit48/TotallySecureApp/totallysecureapp"/>
    <x v="0"/>
    <s v="master"/>
    <m/>
    <d v="2025-07-10T21:03:00"/>
    <d v="2025-07-10T21:03:00"/>
    <d v="2025-07-10T21:03:01"/>
    <s v="21"/>
    <s v="10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c881417-d873-4c41-8533-683e0858fb9a"/>
    <s v="61738ea7-2866-478a-932b-77d401b02ab8"/>
    <s v="schmit48/TotallySecureApp/totallysecureapp"/>
    <x v="0"/>
    <s v="master"/>
    <m/>
    <d v="2025-07-09T21:03:00"/>
    <d v="2025-07-09T21:03:00"/>
    <d v="2025-07-09T21:03:01"/>
    <s v="21"/>
    <s v="9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4ce57c0-96c6-4274-9d70-308bfd8e27f7"/>
    <s v="61738ea7-2866-478a-932b-77d401b02ab8"/>
    <s v="schmit48/TotallySecureApp/totallysecureapp"/>
    <x v="0"/>
    <s v="master"/>
    <m/>
    <d v="2025-07-08T21:03:00"/>
    <d v="2025-07-08T21:03:00"/>
    <d v="2025-07-08T21:03:01"/>
    <s v="21"/>
    <s v="8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2a2d758-ce29-494f-88cc-168b425f7f37"/>
    <s v="61738ea7-2866-478a-932b-77d401b02ab8"/>
    <s v="schmit48/TotallySecureApp/totallysecureapp"/>
    <x v="0"/>
    <s v="master"/>
    <m/>
    <d v="2025-07-07T21:03:00"/>
    <d v="2025-07-07T21:03:00"/>
    <d v="2025-07-07T21:03:01"/>
    <s v="21"/>
    <s v="7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03646e7-a655-4672-81ee-a6ba5fee88be"/>
    <s v="61738ea7-2866-478a-932b-77d401b02ab8"/>
    <s v="schmit48/TotallySecureApp/totallysecureapp"/>
    <x v="0"/>
    <s v="master"/>
    <m/>
    <d v="2025-07-06T21:03:00"/>
    <d v="2025-07-06T21:03:00"/>
    <d v="2025-07-06T21:03:01"/>
    <s v="21"/>
    <s v="6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28d6d7e-0c1c-4b2b-b82d-9eb1a88b963d"/>
    <s v="61738ea7-2866-478a-932b-77d401b02ab8"/>
    <s v="schmit48/TotallySecureApp/totallysecureapp"/>
    <x v="0"/>
    <s v="master"/>
    <m/>
    <d v="2025-07-05T21:03:00"/>
    <d v="2025-07-05T21:03:00"/>
    <d v="2025-07-05T21:03:01"/>
    <s v="21"/>
    <s v="5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95c902a-0cf3-4ccf-9d66-b780601c36fd"/>
    <s v="61738ea7-2866-478a-932b-77d401b02ab8"/>
    <s v="schmit48/TotallySecureApp/totallysecureapp"/>
    <x v="0"/>
    <s v="master"/>
    <m/>
    <d v="2025-07-04T21:03:00"/>
    <d v="2025-07-04T21:03:00"/>
    <d v="2025-07-04T21:03:01"/>
    <s v="21"/>
    <s v="4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bdccafd-5036-4d89-95fa-8a0933c0f85f"/>
    <s v="61738ea7-2866-478a-932b-77d401b02ab8"/>
    <s v="schmit48/TotallySecureApp/totallysecureapp"/>
    <x v="0"/>
    <s v="master"/>
    <m/>
    <d v="2025-07-03T21:03:00"/>
    <d v="2025-07-03T21:03:00"/>
    <d v="2025-07-03T21:03:01"/>
    <s v="21"/>
    <s v="3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6373371-ccd6-4726-b9bb-70367271bc58"/>
    <s v="61738ea7-2866-478a-932b-77d401b02ab8"/>
    <s v="schmit48/TotallySecureApp/totallysecureapp"/>
    <x v="0"/>
    <s v="master"/>
    <m/>
    <d v="2025-07-02T21:03:00"/>
    <d v="2025-07-02T21:03:00"/>
    <d v="2025-07-02T21:03:01"/>
    <s v="21"/>
    <s v="2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91bd87d-3571-4427-b0b6-8f4aedd79d92"/>
    <s v="61738ea7-2866-478a-932b-77d401b02ab8"/>
    <s v="schmit48/TotallySecureApp/totallysecureapp"/>
    <x v="0"/>
    <s v="master"/>
    <m/>
    <d v="2025-07-01T21:03:00"/>
    <d v="2025-07-01T21:03:00"/>
    <d v="2025-07-01T21:03:01"/>
    <s v="21"/>
    <s v="1/07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8749010-d455-4d21-9698-da7938785d4e"/>
    <s v="61738ea7-2866-478a-932b-77d401b02ab8"/>
    <s v="schmit48/TotallySecureApp/totallysecureapp"/>
    <x v="0"/>
    <s v="master"/>
    <m/>
    <d v="2025-06-30T21:03:00"/>
    <d v="2025-06-30T21:03:00"/>
    <d v="2025-06-30T21:03:01"/>
    <s v="21"/>
    <s v="30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ee83c07-ec4d-4362-aa9a-d68530ab9dfe"/>
    <s v="61738ea7-2866-478a-932b-77d401b02ab8"/>
    <s v="schmit48/TotallySecureApp/totallysecureapp"/>
    <x v="0"/>
    <s v="master"/>
    <m/>
    <d v="2025-06-29T21:03:00"/>
    <d v="2025-06-29T21:03:00"/>
    <d v="2025-06-29T21:03:01"/>
    <s v="21"/>
    <s v="29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dc653b3-15ac-4f37-9bc5-c20fb4033685"/>
    <s v="61738ea7-2866-478a-932b-77d401b02ab8"/>
    <s v="schmit48/TotallySecureApp/totallysecureapp"/>
    <x v="0"/>
    <s v="master"/>
    <m/>
    <d v="2025-06-28T21:03:00"/>
    <d v="2025-06-28T21:03:00"/>
    <d v="2025-06-28T21:03:01"/>
    <s v="21"/>
    <s v="28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37d44b2-0e4d-4b17-8527-3deffd2d8105"/>
    <s v="61738ea7-2866-478a-932b-77d401b02ab8"/>
    <s v="schmit48/TotallySecureApp/totallysecureapp"/>
    <x v="0"/>
    <s v="master"/>
    <m/>
    <d v="2025-06-27T21:03:00"/>
    <d v="2025-06-27T21:03:00"/>
    <d v="2025-06-27T21:03:01"/>
    <s v="21"/>
    <s v="27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b7753f2-ea7e-4a94-9343-22c54f72196b"/>
    <s v="61738ea7-2866-478a-932b-77d401b02ab8"/>
    <s v="schmit48/TotallySecureApp/totallysecureapp"/>
    <x v="0"/>
    <s v="master"/>
    <m/>
    <d v="2025-06-26T21:03:00"/>
    <d v="2025-06-26T21:03:00"/>
    <d v="2025-06-26T21:03:01"/>
    <s v="21"/>
    <s v="26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b56dd1a-1f17-4f0b-b22a-bbdee9df0f79"/>
    <s v="61738ea7-2866-478a-932b-77d401b02ab8"/>
    <s v="schmit48/TotallySecureApp/totallysecureapp"/>
    <x v="0"/>
    <s v="master"/>
    <m/>
    <d v="2025-06-25T21:03:00"/>
    <d v="2025-06-25T21:03:00"/>
    <d v="2025-06-25T21:03:01"/>
    <s v="21"/>
    <s v="25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be1505-3fde-4aab-8845-555b45d724c9"/>
    <s v="61738ea7-2866-478a-932b-77d401b02ab8"/>
    <s v="schmit48/TotallySecureApp/totallysecureapp"/>
    <x v="0"/>
    <s v="master"/>
    <m/>
    <d v="2025-06-24T21:03:00"/>
    <d v="2025-06-24T21:03:00"/>
    <d v="2025-06-24T21:03:03"/>
    <s v="21"/>
    <s v="24/06/2025"/>
    <d v="1899-12-30T00:00:03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05225e3-0a22-4a70-928b-fa89c639826e"/>
    <s v="08a8cfc0-3e81-46e8-be9d-467545a20b17"/>
    <s v="(JC) CxApexTest"/>
    <x v="1"/>
    <s v=".unknown"/>
    <n v="5872"/>
    <d v="2025-06-24T06:16:53"/>
    <d v="2025-06-24T06:16:53"/>
    <d v="2025-06-24T06:18:03"/>
    <s v="6"/>
    <s v="24/06/2025"/>
    <d v="1899-12-30T00:01:10"/>
    <s v="sast,sca,containers,kics,apisec,microengines"/>
    <s v="jeffc"/>
    <x v="2"/>
    <s v="webapp"/>
    <b v="1"/>
    <b v="1"/>
    <b v="1"/>
    <b v="1"/>
    <b v="1"/>
    <b v="1"/>
    <n v="58"/>
    <n v="13"/>
    <n v="4"/>
    <n v="28"/>
    <n v="12"/>
    <n v="0"/>
    <x v="3"/>
    <n v="13"/>
    <n v="4"/>
    <n v="28"/>
    <n v="12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5682f25-dad6-4418-afc0-8ce30f0ab346"/>
    <s v="08a8cfc0-3e81-46e8-be9d-467545a20b17"/>
    <s v="(JC) CxApexTest"/>
    <x v="1"/>
    <s v=".unknown"/>
    <n v="5872"/>
    <d v="2025-06-24T06:12:58"/>
    <d v="2025-06-24T06:12:58"/>
    <d v="2025-06-24T06:14:09"/>
    <s v="6"/>
    <s v="24/06/2025"/>
    <d v="1899-12-30T00:01:11"/>
    <s v="sast,sca,containers,kics,apisec,microengines"/>
    <s v="jeffc"/>
    <x v="2"/>
    <s v="webapp"/>
    <b v="1"/>
    <b v="1"/>
    <b v="1"/>
    <b v="1"/>
    <b v="1"/>
    <b v="1"/>
    <n v="31"/>
    <n v="13"/>
    <n v="0"/>
    <n v="17"/>
    <n v="0"/>
    <n v="0"/>
    <x v="6"/>
    <n v="13"/>
    <n v="0"/>
    <n v="17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ef43f0b-71d5-42f8-b9d9-1cf6dcae2372"/>
    <s v="61738ea7-2866-478a-932b-77d401b02ab8"/>
    <s v="schmit48/TotallySecureApp/totallysecureapp"/>
    <x v="0"/>
    <s v="master"/>
    <m/>
    <d v="2025-06-23T21:03:00"/>
    <d v="2025-06-23T21:03:00"/>
    <d v="2025-06-23T21:03:01"/>
    <s v="21"/>
    <s v="23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b2ac40e-75d0-4f20-be79-862760c7b1c5"/>
    <s v="61738ea7-2866-478a-932b-77d401b02ab8"/>
    <s v="schmit48/TotallySecureApp/totallysecureapp"/>
    <x v="0"/>
    <s v="master"/>
    <m/>
    <d v="2025-06-22T21:03:00"/>
    <d v="2025-06-22T21:03:00"/>
    <d v="2025-06-22T21:03:01"/>
    <s v="21"/>
    <s v="22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2958bd2-2d0d-4a7f-a39b-c454ae606a90"/>
    <s v="61738ea7-2866-478a-932b-77d401b02ab8"/>
    <s v="schmit48/TotallySecureApp/totallysecureapp"/>
    <x v="0"/>
    <s v="master"/>
    <m/>
    <d v="2025-06-21T21:03:00"/>
    <d v="2025-06-21T21:03:00"/>
    <d v="2025-06-21T21:03:01"/>
    <s v="21"/>
    <s v="21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3f3139b-f747-41d7-bbcd-a40587d8de08"/>
    <s v="61738ea7-2866-478a-932b-77d401b02ab8"/>
    <s v="schmit48/TotallySecureApp/totallysecureapp"/>
    <x v="0"/>
    <s v="master"/>
    <m/>
    <d v="2025-06-20T21:03:00"/>
    <d v="2025-06-20T21:03:00"/>
    <d v="2025-06-20T21:03:01"/>
    <s v="21"/>
    <s v="20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541a07c-57bb-4d7f-99b1-cc1666e777cb"/>
    <s v="61738ea7-2866-478a-932b-77d401b02ab8"/>
    <s v="schmit48/TotallySecureApp/totallysecureapp"/>
    <x v="0"/>
    <s v="master"/>
    <m/>
    <d v="2025-06-19T21:03:00"/>
    <d v="2025-06-19T21:03:00"/>
    <d v="2025-06-19T21:03:01"/>
    <s v="21"/>
    <s v="19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9088230-9d42-404f-a779-4539a0a5c525"/>
    <s v="61738ea7-2866-478a-932b-77d401b02ab8"/>
    <s v="schmit48/TotallySecureApp/totallysecureapp"/>
    <x v="0"/>
    <s v="master"/>
    <m/>
    <d v="2025-06-18T21:03:00"/>
    <d v="2025-06-18T21:03:00"/>
    <d v="2025-06-18T21:03:03"/>
    <s v="21"/>
    <s v="18/06/2025"/>
    <d v="1899-12-30T00:00:03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6d1685a-7a64-4b01-b252-07911b60989c"/>
    <s v="61738ea7-2866-478a-932b-77d401b02ab8"/>
    <s v="schmit48/TotallySecureApp/totallysecureapp"/>
    <x v="0"/>
    <s v="master"/>
    <m/>
    <d v="2025-06-17T21:03:00"/>
    <d v="2025-06-17T21:03:00"/>
    <d v="2025-06-17T21:03:01"/>
    <s v="21"/>
    <s v="17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f1b7ed4-cf30-4f85-8477-b5568337fd00"/>
    <s v="673a7b63-cab8-4cc1-a1b2-d37d17c28d59"/>
    <s v="dvcsharp-api"/>
    <x v="1"/>
    <s v="master"/>
    <n v="2110"/>
    <d v="2025-06-17T02:00:10"/>
    <d v="2025-06-17T02:00:10"/>
    <d v="2025-06-17T02:01:57"/>
    <s v="2"/>
    <s v="17/06/2025"/>
    <d v="1899-12-30T00:01:47"/>
    <s v="sast"/>
    <s v="andrew.schmit@checkmarx.com"/>
    <x v="1"/>
    <s v="webapp"/>
    <b v="1"/>
    <b v="0"/>
    <b v="0"/>
    <b v="0"/>
    <b v="0"/>
    <b v="0"/>
    <n v="95"/>
    <n v="1"/>
    <n v="2"/>
    <n v="23"/>
    <n v="32"/>
    <n v="37"/>
    <x v="7"/>
    <n v="1"/>
    <n v="2"/>
    <n v="23"/>
    <n v="32"/>
    <n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158a3ce-5426-4d69-891e-3168917e0d34"/>
    <s v="0e008239-d7a7-4b30-bb01-0153e8447782"/>
    <s v="VulnerableCoreApp"/>
    <x v="1"/>
    <s v="master"/>
    <n v="1232"/>
    <d v="2025-06-17T01:52:07"/>
    <d v="2025-06-17T01:52:07"/>
    <d v="2025-06-17T01:53:29"/>
    <s v="1"/>
    <s v="17/06/2025"/>
    <d v="1899-12-30T00:01:23"/>
    <s v="sast"/>
    <s v="andrew.schmit@checkmarx.com"/>
    <x v="1"/>
    <s v="webapp"/>
    <b v="1"/>
    <b v="0"/>
    <b v="0"/>
    <b v="0"/>
    <b v="0"/>
    <b v="0"/>
    <n v="6"/>
    <n v="0"/>
    <n v="1"/>
    <n v="1"/>
    <n v="4"/>
    <n v="0"/>
    <x v="8"/>
    <n v="0"/>
    <n v="1"/>
    <n v="1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edb7fbb-4b40-4c89-80ab-42d0f52c236d"/>
    <s v="d506b2c2-28da-4adb-8e9f-1194c5d35a48"/>
    <s v="charp_benchmark"/>
    <x v="1"/>
    <s v="main"/>
    <n v="42559"/>
    <d v="2025-06-17T01:50:48"/>
    <d v="2025-06-17T01:50:48"/>
    <d v="2025-06-17T01:52:15"/>
    <s v="1"/>
    <s v="17/06/2025"/>
    <d v="1899-12-30T00:01:27"/>
    <s v="sast"/>
    <s v="andrew.schmit@checkmarx.com"/>
    <x v="1"/>
    <s v="webapp"/>
    <b v="1"/>
    <b v="0"/>
    <b v="0"/>
    <b v="0"/>
    <b v="0"/>
    <b v="0"/>
    <n v="14"/>
    <n v="2"/>
    <n v="4"/>
    <n v="6"/>
    <n v="2"/>
    <n v="0"/>
    <x v="9"/>
    <n v="2"/>
    <n v="4"/>
    <n v="6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92f972b-e8d9-4708-818c-31761cc8086c"/>
    <s v="61738ea7-2866-478a-932b-77d401b02ab8"/>
    <s v="schmit48/TotallySecureApp/totallysecureapp"/>
    <x v="0"/>
    <s v="master"/>
    <m/>
    <d v="2025-06-16T21:03:00"/>
    <d v="2025-06-16T21:03:00"/>
    <d v="2025-06-16T21:03:01"/>
    <s v="21"/>
    <s v="16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08498f4-09fc-41f7-90a0-8756abcc5e06"/>
    <s v="61738ea7-2866-478a-932b-77d401b02ab8"/>
    <s v="schmit48/TotallySecureApp/totallysecureapp"/>
    <x v="0"/>
    <s v="master"/>
    <m/>
    <d v="2025-06-15T21:03:00"/>
    <d v="2025-06-15T21:03:00"/>
    <d v="2025-06-15T21:03:01"/>
    <s v="21"/>
    <s v="15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db21ff0-d1b1-4014-860a-483473f43ef8"/>
    <s v="61738ea7-2866-478a-932b-77d401b02ab8"/>
    <s v="schmit48/TotallySecureApp/totallysecureapp"/>
    <x v="0"/>
    <s v="master"/>
    <m/>
    <d v="2025-06-14T21:03:00"/>
    <d v="2025-06-14T21:03:00"/>
    <d v="2025-06-14T21:03:01"/>
    <s v="21"/>
    <s v="14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780685b-9048-4352-9f36-034bfc1f6eaf"/>
    <s v="c29c0ae7-d345-49cc-a1c6-3da86bfaf57f"/>
    <s v="MyBatis"/>
    <x v="1"/>
    <s v=".unknown"/>
    <m/>
    <d v="2025-06-14T05:16:36"/>
    <d v="2025-06-14T05:16:36"/>
    <d v="2025-06-14T05:17:46"/>
    <s v="5"/>
    <s v="14/06/2025"/>
    <d v="1899-12-30T00:01:10"/>
    <s v="sca"/>
    <s v="andrew.schmit@checkmarx.com"/>
    <x v="2"/>
    <s v="webapp"/>
    <b v="0"/>
    <b v="1"/>
    <b v="0"/>
    <b v="0"/>
    <b v="0"/>
    <b v="0"/>
    <n v="86"/>
    <n v="6"/>
    <n v="16"/>
    <n v="8"/>
    <n v="2"/>
    <n v="0"/>
    <x v="0"/>
    <n v="0"/>
    <n v="0"/>
    <n v="0"/>
    <n v="0"/>
    <n v="0"/>
    <n v="0"/>
    <n v="0"/>
    <n v="0"/>
    <n v="0"/>
    <n v="0"/>
    <n v="0"/>
    <n v="16"/>
    <n v="3"/>
    <n v="8"/>
    <n v="4"/>
    <n v="1"/>
    <n v="0"/>
    <n v="70"/>
    <n v="3"/>
    <n v="8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7895bbe-61d9-48c7-abb8-4e2fffad7a3c"/>
    <s v="61738ea7-2866-478a-932b-77d401b02ab8"/>
    <s v="schmit48/TotallySecureApp/totallysecureapp"/>
    <x v="0"/>
    <s v="master"/>
    <m/>
    <d v="2025-06-13T21:03:00"/>
    <d v="2025-06-13T21:03:00"/>
    <d v="2025-06-13T21:03:01"/>
    <s v="21"/>
    <s v="13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df72257-313d-468b-88e3-c1e31269c243"/>
    <s v="61738ea7-2866-478a-932b-77d401b02ab8"/>
    <s v="schmit48/TotallySecureApp/totallysecureapp"/>
    <x v="0"/>
    <s v="master"/>
    <m/>
    <d v="2025-06-12T21:03:00"/>
    <d v="2025-06-12T21:03:00"/>
    <d v="2025-06-12T21:03:01"/>
    <s v="21"/>
    <s v="12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e6847fc-4382-40fd-9f8f-d87c7362ad48"/>
    <s v="67dd0fec-ee8e-41bf-a441-7be13c80aca9"/>
    <s v="aschmit-cxflowgithub/TotallySecure"/>
    <x v="1"/>
    <s v="master"/>
    <n v="8718"/>
    <d v="2025-06-12T05:23:17"/>
    <d v="2025-06-12T05:23:17"/>
    <d v="2025-06-12T05:24:04"/>
    <s v="5"/>
    <s v="12/06/2025"/>
    <d v="1899-12-30T00:00:47"/>
    <s v="sast"/>
    <s v="andrew.schmit@checkmarx.com"/>
    <x v="1"/>
    <s v="Project Scan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1cc1de-d527-4a1b-9fbc-2e59e19e8bd5"/>
    <s v="67dd0fec-ee8e-41bf-a441-7be13c80aca9"/>
    <s v="aschmit-cxflowgithub/TotallySecure"/>
    <x v="1"/>
    <s v="master"/>
    <n v="13336"/>
    <d v="2025-06-12T05:15:09"/>
    <d v="2025-06-12T05:15:09"/>
    <d v="2025-06-12T05:16:24"/>
    <s v="5"/>
    <s v="12/06/2025"/>
    <d v="1899-12-30T00:01:15"/>
    <s v="sast"/>
    <s v="andrew.schmit@checkmarx.com"/>
    <x v="1"/>
    <s v="Project Scan"/>
    <b v="1"/>
    <b v="0"/>
    <b v="0"/>
    <b v="0"/>
    <b v="0"/>
    <b v="0"/>
    <n v="15"/>
    <n v="3"/>
    <n v="10"/>
    <n v="2"/>
    <n v="0"/>
    <n v="0"/>
    <x v="10"/>
    <n v="3"/>
    <n v="1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9ceb00b-c470-4fc3-8253-5aff7d81c6c8"/>
    <s v="67dd0fec-ee8e-41bf-a441-7be13c80aca9"/>
    <s v="aschmit-cxflowgithub/TotallySecure"/>
    <x v="1"/>
    <s v="master"/>
    <n v="8718"/>
    <d v="2025-06-12T05:11:26"/>
    <d v="2025-06-12T05:11:26"/>
    <d v="2025-06-12T05:12:15"/>
    <s v="5"/>
    <s v="12/06/2025"/>
    <d v="1899-12-30T00:00:49"/>
    <s v="sast"/>
    <s v="andrew.schmit@checkmarx.com"/>
    <x v="1"/>
    <s v="Project Scan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3774f51-cec7-42d9-a4c7-fe9d389c3bb6"/>
    <s v="61738ea7-2866-478a-932b-77d401b02ab8"/>
    <s v="schmit48/TotallySecureApp/totallysecureapp"/>
    <x v="0"/>
    <s v="master"/>
    <m/>
    <d v="2025-06-11T21:03:00"/>
    <d v="2025-06-11T21:03:00"/>
    <d v="2025-06-11T21:03:01"/>
    <s v="21"/>
    <s v="11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41823ee-e832-436b-80f2-17dbefacc0b2"/>
    <s v="61738ea7-2866-478a-932b-77d401b02ab8"/>
    <s v="schmit48/TotallySecureApp/totallysecureapp"/>
    <x v="0"/>
    <s v="master"/>
    <m/>
    <d v="2025-06-10T21:03:00"/>
    <d v="2025-06-10T21:03:00"/>
    <d v="2025-06-10T21:03:01"/>
    <s v="21"/>
    <s v="10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8df92f7-a969-4ffd-b826-3176a5fbff61"/>
    <s v="61738ea7-2866-478a-932b-77d401b02ab8"/>
    <s v="schmit48/TotallySecureApp/totallysecureapp"/>
    <x v="0"/>
    <s v="master"/>
    <m/>
    <d v="2025-06-09T21:03:00"/>
    <d v="2025-06-09T21:03:00"/>
    <d v="2025-06-09T21:03:01"/>
    <s v="21"/>
    <s v="9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677d2b-d97e-45ba-b154-bf1e1f74b013"/>
    <s v="61738ea7-2866-478a-932b-77d401b02ab8"/>
    <s v="schmit48/TotallySecureApp/totallysecureapp"/>
    <x v="0"/>
    <s v="master"/>
    <m/>
    <d v="2025-06-08T21:03:00"/>
    <d v="2025-06-08T21:03:00"/>
    <d v="2025-06-08T21:03:01"/>
    <s v="21"/>
    <s v="8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17fc5cb-ca43-4674-a243-da9405d6782d"/>
    <s v="61738ea7-2866-478a-932b-77d401b02ab8"/>
    <s v="schmit48/TotallySecureApp/totallysecureapp"/>
    <x v="0"/>
    <s v="master"/>
    <m/>
    <d v="2025-06-07T21:03:00"/>
    <d v="2025-06-07T21:03:00"/>
    <d v="2025-06-07T21:03:01"/>
    <s v="21"/>
    <s v="7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c69787a-2240-476b-ba72-ce462be97b04"/>
    <s v="61738ea7-2866-478a-932b-77d401b02ab8"/>
    <s v="schmit48/TotallySecureApp/totallysecureapp"/>
    <x v="0"/>
    <s v="master"/>
    <m/>
    <d v="2025-06-06T21:03:00"/>
    <d v="2025-06-06T21:03:00"/>
    <d v="2025-06-06T21:03:02"/>
    <s v="21"/>
    <s v="6/06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e775b27-0e71-4b1f-b656-b98b9fb8c8c1"/>
    <s v="61738ea7-2866-478a-932b-77d401b02ab8"/>
    <s v="schmit48/TotallySecureApp/totallysecureapp"/>
    <x v="0"/>
    <s v="master"/>
    <m/>
    <d v="2025-06-05T21:03:00"/>
    <d v="2025-06-05T21:03:00"/>
    <d v="2025-06-05T21:03:01"/>
    <s v="21"/>
    <s v="5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020c18-f97f-490d-805b-9d641c24929e"/>
    <s v="61738ea7-2866-478a-932b-77d401b02ab8"/>
    <s v="schmit48/TotallySecureApp/totallysecureapp"/>
    <x v="0"/>
    <s v="master"/>
    <m/>
    <d v="2025-06-04T21:03:00"/>
    <d v="2025-06-04T21:03:00"/>
    <d v="2025-06-04T21:03:01"/>
    <s v="21"/>
    <s v="4/06/2025"/>
    <d v="1899-12-30T00:00:01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c8f0b87-7695-470e-9cd1-cfaf9c191d7a"/>
    <s v="61738ea7-2866-478a-932b-77d401b02ab8"/>
    <s v="schmit48/TotallySecureApp/totallysecureapp"/>
    <x v="0"/>
    <s v="master"/>
    <m/>
    <d v="2025-06-03T21:03:00"/>
    <d v="2025-06-03T21:03:00"/>
    <d v="2025-06-03T21:03:02"/>
    <s v="21"/>
    <s v="3/06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3e391de-6e0d-4a3f-9887-9d9b2b559c9b"/>
    <s v="61738ea7-2866-478a-932b-77d401b02ab8"/>
    <s v="schmit48/TotallySecureApp/totallysecureapp"/>
    <x v="0"/>
    <s v="master"/>
    <m/>
    <d v="2025-06-02T21:03:00"/>
    <d v="2025-06-02T21:03:00"/>
    <d v="2025-06-02T21:03:03"/>
    <s v="21"/>
    <s v="2/06/2025"/>
    <d v="1899-12-30T00:00:03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29a450d-0912-47d0-a306-93fbd6dc0517"/>
    <s v="61738ea7-2866-478a-932b-77d401b02ab8"/>
    <s v="schmit48/TotallySecureApp/totallysecureapp"/>
    <x v="0"/>
    <s v="master"/>
    <m/>
    <d v="2025-06-01T21:03:00"/>
    <d v="2025-06-01T21:03:00"/>
    <d v="2025-06-01T21:03:02"/>
    <s v="21"/>
    <s v="1/06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188b288-7a57-42fb-b0e9-32ee929089bf"/>
    <s v="61738ea7-2866-478a-932b-77d401b02ab8"/>
    <s v="schmit48/TotallySecureApp/totallysecureapp"/>
    <x v="0"/>
    <s v="master"/>
    <m/>
    <d v="2025-05-31T21:03:00"/>
    <d v="2025-05-31T21:03:00"/>
    <d v="2025-05-31T21:03:02"/>
    <s v="21"/>
    <s v="31/05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a652037-d2ae-4843-9a7e-ab8c9f5b7058"/>
    <s v="61738ea7-2866-478a-932b-77d401b02ab8"/>
    <s v="schmit48/TotallySecureApp/totallysecureapp"/>
    <x v="0"/>
    <s v="master"/>
    <m/>
    <d v="2025-05-30T21:03:00"/>
    <d v="2025-05-30T21:03:00"/>
    <d v="2025-05-30T21:03:04"/>
    <s v="21"/>
    <s v="30/05/2025"/>
    <d v="1899-12-30T00:00:04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293411-7608-4c65-aa0a-7bc57de35fd9"/>
    <s v="61738ea7-2866-478a-932b-77d401b02ab8"/>
    <s v="schmit48/TotallySecureApp/totallysecureapp"/>
    <x v="0"/>
    <s v="master"/>
    <m/>
    <d v="2025-05-29T21:03:00"/>
    <d v="2025-05-29T21:03:00"/>
    <d v="2025-05-29T21:03:06"/>
    <s v="21"/>
    <s v="29/05/2025"/>
    <d v="1899-12-30T00:00:06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8f0afd2-14d5-4389-aac8-88a3c06f1907"/>
    <s v="768cd464-25d9-432e-bbb2-809d93d6e8a1"/>
    <s v="Codesec"/>
    <x v="1"/>
    <s v="main"/>
    <n v="19243"/>
    <d v="2025-05-29T04:38:31"/>
    <d v="2025-05-29T04:38:31"/>
    <d v="2025-05-29T04:43:47"/>
    <s v="4"/>
    <s v="29/05/2025"/>
    <d v="1899-12-30T00:05:16"/>
    <s v="sast,sca"/>
    <s v="andrew.schmit@checkmarx.com"/>
    <x v="1"/>
    <s v="webapp"/>
    <b v="1"/>
    <b v="1"/>
    <b v="0"/>
    <b v="0"/>
    <b v="0"/>
    <b v="0"/>
    <n v="1256"/>
    <n v="346"/>
    <n v="715"/>
    <n v="397"/>
    <n v="110"/>
    <n v="6"/>
    <x v="11"/>
    <n v="2"/>
    <n v="9"/>
    <n v="5"/>
    <n v="2"/>
    <n v="0"/>
    <n v="0"/>
    <n v="0"/>
    <n v="0"/>
    <n v="0"/>
    <n v="0"/>
    <n v="0"/>
    <n v="778"/>
    <n v="172"/>
    <n v="353"/>
    <n v="196"/>
    <n v="54"/>
    <n v="3"/>
    <n v="460"/>
    <n v="172"/>
    <n v="353"/>
    <n v="196"/>
    <n v="54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d1d1423-30b2-4019-91e2-47e52f819161"/>
    <s v="34508843-2059-487d-af32-e4b7eb560eac"/>
    <s v="bs-webgoat"/>
    <x v="1"/>
    <s v=".unknown"/>
    <m/>
    <d v="2025-05-29T01:24:46"/>
    <d v="2025-05-29T01:24:46"/>
    <d v="2025-05-29T01:25:59"/>
    <s v="1"/>
    <s v="29/05/2025"/>
    <d v="1899-12-30T00:01:13"/>
    <s v="sca"/>
    <s v="bens"/>
    <x v="2"/>
    <s v="webapp"/>
    <b v="0"/>
    <b v="1"/>
    <b v="0"/>
    <b v="0"/>
    <b v="0"/>
    <b v="0"/>
    <n v="274"/>
    <n v="20"/>
    <n v="64"/>
    <n v="28"/>
    <n v="2"/>
    <n v="0"/>
    <x v="0"/>
    <n v="0"/>
    <n v="0"/>
    <n v="0"/>
    <n v="0"/>
    <n v="0"/>
    <n v="0"/>
    <n v="0"/>
    <n v="0"/>
    <n v="0"/>
    <n v="0"/>
    <n v="0"/>
    <n v="57"/>
    <n v="10"/>
    <n v="32"/>
    <n v="14"/>
    <n v="1"/>
    <n v="0"/>
    <n v="217"/>
    <n v="10"/>
    <n v="32"/>
    <n v="1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e661c8c-a26f-44f1-a6f5-cf30975ef05d"/>
    <s v="61738ea7-2866-478a-932b-77d401b02ab8"/>
    <s v="schmit48/TotallySecureApp/totallysecureapp"/>
    <x v="0"/>
    <s v="master"/>
    <m/>
    <d v="2025-05-28T21:03:00"/>
    <d v="2025-05-28T21:03:00"/>
    <d v="2025-05-28T21:03:04"/>
    <s v="21"/>
    <s v="28/05/2025"/>
    <d v="1899-12-30T00:00:04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6a1bfd8-7144-4c59-b372-f5f7ca7fb546"/>
    <s v="3e179cdb-fbe1-4606-bd86-6b3d63f21ace"/>
    <s v="AndrewSchmit/JVL2/JVL2"/>
    <x v="1"/>
    <s v="netbeans"/>
    <n v="2804"/>
    <d v="2025-05-28T01:39:26"/>
    <d v="2025-05-28T01:39:26"/>
    <d v="2025-05-28T01:43:43"/>
    <s v="1"/>
    <s v="28/05/2025"/>
    <d v="1899-12-30T00:04:17"/>
    <s v="sast,sca,kics,apisec"/>
    <s v="Andrew Schmit"/>
    <x v="3"/>
    <s v="PR Webhook"/>
    <b v="1"/>
    <b v="1"/>
    <b v="1"/>
    <b v="0"/>
    <b v="1"/>
    <b v="0"/>
    <n v="220"/>
    <n v="91"/>
    <n v="3"/>
    <n v="131"/>
    <n v="0"/>
    <n v="0"/>
    <x v="12"/>
    <n v="91"/>
    <n v="3"/>
    <n v="119"/>
    <n v="0"/>
    <n v="0"/>
    <n v="0"/>
    <n v="0"/>
    <n v="0"/>
    <n v="0"/>
    <n v="0"/>
    <n v="0"/>
    <n v="6"/>
    <n v="0"/>
    <n v="0"/>
    <n v="6"/>
    <n v="0"/>
    <n v="0"/>
    <n v="1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5fbad38-9ff2-48da-97f2-ec63b9c52e77"/>
    <s v="3e179cdb-fbe1-4606-bd86-6b3d63f21ace"/>
    <s v="AndrewSchmit/JVL2/JVL2"/>
    <x v="1"/>
    <s v="netbeans"/>
    <n v="2804"/>
    <d v="2025-05-28T01:39:15"/>
    <d v="2025-05-28T01:39:15"/>
    <d v="2025-05-28T01:41:28"/>
    <s v="1"/>
    <s v="28/05/2025"/>
    <d v="1899-12-30T00:02:13"/>
    <s v="sast,sca,kics,apisec"/>
    <s v="Andrew Schmit"/>
    <x v="3"/>
    <s v="Push Webhook"/>
    <b v="1"/>
    <b v="1"/>
    <b v="1"/>
    <b v="0"/>
    <b v="1"/>
    <b v="0"/>
    <n v="220"/>
    <n v="91"/>
    <n v="3"/>
    <n v="131"/>
    <n v="0"/>
    <n v="0"/>
    <x v="12"/>
    <n v="91"/>
    <n v="3"/>
    <n v="119"/>
    <n v="0"/>
    <n v="0"/>
    <n v="0"/>
    <n v="0"/>
    <n v="0"/>
    <n v="0"/>
    <n v="0"/>
    <n v="0"/>
    <n v="6"/>
    <n v="0"/>
    <n v="0"/>
    <n v="6"/>
    <n v="0"/>
    <n v="0"/>
    <n v="1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2cc17b-b9aa-4bd3-92a9-3b80bbaf9671"/>
    <s v="3e179cdb-fbe1-4606-bd86-6b3d63f21ace"/>
    <s v="AndrewSchmit/JVL2/JVL2"/>
    <x v="1"/>
    <s v="master"/>
    <n v="2778"/>
    <d v="2025-05-28T01:31:31"/>
    <d v="2025-05-28T01:31:31"/>
    <d v="2025-05-28T01:37:53"/>
    <s v="1"/>
    <s v="28/05/2025"/>
    <d v="1899-12-30T00:06:21"/>
    <s v="sast,sca,kics,apisec"/>
    <s v="Andrew Schmit"/>
    <x v="3"/>
    <s v="Push Webhook"/>
    <b v="1"/>
    <b v="1"/>
    <b v="1"/>
    <b v="0"/>
    <b v="1"/>
    <b v="0"/>
    <n v="267"/>
    <n v="99"/>
    <n v="27"/>
    <n v="145"/>
    <n v="9"/>
    <n v="2"/>
    <x v="13"/>
    <n v="89"/>
    <n v="3"/>
    <n v="116"/>
    <n v="0"/>
    <n v="0"/>
    <n v="12"/>
    <n v="0"/>
    <n v="2"/>
    <n v="3"/>
    <n v="5"/>
    <n v="2"/>
    <n v="31"/>
    <n v="5"/>
    <n v="11"/>
    <n v="13"/>
    <n v="2"/>
    <n v="0"/>
    <n v="16"/>
    <n v="5"/>
    <n v="11"/>
    <n v="13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a5700a2-c491-45b6-ae60-ca35163631b3"/>
    <s v="3e179cdb-fbe1-4606-bd86-6b3d63f21ace"/>
    <s v="AndrewSchmit/JVL2/JVL2"/>
    <x v="1"/>
    <s v="netbeans"/>
    <n v="2804"/>
    <d v="2025-05-28T01:30:16"/>
    <d v="2025-05-28T01:30:16"/>
    <d v="2025-05-28T01:35:40"/>
    <s v="1"/>
    <s v="28/05/2025"/>
    <d v="1899-12-30T00:05:24"/>
    <s v="sast,sca,kics,apisec"/>
    <s v="Andrew Schmit"/>
    <x v="3"/>
    <s v="PR Webhook"/>
    <b v="1"/>
    <b v="1"/>
    <b v="1"/>
    <b v="0"/>
    <b v="1"/>
    <b v="0"/>
    <n v="220"/>
    <n v="91"/>
    <n v="3"/>
    <n v="131"/>
    <n v="0"/>
    <n v="0"/>
    <x v="12"/>
    <n v="91"/>
    <n v="3"/>
    <n v="119"/>
    <n v="0"/>
    <n v="0"/>
    <n v="0"/>
    <n v="0"/>
    <n v="0"/>
    <n v="0"/>
    <n v="0"/>
    <n v="0"/>
    <n v="6"/>
    <n v="0"/>
    <n v="0"/>
    <n v="6"/>
    <n v="0"/>
    <n v="0"/>
    <n v="1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ef1d39e-b5d8-41bd-b0be-7dd87398e8dd"/>
    <s v="3e179cdb-fbe1-4606-bd86-6b3d63f21ace"/>
    <s v="AndrewSchmit/JVL2/JVL2"/>
    <x v="1"/>
    <s v="netbeans"/>
    <n v="2804"/>
    <d v="2025-05-28T01:30:16"/>
    <d v="2025-05-28T01:30:16"/>
    <d v="2025-05-28T01:33:29"/>
    <s v="1"/>
    <s v="28/05/2025"/>
    <d v="1899-12-30T00:03:13"/>
    <s v="sast,sca,kics,apisec"/>
    <s v="Andrew Schmit"/>
    <x v="3"/>
    <s v="Push Webhook"/>
    <b v="1"/>
    <b v="1"/>
    <b v="1"/>
    <b v="0"/>
    <b v="1"/>
    <b v="0"/>
    <n v="220"/>
    <n v="91"/>
    <n v="3"/>
    <n v="131"/>
    <n v="0"/>
    <n v="0"/>
    <x v="12"/>
    <n v="91"/>
    <n v="3"/>
    <n v="119"/>
    <n v="0"/>
    <n v="0"/>
    <n v="0"/>
    <n v="0"/>
    <n v="0"/>
    <n v="0"/>
    <n v="0"/>
    <n v="0"/>
    <n v="6"/>
    <n v="0"/>
    <n v="0"/>
    <n v="6"/>
    <n v="0"/>
    <n v="0"/>
    <n v="1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b7f9e80-a4aa-4a9d-a560-a8ddc494e6d9"/>
    <s v="d3a26151-769a-4fa5-9178-68de1aa573ac"/>
    <s v="dahkath/CXTotallySecureApp"/>
    <x v="1"/>
    <s v="master"/>
    <n v="13253"/>
    <d v="2025-05-28T00:39:18"/>
    <d v="2025-05-28T00:39:18"/>
    <d v="2025-05-28T00:40:54"/>
    <s v="0"/>
    <s v="28/05/2025"/>
    <d v="1899-12-30T00:01:37"/>
    <s v="sast"/>
    <s v="andrew.schmit@checkmarx.com"/>
    <x v="1"/>
    <s v="Project Scan"/>
    <b v="1"/>
    <b v="0"/>
    <b v="0"/>
    <b v="0"/>
    <b v="0"/>
    <b v="0"/>
    <n v="244"/>
    <n v="4"/>
    <n v="58"/>
    <n v="69"/>
    <n v="113"/>
    <n v="0"/>
    <x v="14"/>
    <n v="4"/>
    <n v="58"/>
    <n v="69"/>
    <n v="1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80f426d-29a4-40c1-a9b6-3b16778a0ef8"/>
    <s v="61738ea7-2866-478a-932b-77d401b02ab8"/>
    <s v="schmit48/TotallySecureApp/totallysecureapp"/>
    <x v="0"/>
    <s v="master"/>
    <m/>
    <d v="2025-05-27T21:03:00"/>
    <d v="2025-05-27T21:03:00"/>
    <d v="2025-05-27T21:03:03"/>
    <s v="21"/>
    <s v="27/05/2025"/>
    <d v="1899-12-30T00:00:03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b857e6-6758-42eb-98cb-8a721824e377"/>
    <s v="61738ea7-2866-478a-932b-77d401b02ab8"/>
    <s v="schmit48/TotallySecureApp/totallysecureapp"/>
    <x v="0"/>
    <s v="master"/>
    <m/>
    <d v="2025-05-26T21:03:00"/>
    <d v="2025-05-26T21:03:00"/>
    <d v="2025-05-26T21:03:02"/>
    <s v="21"/>
    <s v="26/05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f614511-4323-489a-9a7b-323ed7673899"/>
    <s v="61738ea7-2866-478a-932b-77d401b02ab8"/>
    <s v="schmit48/TotallySecureApp/totallysecureapp"/>
    <x v="0"/>
    <s v="master"/>
    <m/>
    <d v="2025-05-25T21:03:00"/>
    <d v="2025-05-25T21:03:00"/>
    <d v="2025-05-25T21:03:02"/>
    <s v="21"/>
    <s v="25/05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0f3c252-3c28-4a53-b757-cb529689827f"/>
    <s v="61738ea7-2866-478a-932b-77d401b02ab8"/>
    <s v="schmit48/TotallySecureApp/totallysecureapp"/>
    <x v="0"/>
    <s v="master"/>
    <m/>
    <d v="2025-05-24T21:03:00"/>
    <d v="2025-05-24T21:03:00"/>
    <d v="2025-05-24T21:03:02"/>
    <s v="21"/>
    <s v="24/05/2025"/>
    <d v="1899-12-30T00:00:02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9540fbc-305f-4792-838c-e1f30cb0347c"/>
    <s v="61738ea7-2866-478a-932b-77d401b02ab8"/>
    <s v="schmit48/TotallySecureApp/totallysecureapp"/>
    <x v="0"/>
    <s v="master"/>
    <m/>
    <d v="2025-05-23T21:03:00"/>
    <d v="2025-05-23T21:03:00"/>
    <d v="2025-05-23T21:03:05"/>
    <s v="21"/>
    <s v="23/05/2025"/>
    <d v="1899-12-30T00:00:05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ff5e041-0a5e-445b-9127-f2fc85bb6249"/>
    <s v="d3a26151-769a-4fa5-9178-68de1aa573ac"/>
    <s v="dahkath/CXTotallySecureApp"/>
    <x v="1"/>
    <s v="master"/>
    <n v="13253"/>
    <d v="2025-05-23T04:21:55"/>
    <d v="2025-05-23T04:21:55"/>
    <d v="2025-05-23T04:23:28"/>
    <s v="4"/>
    <s v="23/05/2025"/>
    <d v="1899-12-30T00:01:33"/>
    <s v="sast"/>
    <s v="jeffc"/>
    <x v="1"/>
    <s v="Project Scan"/>
    <b v="1"/>
    <b v="0"/>
    <b v="0"/>
    <b v="0"/>
    <b v="0"/>
    <b v="0"/>
    <n v="244"/>
    <n v="4"/>
    <n v="58"/>
    <n v="69"/>
    <n v="113"/>
    <n v="0"/>
    <x v="14"/>
    <n v="4"/>
    <n v="58"/>
    <n v="69"/>
    <n v="1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0f73f66-c8e9-4f24-b452-059f64e5ccf4"/>
    <s v="d3a26151-769a-4fa5-9178-68de1aa573ac"/>
    <s v="dahkath/CXTotallySecureApp"/>
    <x v="1"/>
    <s v="master"/>
    <n v="13253"/>
    <d v="2025-05-22T23:20:11"/>
    <d v="2025-05-22T23:20:11"/>
    <d v="2025-05-22T23:21:56"/>
    <s v="23"/>
    <s v="22/05/2025"/>
    <d v="1899-12-30T00:01:45"/>
    <s v="sast"/>
    <s v="jeffc"/>
    <x v="1"/>
    <s v="Project Scan"/>
    <b v="1"/>
    <b v="0"/>
    <b v="0"/>
    <b v="0"/>
    <b v="0"/>
    <b v="0"/>
    <n v="244"/>
    <n v="4"/>
    <n v="58"/>
    <n v="69"/>
    <n v="113"/>
    <n v="0"/>
    <x v="14"/>
    <n v="4"/>
    <n v="58"/>
    <n v="69"/>
    <n v="1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3b8ccea-5961-4bd0-a3c6-4759fe31ed28"/>
    <s v="61738ea7-2866-478a-932b-77d401b02ab8"/>
    <s v="schmit48/TotallySecureApp/totallysecureapp"/>
    <x v="0"/>
    <s v="master"/>
    <m/>
    <d v="2025-05-22T21:03:00"/>
    <d v="2025-05-22T21:03:00"/>
    <d v="2025-05-22T21:03:07"/>
    <s v="21"/>
    <s v="22/05/2025"/>
    <d v="1899-12-30T00:00:07"/>
    <s v="sast"/>
    <s v="andrew.schmit@checkmarx.com"/>
    <x v="0"/>
    <s v="scheduler"/>
    <b v="1"/>
    <b v="0"/>
    <b v="0"/>
    <b v="0"/>
    <b v="0"/>
    <b v="0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ed91469-8ec4-49b8-8dfb-911233384df6"/>
    <s v="801bb228-fa11-45ad-b2dc-0580b5997c9d"/>
    <s v="openssl"/>
    <x v="1"/>
    <s v="master"/>
    <n v="865428"/>
    <d v="2025-05-22T07:30:23"/>
    <d v="2025-05-22T07:30:23"/>
    <d v="2025-05-22T07:42:18"/>
    <s v="7"/>
    <s v="22/05/2025"/>
    <d v="1899-12-30T00:11:55"/>
    <s v="sast,sca"/>
    <s v="andrew.schmit@checkmarx.com"/>
    <x v="1"/>
    <s v="webapp"/>
    <b v="1"/>
    <b v="1"/>
    <b v="0"/>
    <b v="0"/>
    <b v="0"/>
    <b v="0"/>
    <n v="403"/>
    <n v="37"/>
    <n v="17"/>
    <n v="117"/>
    <n v="233"/>
    <n v="0"/>
    <x v="15"/>
    <n v="37"/>
    <n v="13"/>
    <n v="113"/>
    <n v="233"/>
    <n v="0"/>
    <n v="0"/>
    <n v="0"/>
    <n v="0"/>
    <n v="0"/>
    <n v="0"/>
    <n v="0"/>
    <n v="4"/>
    <n v="0"/>
    <n v="2"/>
    <n v="2"/>
    <n v="0"/>
    <n v="0"/>
    <n v="3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9201651-cd0e-405a-80ff-da9c13f3342c"/>
    <s v="75ca015d-279d-47c9-945e-c349f57bc911"/>
    <s v="JC_CPP_SCAN"/>
    <x v="1"/>
    <s v=".unknown"/>
    <n v="15830"/>
    <d v="2025-05-22T07:22:23"/>
    <d v="2025-05-22T07:22:23"/>
    <d v="2025-05-22T07:24:39"/>
    <s v="7"/>
    <s v="22/05/2025"/>
    <d v="1899-12-30T00:02:16"/>
    <s v="sast,sca"/>
    <s v="andrew.schmit@checkmarx.com"/>
    <x v="2"/>
    <s v="webapp"/>
    <b v="1"/>
    <b v="1"/>
    <b v="0"/>
    <b v="0"/>
    <b v="0"/>
    <b v="0"/>
    <n v="24"/>
    <n v="0"/>
    <n v="0"/>
    <n v="6"/>
    <n v="18"/>
    <n v="0"/>
    <x v="16"/>
    <n v="0"/>
    <n v="0"/>
    <n v="6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b0c28db-8e78-42d0-a5df-17f2f08f76bc"/>
    <s v="75ca015d-279d-47c9-945e-c349f57bc911"/>
    <s v="JC_CPP_SCAN"/>
    <x v="0"/>
    <s v="master"/>
    <m/>
    <d v="2025-05-22T03:00:40"/>
    <d v="2025-05-22T03:00:40"/>
    <d v="2025-05-22T03:02:47"/>
    <s v="3"/>
    <s v="22/05/2025"/>
    <d v="1899-12-30T00:02:07"/>
    <s v="sast,sca,containers,kics,apisec,microengines"/>
    <s v="jeffc"/>
    <x v="1"/>
    <s v="webapp"/>
    <b v="1"/>
    <b v="1"/>
    <b v="1"/>
    <b v="1"/>
    <b v="1"/>
    <b v="1"/>
    <n v="0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3fc0a52-4ee5-4f36-9b7a-3173a19bb39e"/>
    <s v="75ca015d-279d-47c9-945e-c349f57bc911"/>
    <s v="JC_CPP_SCAN"/>
    <x v="1"/>
    <s v=".unknown"/>
    <n v="29323"/>
    <d v="2025-05-22T02:53:35"/>
    <d v="2025-05-22T02:53:35"/>
    <d v="2025-05-22T02:55:54"/>
    <s v="2"/>
    <s v="22/05/2025"/>
    <d v="1899-12-30T00:02:19"/>
    <s v="sast,sca,containers,kics,apisec,microengines"/>
    <s v="jeffc"/>
    <x v="2"/>
    <s v="webapp"/>
    <b v="1"/>
    <b v="1"/>
    <b v="1"/>
    <b v="1"/>
    <b v="1"/>
    <b v="1"/>
    <n v="1"/>
    <n v="0"/>
    <n v="0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300311b-f9e1-4e1a-affc-98c6f5f10001"/>
    <s v="d3a26151-769a-4fa5-9178-68de1aa573ac"/>
    <s v="dahkath/CXTotallySecureApp"/>
    <x v="1"/>
    <s v="master"/>
    <n v="13253"/>
    <d v="2025-08-15T05:56:56"/>
    <d v="2025-08-15T05:56:56"/>
    <d v="2025-08-15T06:57:14"/>
    <s v="5"/>
    <s v="15/08/2025"/>
    <d v="1899-12-30T01:00:19"/>
    <s v="sast,kics,apisec,containers,sca,microengines"/>
    <s v="jeffc"/>
    <x v="1"/>
    <s v="Project Scan"/>
    <b v="1"/>
    <b v="1"/>
    <b v="1"/>
    <b v="1"/>
    <b v="1"/>
    <b v="1"/>
    <n v="2049"/>
    <n v="52"/>
    <n v="518"/>
    <n v="603"/>
    <n v="1224"/>
    <n v="289"/>
    <x v="5"/>
    <n v="5"/>
    <n v="74"/>
    <n v="41"/>
    <n v="105"/>
    <n v="0"/>
    <n v="289"/>
    <n v="0"/>
    <n v="30"/>
    <n v="131"/>
    <n v="119"/>
    <n v="9"/>
    <n v="67"/>
    <n v="16"/>
    <n v="33"/>
    <n v="15"/>
    <n v="3"/>
    <n v="0"/>
    <n v="123"/>
    <n v="6"/>
    <n v="33"/>
    <n v="15"/>
    <n v="3"/>
    <n v="0"/>
    <n v="1320"/>
    <n v="0"/>
    <n v="158"/>
    <n v="214"/>
    <n v="948"/>
    <n v="276"/>
    <n v="21"/>
    <n v="0"/>
    <n v="13"/>
    <n v="7"/>
    <n v="1"/>
    <n v="0"/>
    <n v="4"/>
    <n v="25"/>
    <n v="177"/>
    <n v="180"/>
    <n v="45"/>
    <n v="4"/>
  </r>
  <r>
    <s v="24e27a7b-83d8-42ed-b9bf-3527d80db832"/>
    <s v="078f3ee7-0d6b-478e-b1c1-eceb1b0ca31a"/>
    <s v="checkmarx-ts/AI-Research"/>
    <x v="1"/>
    <s v="main"/>
    <n v="99"/>
    <d v="2025-08-01T06:25:15"/>
    <d v="2025-08-01T06:25:15"/>
    <d v="2025-08-01T06:27:27"/>
    <s v="6"/>
    <s v="1/08/2025"/>
    <d v="1899-12-30T00:02:12"/>
    <s v="sast,kics,apisec,containers,sca,microengines"/>
    <s v="cx-roy-mor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169dae9b-1fc3-4237-a3c5-c7b32e190d35"/>
    <s v="5e57176e-8408-4474-9ab3-28dc59613898"/>
    <s v="checkmarx-ts/scm2cxone"/>
    <x v="1"/>
    <s v="main"/>
    <n v="1216"/>
    <d v="2025-07-31T07:22:51"/>
    <d v="2025-07-31T07:22:51"/>
    <d v="2025-07-31T07:24:00"/>
    <s v="7"/>
    <s v="31/07/2025"/>
    <d v="1899-12-30T00:01:09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89df2bdf-14b7-421d-b299-fb2cdf27cfbd"/>
    <s v="5e57176e-8408-4474-9ab3-28dc59613898"/>
    <s v="checkmarx-ts/scm2cxone"/>
    <x v="1"/>
    <s v="main"/>
    <n v="1216"/>
    <d v="2025-07-31T05:43:51"/>
    <d v="2025-07-31T05:43:51"/>
    <d v="2025-07-31T05:46:04"/>
    <s v="5"/>
    <s v="31/07/2025"/>
    <d v="1899-12-30T00:02:13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4b2d89fd-1ca3-4ca7-95c6-7b9d89611043"/>
    <s v="5e57176e-8408-4474-9ab3-28dc59613898"/>
    <s v="checkmarx-ts/scm2cxone"/>
    <x v="1"/>
    <s v="main"/>
    <n v="1216"/>
    <d v="2025-07-31T05:30:35"/>
    <d v="2025-07-31T05:30:35"/>
    <d v="2025-07-31T05:31:45"/>
    <s v="5"/>
    <s v="31/07/2025"/>
    <d v="1899-12-30T00:01:10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bb9c140a-c597-4e46-aedb-cfc32cab07f8"/>
    <s v="1559cfc8-c753-41ee-961e-8f6fa1451b43"/>
    <s v="Matt's SCA Scan"/>
    <x v="1"/>
    <s v=".unknown"/>
    <n v="74924"/>
    <d v="2025-07-31T04:17:31"/>
    <d v="2025-07-31T04:17:31"/>
    <d v="2025-07-31T04:22:57"/>
    <s v="4"/>
    <s v="31/07/2025"/>
    <d v="1899-12-30T00:05:26"/>
    <s v="sast,sca,containers,kics,apisec,microengines"/>
    <s v="mfragalle"/>
    <x v="2"/>
    <s v="webapp"/>
    <b v="1"/>
    <b v="1"/>
    <b v="1"/>
    <b v="1"/>
    <b v="1"/>
    <b v="1"/>
    <n v="434"/>
    <n v="66"/>
    <n v="290"/>
    <n v="224"/>
    <n v="83"/>
    <n v="8"/>
    <x v="17"/>
    <n v="28"/>
    <n v="5"/>
    <n v="1"/>
    <n v="0"/>
    <n v="0"/>
    <n v="21"/>
    <n v="0"/>
    <n v="1"/>
    <n v="2"/>
    <n v="16"/>
    <n v="2"/>
    <n v="118"/>
    <n v="11"/>
    <n v="57"/>
    <n v="39"/>
    <n v="11"/>
    <n v="0"/>
    <n v="240"/>
    <n v="11"/>
    <n v="57"/>
    <n v="39"/>
    <n v="11"/>
    <n v="0"/>
    <n v="0"/>
    <n v="0"/>
    <n v="0"/>
    <n v="0"/>
    <n v="0"/>
    <n v="0"/>
    <n v="19"/>
    <n v="0"/>
    <n v="19"/>
    <n v="0"/>
    <n v="0"/>
    <n v="0"/>
    <n v="2"/>
    <n v="16"/>
    <n v="151"/>
    <n v="143"/>
    <n v="45"/>
    <n v="6"/>
  </r>
  <r>
    <s v="550ee195-be02-499e-9b12-3624fded4613"/>
    <s v="078f3ee7-0d6b-478e-b1c1-eceb1b0ca31a"/>
    <s v="checkmarx-ts/AI-Research"/>
    <x v="1"/>
    <s v="main"/>
    <n v="86"/>
    <d v="2025-07-30T03:12:21"/>
    <d v="2025-07-30T03:12:21"/>
    <d v="2025-07-30T03:13:32"/>
    <s v="3"/>
    <s v="30/07/2025"/>
    <d v="1899-12-30T00:01:10"/>
    <s v="sast,kics,apisec,containers,sca,microengines"/>
    <s v="cx-roy-mor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64036c45-4be4-4e13-a8fb-df922207d457"/>
    <s v="078f3ee7-0d6b-478e-b1c1-eceb1b0ca31a"/>
    <s v="checkmarx-ts/AI-Research"/>
    <x v="1"/>
    <s v="main"/>
    <n v="60"/>
    <d v="2025-07-25T05:31:02"/>
    <d v="2025-07-25T05:31:02"/>
    <d v="2025-07-25T05:32:13"/>
    <s v="5"/>
    <s v="25/07/2025"/>
    <d v="1899-12-30T00:01:11"/>
    <s v="sast,kics,apisec,containers,sca,microengines"/>
    <s v="cx-roy-mor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8003e750-749e-464d-b07d-284f6f79a5c0"/>
    <s v="69b6bc80-5100-498b-b86b-e5696b3ed5ba"/>
    <s v="brokencrystals"/>
    <x v="1"/>
    <s v="stable"/>
    <n v="33194"/>
    <d v="2025-07-24T22:51:03"/>
    <d v="2025-07-24T22:51:03"/>
    <d v="2025-07-24T22:54:19"/>
    <s v="22"/>
    <s v="24/07/2025"/>
    <d v="1899-12-30T00:03:16"/>
    <s v="sast,sca,containers,kics,apisec,microengines"/>
    <s v="andrew.schmit@checkmarx.com"/>
    <x v="1"/>
    <s v="webapp"/>
    <b v="1"/>
    <b v="1"/>
    <b v="1"/>
    <b v="1"/>
    <b v="1"/>
    <b v="1"/>
    <n v="1476"/>
    <n v="13"/>
    <n v="79"/>
    <n v="83"/>
    <n v="47"/>
    <n v="0"/>
    <x v="18"/>
    <n v="2"/>
    <n v="28"/>
    <n v="26"/>
    <n v="4"/>
    <n v="0"/>
    <n v="63"/>
    <n v="0"/>
    <n v="9"/>
    <n v="29"/>
    <n v="25"/>
    <n v="0"/>
    <n v="39"/>
    <n v="4"/>
    <n v="13"/>
    <n v="14"/>
    <n v="8"/>
    <n v="0"/>
    <n v="1295"/>
    <n v="4"/>
    <n v="13"/>
    <n v="14"/>
    <n v="8"/>
    <n v="0"/>
    <n v="0"/>
    <n v="0"/>
    <n v="0"/>
    <n v="0"/>
    <n v="0"/>
    <n v="0"/>
    <n v="18"/>
    <n v="3"/>
    <n v="15"/>
    <n v="0"/>
    <n v="0"/>
    <n v="0"/>
    <n v="1"/>
    <n v="0"/>
    <n v="1"/>
    <n v="0"/>
    <n v="2"/>
    <n v="0"/>
  </r>
  <r>
    <s v="2e08778b-da64-43b1-8a3c-81a87a9a337b"/>
    <s v="f4df661c-7286-45f6-b319-b8376220bcbd"/>
    <s v="javavulnerablelab4"/>
    <x v="1"/>
    <s v="master"/>
    <n v="2779"/>
    <d v="2025-07-23T23:21:49"/>
    <d v="2025-07-23T23:21:49"/>
    <d v="2025-07-23T23:24:00"/>
    <s v="23"/>
    <s v="23/07/2025"/>
    <d v="1899-12-30T00:02:12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714fd3f9-3b26-4fb4-90f7-277d2f130508"/>
    <s v="f4df661c-7286-45f6-b319-b8376220bcbd"/>
    <s v="javavulnerablelab4"/>
    <x v="1"/>
    <s v="Andy-Schmit/requirementstxt"/>
    <n v="2779"/>
    <d v="2025-07-23T01:50:41"/>
    <d v="2025-07-23T01:50:41"/>
    <d v="2025-07-23T01:52:48"/>
    <s v="1"/>
    <s v="23/07/2025"/>
    <d v="1899-12-30T00:02:08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07a6315f-11f9-4f5f-b86a-5c5d32a42e84"/>
    <s v="f4df661c-7286-45f6-b319-b8376220bcbd"/>
    <s v="javavulnerablelab4"/>
    <x v="1"/>
    <s v="feature5"/>
    <n v="2779"/>
    <d v="2025-07-23T01:42:30"/>
    <d v="2025-07-23T01:42:30"/>
    <d v="2025-07-23T01:44:40"/>
    <s v="1"/>
    <s v="23/07/2025"/>
    <d v="1899-12-30T00:02:10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5c38f45c-894c-4e40-996b-9c146cd21e8f"/>
    <s v="f4df661c-7286-45f6-b319-b8376220bcbd"/>
    <s v="javavulnerablelab4"/>
    <x v="1"/>
    <s v="master"/>
    <n v="2779"/>
    <d v="2025-07-23T01:38:57"/>
    <d v="2025-07-23T01:38:57"/>
    <d v="2025-07-23T01:41:10"/>
    <s v="1"/>
    <s v="23/07/2025"/>
    <d v="1899-12-30T00:02:13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9788b080-8b92-4e9b-9c34-e87064ad685d"/>
    <s v="f4df661c-7286-45f6-b319-b8376220bcbd"/>
    <s v="javavulnerablelab4"/>
    <x v="1"/>
    <s v="master"/>
    <n v="2779"/>
    <d v="2025-07-23T01:33:33"/>
    <d v="2025-07-23T01:33:33"/>
    <d v="2025-07-23T01:35:43"/>
    <s v="1"/>
    <s v="23/07/2025"/>
    <d v="1899-12-30T00:02:11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e25477b8-04ed-4c11-be67-4b3bd6ce6ea0"/>
    <s v="f4df661c-7286-45f6-b319-b8376220bcbd"/>
    <s v="javavulnerablelab4"/>
    <x v="1"/>
    <s v="master"/>
    <n v="2779"/>
    <d v="2025-07-23T01:21:36"/>
    <d v="2025-07-23T01:21:36"/>
    <d v="2025-07-23T01:23:48"/>
    <s v="1"/>
    <s v="23/07/2025"/>
    <d v="1899-12-30T00:02:12"/>
    <s v="sast,kics,sca,apisec,containers,microengines"/>
    <s v="service-account-circleci2_andy"/>
    <x v="2"/>
    <s v="CircleCI"/>
    <b v="1"/>
    <b v="1"/>
    <b v="1"/>
    <b v="1"/>
    <b v="1"/>
    <b v="1"/>
    <n v="176"/>
    <n v="191"/>
    <n v="375"/>
    <n v="397"/>
    <n v="77"/>
    <n v="6"/>
    <x v="4"/>
    <n v="92"/>
    <n v="5"/>
    <n v="8"/>
    <n v="0"/>
    <n v="0"/>
    <n v="13"/>
    <n v="0"/>
    <n v="2"/>
    <n v="8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51c0e491-4e77-4359-b939-3979775771cf"/>
    <s v="f4df661c-7286-45f6-b319-b8376220bcbd"/>
    <s v="javavulnerablelab4"/>
    <x v="1"/>
    <s v="master"/>
    <n v="2779"/>
    <d v="2025-07-23T01:13:21"/>
    <d v="2025-07-23T01:13:21"/>
    <d v="2025-07-23T01:16:52"/>
    <s v="1"/>
    <s v="23/07/2025"/>
    <d v="1899-12-30T00:03:31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fd2856d2-ad1a-4797-9791-d39b590543f4"/>
    <s v="f4df661c-7286-45f6-b319-b8376220bcbd"/>
    <s v="javavulnerablelab4"/>
    <x v="1"/>
    <s v="master"/>
    <n v="2779"/>
    <d v="2025-07-23T01:12:27"/>
    <d v="2025-07-23T01:12:27"/>
    <d v="2025-07-23T01:14:38"/>
    <s v="1"/>
    <s v="23/07/2025"/>
    <d v="1899-12-30T00:02:12"/>
    <s v="sast,kics,sca,apisec,containers,microengines"/>
    <s v="service-account-circleci2_andy"/>
    <x v="2"/>
    <s v="CircleCI"/>
    <b v="1"/>
    <b v="1"/>
    <b v="1"/>
    <b v="1"/>
    <b v="1"/>
    <b v="1"/>
    <n v="354"/>
    <n v="235"/>
    <n v="483"/>
    <n v="483"/>
    <n v="95"/>
    <n v="6"/>
    <x v="4"/>
    <n v="92"/>
    <n v="5"/>
    <n v="8"/>
    <n v="0"/>
    <n v="0"/>
    <n v="13"/>
    <n v="0"/>
    <n v="2"/>
    <n v="8"/>
    <n v="1"/>
    <n v="2"/>
    <n v="165"/>
    <n v="27"/>
    <n v="71"/>
    <n v="56"/>
    <n v="11"/>
    <n v="0"/>
    <n v="66"/>
    <n v="27"/>
    <n v="71"/>
    <n v="56"/>
    <n v="11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927a05fe-10da-4547-aeee-a59357000f87"/>
    <s v="f4df661c-7286-45f6-b319-b8376220bcbd"/>
    <s v="javavulnerablelab4"/>
    <x v="1"/>
    <s v="master"/>
    <n v="2779"/>
    <d v="2025-07-23T01:01:49"/>
    <d v="2025-07-23T01:01:49"/>
    <d v="2025-07-23T01:04:46"/>
    <s v="1"/>
    <s v="23/07/2025"/>
    <d v="1899-12-30T00:02:57"/>
    <s v="sast,kics,sca,apisec,containers,microengines"/>
    <s v="service-account-circleci2_andy"/>
    <x v="2"/>
    <s v="CircleCI"/>
    <b v="1"/>
    <b v="1"/>
    <b v="1"/>
    <b v="1"/>
    <b v="1"/>
    <b v="1"/>
    <n v="176"/>
    <n v="191"/>
    <n v="375"/>
    <n v="397"/>
    <n v="77"/>
    <n v="6"/>
    <x v="4"/>
    <n v="92"/>
    <n v="5"/>
    <n v="8"/>
    <n v="0"/>
    <n v="0"/>
    <n v="13"/>
    <n v="0"/>
    <n v="2"/>
    <n v="8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7d24e5ad-9dc7-4175-8ab9-789ec82ad709"/>
    <s v="f4df661c-7286-45f6-b319-b8376220bcbd"/>
    <s v="javavulnerablelab4"/>
    <x v="1"/>
    <s v="master"/>
    <n v="2779"/>
    <d v="2025-07-23T01:00:21"/>
    <d v="2025-07-23T01:00:21"/>
    <d v="2025-07-23T01:02:33"/>
    <s v="1"/>
    <s v="23/07/2025"/>
    <d v="1899-12-30T00:02:12"/>
    <s v="sast,kics,sca,apisec,containers,microengines"/>
    <s v="service-account-circleci2_andy"/>
    <x v="2"/>
    <s v="CircleCI"/>
    <b v="1"/>
    <b v="1"/>
    <b v="1"/>
    <b v="1"/>
    <b v="1"/>
    <b v="1"/>
    <n v="176"/>
    <n v="191"/>
    <n v="375"/>
    <n v="397"/>
    <n v="77"/>
    <n v="6"/>
    <x v="4"/>
    <n v="92"/>
    <n v="5"/>
    <n v="8"/>
    <n v="0"/>
    <n v="0"/>
    <n v="13"/>
    <n v="0"/>
    <n v="2"/>
    <n v="8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13e47292-bae1-408c-9e83-d1beca3f9e07"/>
    <s v="f4df661c-7286-45f6-b319-b8376220bcbd"/>
    <s v="javavulnerablelab4"/>
    <x v="1"/>
    <s v="master"/>
    <n v="2779"/>
    <d v="2025-07-23T00:53:46"/>
    <d v="2025-07-23T00:53:46"/>
    <d v="2025-07-23T00:55:59"/>
    <s v="0"/>
    <s v="23/07/2025"/>
    <d v="1899-12-30T00:02:13"/>
    <s v="sast,kics,sca,apisec,containers,microengines"/>
    <s v="service-account-circleci2_andy"/>
    <x v="2"/>
    <s v="CircleCI"/>
    <b v="1"/>
    <b v="1"/>
    <b v="1"/>
    <b v="1"/>
    <b v="1"/>
    <b v="1"/>
    <n v="176"/>
    <n v="191"/>
    <n v="375"/>
    <n v="397"/>
    <n v="77"/>
    <n v="6"/>
    <x v="4"/>
    <n v="92"/>
    <n v="5"/>
    <n v="8"/>
    <n v="0"/>
    <n v="0"/>
    <n v="13"/>
    <n v="0"/>
    <n v="2"/>
    <n v="8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97bf46af-c7e0-44d0-9f85-e24a4f838f8b"/>
    <s v="f4df661c-7286-45f6-b319-b8376220bcbd"/>
    <s v="javavulnerablelab4"/>
    <x v="1"/>
    <s v="master"/>
    <n v="2779"/>
    <d v="2025-07-23T00:48:20"/>
    <d v="2025-07-23T00:48:20"/>
    <d v="2025-07-23T00:50:28"/>
    <s v="0"/>
    <s v="23/07/2025"/>
    <d v="1899-12-30T00:02:08"/>
    <s v="sast,kics,sca,apisec,containers,microengines"/>
    <s v="service-account-circleci2_andy"/>
    <x v="2"/>
    <s v="CircleCI"/>
    <b v="1"/>
    <b v="1"/>
    <b v="1"/>
    <b v="1"/>
    <b v="1"/>
    <b v="1"/>
    <n v="176"/>
    <n v="191"/>
    <n v="375"/>
    <n v="397"/>
    <n v="77"/>
    <n v="6"/>
    <x v="4"/>
    <n v="92"/>
    <n v="5"/>
    <n v="8"/>
    <n v="0"/>
    <n v="0"/>
    <n v="13"/>
    <n v="0"/>
    <n v="2"/>
    <n v="8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cf3d2a42-ae94-4db2-bd6e-79f93ec271bd"/>
    <s v="f4df661c-7286-45f6-b319-b8376220bcbd"/>
    <s v="javavulnerablelab4"/>
    <x v="1"/>
    <s v="master"/>
    <n v="2779"/>
    <d v="2025-07-23T00:37:34"/>
    <d v="2025-07-23T00:37:34"/>
    <d v="2025-07-23T00:44:27"/>
    <s v="0"/>
    <s v="23/07/2025"/>
    <d v="1899-12-30T00:06:53"/>
    <s v="sast,kics,sca,apisec,containers,microengines"/>
    <s v="service-account-circleci2_andy"/>
    <x v="2"/>
    <s v="CircleCI"/>
    <b v="1"/>
    <b v="1"/>
    <b v="1"/>
    <b v="1"/>
    <b v="1"/>
    <b v="1"/>
    <n v="213"/>
    <n v="193"/>
    <n v="417"/>
    <n v="413"/>
    <n v="79"/>
    <n v="6"/>
    <x v="4"/>
    <n v="92"/>
    <n v="5"/>
    <n v="8"/>
    <n v="0"/>
    <n v="0"/>
    <n v="13"/>
    <n v="0"/>
    <n v="2"/>
    <n v="8"/>
    <n v="1"/>
    <n v="2"/>
    <n v="68"/>
    <n v="6"/>
    <n v="38"/>
    <n v="21"/>
    <n v="3"/>
    <n v="0"/>
    <n v="22"/>
    <n v="6"/>
    <n v="38"/>
    <n v="21"/>
    <n v="3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dac264ce-2975-46f4-81f1-c29e79f6f247"/>
    <s v="f4df661c-7286-45f6-b319-b8376220bcbd"/>
    <s v="javavulnerablelab4"/>
    <x v="1"/>
    <s v="master"/>
    <n v="2779"/>
    <d v="2025-07-23T00:26:29"/>
    <d v="2025-07-23T00:26:29"/>
    <d v="2025-07-23T00:28:40"/>
    <s v="0"/>
    <s v="23/07/2025"/>
    <d v="1899-12-30T00:02:12"/>
    <s v="sast,kics,sca,apisec,containers,microengines"/>
    <s v="service-account-circleci2_andy"/>
    <x v="2"/>
    <s v="CircleCI"/>
    <b v="1"/>
    <b v="1"/>
    <b v="1"/>
    <b v="1"/>
    <b v="1"/>
    <b v="1"/>
    <n v="176"/>
    <n v="191"/>
    <n v="375"/>
    <n v="397"/>
    <n v="77"/>
    <n v="6"/>
    <x v="4"/>
    <n v="92"/>
    <n v="5"/>
    <n v="8"/>
    <n v="0"/>
    <n v="0"/>
    <n v="13"/>
    <n v="0"/>
    <n v="2"/>
    <n v="8"/>
    <n v="1"/>
    <n v="2"/>
    <n v="37"/>
    <n v="5"/>
    <n v="17"/>
    <n v="13"/>
    <n v="2"/>
    <n v="0"/>
    <n v="16"/>
    <n v="5"/>
    <n v="17"/>
    <n v="13"/>
    <n v="2"/>
    <n v="0"/>
    <n v="0"/>
    <n v="0"/>
    <n v="0"/>
    <n v="0"/>
    <n v="0"/>
    <n v="0"/>
    <n v="2"/>
    <n v="0"/>
    <n v="2"/>
    <n v="0"/>
    <n v="0"/>
    <n v="0"/>
    <n v="3"/>
    <n v="89"/>
    <n v="332"/>
    <n v="355"/>
    <n v="72"/>
    <n v="4"/>
  </r>
  <r>
    <s v="908087a5-49f8-4171-986c-c9a92287f659"/>
    <s v="d3a26151-769a-4fa5-9178-68de1aa573ac"/>
    <s v="dahkath/CXTotallySecureApp"/>
    <x v="1"/>
    <s v="master"/>
    <n v="13253"/>
    <d v="2025-07-22T23:14:34"/>
    <d v="2025-07-22T23:14:34"/>
    <d v="2025-07-22T23:17:08"/>
    <s v="23"/>
    <s v="22/07/2025"/>
    <d v="1899-12-30T00:02:35"/>
    <s v="sast,kics,apisec,containers,sca,microengines"/>
    <s v="jeffc"/>
    <x v="1"/>
    <s v="Project Scan"/>
    <b v="1"/>
    <b v="1"/>
    <b v="1"/>
    <b v="1"/>
    <b v="1"/>
    <b v="1"/>
    <n v="2049"/>
    <n v="57"/>
    <n v="586"/>
    <n v="648"/>
    <n v="1229"/>
    <n v="542"/>
    <x v="5"/>
    <n v="5"/>
    <n v="74"/>
    <n v="41"/>
    <n v="105"/>
    <n v="0"/>
    <n v="289"/>
    <n v="0"/>
    <n v="30"/>
    <n v="131"/>
    <n v="119"/>
    <n v="9"/>
    <n v="67"/>
    <n v="16"/>
    <n v="33"/>
    <n v="15"/>
    <n v="3"/>
    <n v="0"/>
    <n v="123"/>
    <n v="6"/>
    <n v="33"/>
    <n v="15"/>
    <n v="3"/>
    <n v="0"/>
    <n v="1320"/>
    <n v="0"/>
    <n v="158"/>
    <n v="214"/>
    <n v="948"/>
    <n v="525"/>
    <n v="21"/>
    <n v="0"/>
    <n v="13"/>
    <n v="7"/>
    <n v="1"/>
    <n v="0"/>
    <n v="4"/>
    <n v="30"/>
    <n v="245"/>
    <n v="225"/>
    <n v="50"/>
    <n v="8"/>
  </r>
  <r>
    <s v="26219046-f176-4bab-9233-e4005e8fcd6c"/>
    <s v="cae9d922-d6b8-46ee-9ebc-ee64d0fa6739"/>
    <s v="(JC) CxLink-Test"/>
    <x v="1"/>
    <s v="master"/>
    <n v="13253"/>
    <d v="2025-07-16T06:50:28"/>
    <d v="2025-07-16T06:50:28"/>
    <d v="2025-07-16T06:52:54"/>
    <s v="6"/>
    <s v="16/07/2025"/>
    <d v="1899-12-30T00:02:26"/>
    <s v="sast,sca,containers,kics,apisec,microengines"/>
    <s v="jeffc"/>
    <x v="4"/>
    <s v="webapp"/>
    <b v="1"/>
    <b v="1"/>
    <b v="1"/>
    <b v="1"/>
    <b v="1"/>
    <b v="1"/>
    <n v="503"/>
    <n v="56"/>
    <n v="351"/>
    <n v="392"/>
    <n v="175"/>
    <n v="17"/>
    <x v="19"/>
    <n v="5"/>
    <n v="10"/>
    <n v="2"/>
    <n v="0"/>
    <n v="0"/>
    <n v="289"/>
    <n v="0"/>
    <n v="30"/>
    <n v="131"/>
    <n v="119"/>
    <n v="9"/>
    <n v="66"/>
    <n v="16"/>
    <n v="32"/>
    <n v="15"/>
    <n v="3"/>
    <n v="0"/>
    <n v="123"/>
    <n v="6"/>
    <n v="32"/>
    <n v="15"/>
    <n v="3"/>
    <n v="0"/>
    <n v="0"/>
    <n v="0"/>
    <n v="0"/>
    <n v="0"/>
    <n v="0"/>
    <n v="0"/>
    <n v="3"/>
    <n v="0"/>
    <n v="3"/>
    <n v="0"/>
    <n v="0"/>
    <n v="0"/>
    <n v="5"/>
    <n v="29"/>
    <n v="244"/>
    <n v="229"/>
    <n v="50"/>
    <n v="8"/>
  </r>
  <r>
    <s v="e8b5ef64-a959-47c9-98a3-c3a301e4c797"/>
    <s v="28f6b5c1-8386-4109-a5bf-686fce3c82d9"/>
    <s v="javavulnerablelab3"/>
    <x v="1"/>
    <s v="master"/>
    <n v="2778"/>
    <d v="2025-07-16T06:31:28"/>
    <d v="2025-07-16T06:31:28"/>
    <d v="2025-07-16T06:33:40"/>
    <s v="6"/>
    <s v="16/07/2025"/>
    <d v="1899-12-30T00:02:13"/>
    <s v="sast,kics,sca,apisec,containers,microengines"/>
    <s v="andrew.schmit@checkmarx.com"/>
    <x v="2"/>
    <s v="cli"/>
    <b v="1"/>
    <b v="1"/>
    <b v="1"/>
    <b v="1"/>
    <b v="1"/>
    <b v="1"/>
    <n v="169"/>
    <n v="191"/>
    <n v="374"/>
    <n v="384"/>
    <n v="77"/>
    <n v="6"/>
    <x v="4"/>
    <n v="92"/>
    <n v="5"/>
    <n v="8"/>
    <n v="0"/>
    <n v="0"/>
    <n v="13"/>
    <n v="0"/>
    <n v="2"/>
    <n v="8"/>
    <n v="1"/>
    <n v="2"/>
    <n v="31"/>
    <n v="5"/>
    <n v="17"/>
    <n v="7"/>
    <n v="2"/>
    <n v="0"/>
    <n v="15"/>
    <n v="5"/>
    <n v="17"/>
    <n v="7"/>
    <n v="2"/>
    <n v="0"/>
    <n v="0"/>
    <n v="0"/>
    <n v="0"/>
    <n v="0"/>
    <n v="0"/>
    <n v="0"/>
    <n v="2"/>
    <n v="0"/>
    <n v="2"/>
    <n v="0"/>
    <n v="0"/>
    <n v="0"/>
    <n v="3"/>
    <n v="89"/>
    <n v="331"/>
    <n v="354"/>
    <n v="72"/>
    <n v="4"/>
  </r>
  <r>
    <s v="7602f031-b214-411d-9514-1e1d82fb3ba1"/>
    <s v="17ff090f-232d-4919-a6c2-2d7f064bd921"/>
    <s v="CxWebGoat-NET"/>
    <x v="1"/>
    <s v="master"/>
    <n v="11277"/>
    <d v="2025-06-28T05:03:50"/>
    <d v="2025-06-28T05:03:50"/>
    <d v="2025-06-28T05:05:01"/>
    <s v="5"/>
    <s v="28/06/2025"/>
    <d v="1899-12-30T00:01:11"/>
    <s v="sast,kics,sca,apisec,containers,microengines"/>
    <s v="service-account-jc_gitlab"/>
    <x v="2"/>
    <s v="Gitlab"/>
    <b v="1"/>
    <b v="1"/>
    <b v="1"/>
    <b v="1"/>
    <b v="1"/>
    <b v="1"/>
    <n v="49"/>
    <n v="14"/>
    <n v="7"/>
    <n v="37"/>
    <n v="0"/>
    <n v="0"/>
    <x v="20"/>
    <n v="14"/>
    <n v="2"/>
    <n v="9"/>
    <n v="0"/>
    <n v="0"/>
    <n v="0"/>
    <n v="0"/>
    <n v="0"/>
    <n v="0"/>
    <n v="0"/>
    <n v="0"/>
    <n v="14"/>
    <n v="0"/>
    <n v="0"/>
    <n v="14"/>
    <n v="0"/>
    <n v="0"/>
    <n v="5"/>
    <n v="0"/>
    <n v="0"/>
    <n v="14"/>
    <n v="0"/>
    <n v="0"/>
    <n v="0"/>
    <n v="0"/>
    <n v="0"/>
    <n v="0"/>
    <n v="0"/>
    <n v="0"/>
    <n v="5"/>
    <n v="0"/>
    <n v="5"/>
    <n v="0"/>
    <n v="0"/>
    <n v="0"/>
    <n v="0"/>
    <n v="0"/>
    <n v="0"/>
    <n v="0"/>
    <n v="0"/>
    <n v="0"/>
  </r>
  <r>
    <s v="07905076-76fe-46d0-b47c-1f25a793b47a"/>
    <s v="17ff090f-232d-4919-a6c2-2d7f064bd921"/>
    <s v="CxWebGoat-NET"/>
    <x v="1"/>
    <s v="master"/>
    <n v="11277"/>
    <d v="2025-06-28T05:01:56"/>
    <d v="2025-06-28T05:01:56"/>
    <d v="2025-06-28T05:03:06"/>
    <s v="5"/>
    <s v="28/06/2025"/>
    <d v="1899-12-30T00:01:11"/>
    <s v="sast,kics,sca,apisec,containers,microengines"/>
    <s v="service-account-jc_gitlab"/>
    <x v="2"/>
    <s v="Gitlab"/>
    <b v="1"/>
    <b v="1"/>
    <b v="1"/>
    <b v="1"/>
    <b v="1"/>
    <b v="1"/>
    <n v="49"/>
    <n v="14"/>
    <n v="7"/>
    <n v="37"/>
    <n v="0"/>
    <n v="0"/>
    <x v="20"/>
    <n v="14"/>
    <n v="2"/>
    <n v="9"/>
    <n v="0"/>
    <n v="0"/>
    <n v="0"/>
    <n v="0"/>
    <n v="0"/>
    <n v="0"/>
    <n v="0"/>
    <n v="0"/>
    <n v="14"/>
    <n v="0"/>
    <n v="0"/>
    <n v="14"/>
    <n v="0"/>
    <n v="0"/>
    <n v="5"/>
    <n v="0"/>
    <n v="0"/>
    <n v="14"/>
    <n v="0"/>
    <n v="0"/>
    <n v="0"/>
    <n v="0"/>
    <n v="0"/>
    <n v="0"/>
    <n v="0"/>
    <n v="0"/>
    <n v="5"/>
    <n v="0"/>
    <n v="5"/>
    <n v="0"/>
    <n v="0"/>
    <n v="0"/>
    <n v="0"/>
    <n v="0"/>
    <n v="0"/>
    <n v="0"/>
    <n v="0"/>
    <n v="0"/>
  </r>
  <r>
    <s v="82349a35-8f2b-48ae-8c25-efbafea01e4a"/>
    <s v="17ff090f-232d-4919-a6c2-2d7f064bd921"/>
    <s v="CxWebGoat-NET"/>
    <x v="1"/>
    <s v="master"/>
    <n v="11277"/>
    <d v="2025-06-28T04:50:53"/>
    <d v="2025-06-28T04:50:53"/>
    <d v="2025-06-28T04:53:04"/>
    <s v="4"/>
    <s v="28/06/2025"/>
    <d v="1899-12-30T00:02:12"/>
    <s v="sast,kics,sca,apisec,containers,microengines"/>
    <s v="service-account-jc_gitlab"/>
    <x v="2"/>
    <s v="Gitlab"/>
    <b v="1"/>
    <b v="1"/>
    <b v="1"/>
    <b v="1"/>
    <b v="1"/>
    <b v="1"/>
    <n v="49"/>
    <n v="14"/>
    <n v="7"/>
    <n v="37"/>
    <n v="0"/>
    <n v="0"/>
    <x v="20"/>
    <n v="14"/>
    <n v="2"/>
    <n v="9"/>
    <n v="0"/>
    <n v="0"/>
    <n v="0"/>
    <n v="0"/>
    <n v="0"/>
    <n v="0"/>
    <n v="0"/>
    <n v="0"/>
    <n v="14"/>
    <n v="0"/>
    <n v="0"/>
    <n v="14"/>
    <n v="0"/>
    <n v="0"/>
    <n v="5"/>
    <n v="0"/>
    <n v="0"/>
    <n v="14"/>
    <n v="0"/>
    <n v="0"/>
    <n v="0"/>
    <n v="0"/>
    <n v="0"/>
    <n v="0"/>
    <n v="0"/>
    <n v="0"/>
    <n v="5"/>
    <n v="0"/>
    <n v="5"/>
    <n v="0"/>
    <n v="0"/>
    <n v="0"/>
    <n v="0"/>
    <n v="0"/>
    <n v="0"/>
    <n v="0"/>
    <n v="0"/>
    <n v="0"/>
  </r>
  <r>
    <s v="b65e0c35-dafc-4fea-b396-a12d055f0283"/>
    <s v="f53cb572-fd08-41f4-85da-ee3c74a03e9a"/>
    <s v="dahkath/CxWebGoat-NET"/>
    <x v="1"/>
    <s v="master"/>
    <n v="15066"/>
    <d v="2025-06-28T04:35:58"/>
    <d v="2025-06-28T04:35:58"/>
    <d v="2025-06-28T04:38:11"/>
    <s v="4"/>
    <s v="28/06/2025"/>
    <d v="1899-12-30T00:02:13"/>
    <s v="sast,kics,apisec,containers,sca,microengines"/>
    <s v="Jeff Clare"/>
    <x v="5"/>
    <s v="Push Webhook"/>
    <b v="1"/>
    <b v="1"/>
    <b v="1"/>
    <b v="1"/>
    <b v="1"/>
    <b v="1"/>
    <n v="49"/>
    <n v="14"/>
    <n v="7"/>
    <n v="37"/>
    <n v="0"/>
    <n v="0"/>
    <x v="20"/>
    <n v="14"/>
    <n v="2"/>
    <n v="9"/>
    <n v="0"/>
    <n v="0"/>
    <n v="0"/>
    <n v="0"/>
    <n v="0"/>
    <n v="0"/>
    <n v="0"/>
    <n v="0"/>
    <n v="14"/>
    <n v="0"/>
    <n v="0"/>
    <n v="14"/>
    <n v="0"/>
    <n v="0"/>
    <n v="5"/>
    <n v="0"/>
    <n v="0"/>
    <n v="14"/>
    <n v="0"/>
    <n v="0"/>
    <n v="0"/>
    <n v="0"/>
    <n v="0"/>
    <n v="0"/>
    <n v="0"/>
    <n v="0"/>
    <n v="5"/>
    <n v="0"/>
    <n v="5"/>
    <n v="0"/>
    <n v="0"/>
    <n v="0"/>
    <n v="0"/>
    <n v="0"/>
    <n v="0"/>
    <n v="0"/>
    <n v="0"/>
    <n v="0"/>
  </r>
  <r>
    <s v="79fd256b-f65d-4e37-97b9-1eca67713486"/>
    <s v="f53cb572-fd08-41f4-85da-ee3c74a03e9a"/>
    <s v="dahkath/CxWebGoat-NET"/>
    <x v="1"/>
    <s v="master"/>
    <n v="15066"/>
    <d v="2025-06-28T04:16:31"/>
    <d v="2025-06-28T04:16:31"/>
    <d v="2025-06-28T04:18:46"/>
    <s v="4"/>
    <s v="28/06/2025"/>
    <d v="1899-12-30T00:02:15"/>
    <s v="sast,kics,apisec,containers,sca,microengines"/>
    <s v="jeffc"/>
    <x v="5"/>
    <s v="Project Scan"/>
    <b v="1"/>
    <b v="1"/>
    <b v="1"/>
    <b v="1"/>
    <b v="1"/>
    <b v="1"/>
    <n v="49"/>
    <n v="14"/>
    <n v="7"/>
    <n v="37"/>
    <n v="0"/>
    <n v="0"/>
    <x v="20"/>
    <n v="14"/>
    <n v="2"/>
    <n v="9"/>
    <n v="0"/>
    <n v="0"/>
    <n v="0"/>
    <n v="0"/>
    <n v="0"/>
    <n v="0"/>
    <n v="0"/>
    <n v="0"/>
    <n v="14"/>
    <n v="0"/>
    <n v="0"/>
    <n v="14"/>
    <n v="0"/>
    <n v="0"/>
    <n v="5"/>
    <n v="0"/>
    <n v="0"/>
    <n v="14"/>
    <n v="0"/>
    <n v="0"/>
    <n v="0"/>
    <n v="0"/>
    <n v="0"/>
    <n v="0"/>
    <n v="0"/>
    <n v="0"/>
    <n v="5"/>
    <n v="0"/>
    <n v="5"/>
    <n v="0"/>
    <n v="0"/>
    <n v="0"/>
    <n v="0"/>
    <n v="0"/>
    <n v="0"/>
    <n v="0"/>
    <n v="0"/>
    <n v="0"/>
  </r>
  <r>
    <s v="283defee-e696-4a98-97a2-992055a6fefb"/>
    <s v="67dd0fec-ee8e-41bf-a441-7be13c80aca9"/>
    <s v="aschmit-cxflowgithub/TotallySecure"/>
    <x v="1"/>
    <s v="master"/>
    <n v="13336"/>
    <d v="2025-06-20T01:32:22"/>
    <d v="2025-06-20T01:32:22"/>
    <d v="2025-06-20T01:34:34"/>
    <s v="1"/>
    <s v="20/06/2025"/>
    <d v="1899-12-30T00:02:12"/>
    <s v="sast,kics,apisec,containers,sca,microengines"/>
    <s v="andrew.schmit@checkmarx.com"/>
    <x v="1"/>
    <s v="Project Scan"/>
    <b v="1"/>
    <b v="1"/>
    <b v="1"/>
    <b v="1"/>
    <b v="1"/>
    <b v="1"/>
    <n v="661"/>
    <n v="53"/>
    <n v="399"/>
    <n v="408"/>
    <n v="263"/>
    <n v="18"/>
    <x v="21"/>
    <n v="5"/>
    <n v="58"/>
    <n v="18"/>
    <n v="84"/>
    <n v="0"/>
    <n v="289"/>
    <n v="0"/>
    <n v="30"/>
    <n v="131"/>
    <n v="119"/>
    <n v="9"/>
    <n v="65"/>
    <n v="16"/>
    <n v="31"/>
    <n v="15"/>
    <n v="3"/>
    <n v="0"/>
    <n v="123"/>
    <n v="6"/>
    <n v="31"/>
    <n v="15"/>
    <n v="3"/>
    <n v="0"/>
    <n v="0"/>
    <n v="0"/>
    <n v="0"/>
    <n v="0"/>
    <n v="0"/>
    <n v="0"/>
    <n v="14"/>
    <n v="0"/>
    <n v="7"/>
    <n v="6"/>
    <n v="1"/>
    <n v="0"/>
    <n v="5"/>
    <n v="26"/>
    <n v="242"/>
    <n v="223"/>
    <n v="53"/>
    <n v="9"/>
  </r>
  <r>
    <s v="9162d118-5bdb-43e8-a93d-053dcf96da85"/>
    <s v="67dd0fec-ee8e-41bf-a441-7be13c80aca9"/>
    <s v="aschmit-cxflowgithub/TotallySecure"/>
    <x v="1"/>
    <s v="master"/>
    <n v="8718"/>
    <d v="2025-06-20T00:54:39"/>
    <d v="2025-06-20T00:54:39"/>
    <d v="2025-06-20T00:56:52"/>
    <s v="0"/>
    <s v="20/06/2025"/>
    <d v="1899-12-30T00:02:13"/>
    <s v="sast,kics,apisec,containers,sca,microengines"/>
    <s v="andrew.schmit@checkmarx.com"/>
    <x v="1"/>
    <s v="Project Scan"/>
    <b v="1"/>
    <b v="1"/>
    <b v="1"/>
    <b v="1"/>
    <b v="1"/>
    <b v="1"/>
    <n v="496"/>
    <n v="48"/>
    <n v="341"/>
    <n v="390"/>
    <n v="179"/>
    <n v="18"/>
    <x v="0"/>
    <n v="0"/>
    <n v="0"/>
    <n v="0"/>
    <n v="0"/>
    <n v="0"/>
    <n v="289"/>
    <n v="0"/>
    <n v="30"/>
    <n v="131"/>
    <n v="119"/>
    <n v="9"/>
    <n v="65"/>
    <n v="16"/>
    <n v="31"/>
    <n v="15"/>
    <n v="3"/>
    <n v="0"/>
    <n v="123"/>
    <n v="6"/>
    <n v="31"/>
    <n v="15"/>
    <n v="3"/>
    <n v="0"/>
    <n v="0"/>
    <n v="0"/>
    <n v="0"/>
    <n v="0"/>
    <n v="0"/>
    <n v="0"/>
    <n v="14"/>
    <n v="0"/>
    <n v="7"/>
    <n v="6"/>
    <n v="1"/>
    <n v="0"/>
    <n v="5"/>
    <n v="26"/>
    <n v="242"/>
    <n v="223"/>
    <n v="53"/>
    <n v="9"/>
  </r>
  <r>
    <s v="adb99e33-e922-4f23-b938-9117117f5e0f"/>
    <s v="d3a26151-769a-4fa5-9178-68de1aa573ac"/>
    <s v="dahkath/CXTotallySecureApp"/>
    <x v="1"/>
    <s v="master"/>
    <n v="13253"/>
    <d v="2025-06-18T03:54:31"/>
    <d v="2025-06-18T03:54:31"/>
    <d v="2025-06-18T03:57:44"/>
    <s v="3"/>
    <s v="18/06/2025"/>
    <d v="1899-12-30T00:03:12"/>
    <s v="sast,kics,apisec,containers,sca,microengines"/>
    <s v="jeffc"/>
    <x v="1"/>
    <s v="Project Scan"/>
    <b v="1"/>
    <b v="1"/>
    <b v="1"/>
    <b v="1"/>
    <b v="1"/>
    <b v="1"/>
    <n v="2068"/>
    <n v="53"/>
    <n v="573"/>
    <n v="654"/>
    <n v="1250"/>
    <n v="543"/>
    <x v="22"/>
    <n v="5"/>
    <n v="74"/>
    <n v="50"/>
    <n v="123"/>
    <n v="0"/>
    <n v="289"/>
    <n v="0"/>
    <n v="30"/>
    <n v="131"/>
    <n v="119"/>
    <n v="9"/>
    <n v="65"/>
    <n v="16"/>
    <n v="31"/>
    <n v="15"/>
    <n v="3"/>
    <n v="0"/>
    <n v="123"/>
    <n v="6"/>
    <n v="31"/>
    <n v="15"/>
    <n v="3"/>
    <n v="0"/>
    <n v="1320"/>
    <n v="0"/>
    <n v="158"/>
    <n v="214"/>
    <n v="948"/>
    <n v="525"/>
    <n v="14"/>
    <n v="0"/>
    <n v="7"/>
    <n v="6"/>
    <n v="1"/>
    <n v="0"/>
    <n v="5"/>
    <n v="26"/>
    <n v="242"/>
    <n v="223"/>
    <n v="53"/>
    <n v="9"/>
  </r>
  <r>
    <s v="d8611b62-9cf3-4eb7-b839-11a8e30f86b6"/>
    <s v="d3a26151-769a-4fa5-9178-68de1aa573ac"/>
    <s v="dahkath/CXTotallySecureApp"/>
    <x v="1"/>
    <s v="master"/>
    <m/>
    <d v="2025-06-14T01:25:41"/>
    <d v="2025-06-14T01:25:41"/>
    <d v="2025-06-14T01:28:19"/>
    <s v="1"/>
    <s v="14/06/2025"/>
    <d v="1899-12-30T00:02:38"/>
    <s v="microengines"/>
    <s v="jeffc"/>
    <x v="1"/>
    <s v="Project Scan"/>
    <b v="0"/>
    <b v="0"/>
    <b v="0"/>
    <b v="0"/>
    <b v="0"/>
    <b v="1"/>
    <n v="3"/>
    <n v="0"/>
    <n v="3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3"/>
    <n v="0"/>
    <n v="0"/>
    <n v="0"/>
    <n v="0"/>
    <n v="0"/>
    <n v="0"/>
    <n v="0"/>
    <n v="0"/>
    <n v="0"/>
  </r>
  <r>
    <s v="a3039b26-a083-49ec-8fdf-84279fe6d1e0"/>
    <s v="a138b1a0-4ba3-41d4-a84d-7c9f652c9a1b"/>
    <s v="dahkath/InventoryManager"/>
    <x v="1"/>
    <s v="main"/>
    <n v="160"/>
    <d v="2025-06-14T01:19:22"/>
    <d v="2025-06-14T01:19:22"/>
    <d v="2025-06-14T01:28:15"/>
    <s v="1"/>
    <s v="14/06/2025"/>
    <d v="1899-12-30T00:08:53"/>
    <s v="sast,kics,apisec,containers,sca,microengines"/>
    <s v="jeffc"/>
    <x v="1"/>
    <s v="Project Scan"/>
    <b v="1"/>
    <b v="1"/>
    <b v="1"/>
    <b v="1"/>
    <b v="1"/>
    <b v="1"/>
    <n v="130"/>
    <n v="3"/>
    <n v="10"/>
    <n v="19"/>
    <n v="1"/>
    <n v="0"/>
    <x v="23"/>
    <n v="3"/>
    <n v="0"/>
    <n v="9"/>
    <n v="0"/>
    <n v="0"/>
    <n v="0"/>
    <n v="0"/>
    <n v="0"/>
    <n v="0"/>
    <n v="0"/>
    <n v="0"/>
    <n v="7"/>
    <n v="0"/>
    <n v="3"/>
    <n v="4"/>
    <n v="0"/>
    <n v="0"/>
    <n v="104"/>
    <n v="0"/>
    <n v="3"/>
    <n v="4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18632937-ff54-4c80-9140-722b77fe8e0f"/>
    <s v="a94d1639-03f9-41e2-ae0b-7327d643e600"/>
    <s v="dahkath/PaymentService"/>
    <x v="1"/>
    <s v="main"/>
    <n v="411"/>
    <d v="2025-06-14T01:18:49"/>
    <d v="2025-06-14T01:18:49"/>
    <d v="2025-06-14T01:26:03"/>
    <s v="1"/>
    <s v="14/06/2025"/>
    <d v="1899-12-30T00:07:14"/>
    <s v="sast,kics,apisec,containers,sca,microengines"/>
    <s v="jeffc"/>
    <x v="1"/>
    <s v="Project Scan"/>
    <b v="1"/>
    <b v="1"/>
    <b v="1"/>
    <b v="1"/>
    <b v="1"/>
    <b v="1"/>
    <n v="208"/>
    <n v="10"/>
    <n v="20"/>
    <n v="15"/>
    <n v="4"/>
    <n v="0"/>
    <x v="24"/>
    <n v="1"/>
    <n v="0"/>
    <n v="1"/>
    <n v="1"/>
    <n v="0"/>
    <n v="0"/>
    <n v="0"/>
    <n v="0"/>
    <n v="0"/>
    <n v="0"/>
    <n v="0"/>
    <n v="23"/>
    <n v="8"/>
    <n v="8"/>
    <n v="6"/>
    <n v="1"/>
    <n v="0"/>
    <n v="175"/>
    <n v="1"/>
    <n v="8"/>
    <n v="6"/>
    <n v="1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90230d80-b93a-473d-80b4-f2ec428171e9"/>
    <s v="61ad1dbc-7515-442d-abf2-a623af5fdf8d"/>
    <s v="dahkath/FrontEnd"/>
    <x v="1"/>
    <s v="main"/>
    <n v="427"/>
    <d v="2025-06-14T01:18:19"/>
    <d v="2025-06-14T01:18:19"/>
    <d v="2025-06-14T01:23:49"/>
    <s v="1"/>
    <s v="14/06/2025"/>
    <d v="1899-12-30T00:05:30"/>
    <s v="sast,kics,apisec,containers,sca,microengines"/>
    <s v="jeffc"/>
    <x v="1"/>
    <s v="Project Scan"/>
    <b v="1"/>
    <b v="1"/>
    <b v="1"/>
    <b v="1"/>
    <b v="1"/>
    <b v="1"/>
    <n v="174"/>
    <n v="6"/>
    <n v="67"/>
    <n v="43"/>
    <n v="9"/>
    <n v="0"/>
    <x v="25"/>
    <n v="3"/>
    <n v="3"/>
    <n v="8"/>
    <n v="2"/>
    <n v="0"/>
    <n v="5"/>
    <n v="0"/>
    <n v="3"/>
    <n v="1"/>
    <n v="1"/>
    <n v="0"/>
    <n v="24"/>
    <n v="1"/>
    <n v="15"/>
    <n v="6"/>
    <n v="2"/>
    <n v="0"/>
    <n v="119"/>
    <n v="1"/>
    <n v="15"/>
    <n v="6"/>
    <n v="2"/>
    <n v="0"/>
    <n v="0"/>
    <n v="0"/>
    <n v="0"/>
    <n v="0"/>
    <n v="0"/>
    <n v="0"/>
    <n v="9"/>
    <n v="0"/>
    <n v="5"/>
    <n v="3"/>
    <n v="1"/>
    <n v="0"/>
    <n v="1"/>
    <n v="1"/>
    <n v="26"/>
    <n v="19"/>
    <n v="1"/>
    <n v="0"/>
  </r>
  <r>
    <s v="dc0b2c36-8d39-47a0-9e19-dc27ffb8b1fb"/>
    <s v="9ab7d9c8-eb47-4fa7-b137-c785b7c9c3ed"/>
    <s v="dahkath/EmailService"/>
    <x v="1"/>
    <s v="main"/>
    <n v="855"/>
    <d v="2025-06-14T01:17:50"/>
    <d v="2025-06-14T01:17:50"/>
    <d v="2025-06-14T01:21:37"/>
    <s v="1"/>
    <s v="14/06/2025"/>
    <d v="1899-12-30T00:03:47"/>
    <s v="sast,kics,apisec,containers,sca,microengines"/>
    <s v="jeffc"/>
    <x v="1"/>
    <s v="Project Scan"/>
    <b v="1"/>
    <b v="1"/>
    <b v="1"/>
    <b v="1"/>
    <b v="1"/>
    <b v="1"/>
    <n v="145"/>
    <n v="14"/>
    <n v="87"/>
    <n v="78"/>
    <n v="11"/>
    <n v="0"/>
    <x v="20"/>
    <n v="4"/>
    <n v="7"/>
    <n v="10"/>
    <n v="4"/>
    <n v="0"/>
    <n v="0"/>
    <n v="0"/>
    <n v="0"/>
    <n v="0"/>
    <n v="0"/>
    <n v="0"/>
    <n v="78"/>
    <n v="5"/>
    <n v="37"/>
    <n v="33"/>
    <n v="3"/>
    <n v="0"/>
    <n v="33"/>
    <n v="5"/>
    <n v="37"/>
    <n v="33"/>
    <n v="3"/>
    <n v="0"/>
    <n v="0"/>
    <n v="0"/>
    <n v="0"/>
    <n v="0"/>
    <n v="0"/>
    <n v="0"/>
    <n v="9"/>
    <n v="0"/>
    <n v="6"/>
    <n v="2"/>
    <n v="1"/>
    <n v="0"/>
    <n v="0"/>
    <n v="0"/>
    <n v="0"/>
    <n v="0"/>
    <n v="0"/>
    <n v="0"/>
  </r>
  <r>
    <s v="d1b1462d-a5b2-4580-b3bf-a387e47272f2"/>
    <s v="b489a1d1-3889-4180-90bc-f910342d0f16"/>
    <s v="dahkath/CartService"/>
    <x v="1"/>
    <s v="main"/>
    <n v="112"/>
    <d v="2025-06-14T01:17:16"/>
    <d v="2025-06-14T01:17:16"/>
    <d v="2025-06-14T01:19:28"/>
    <s v="1"/>
    <s v="14/06/2025"/>
    <d v="1899-12-30T00:02:12"/>
    <s v="sast,kics,apisec,containers,sca,microengines"/>
    <s v="jeffc"/>
    <x v="1"/>
    <s v="Project Scan"/>
    <b v="1"/>
    <b v="1"/>
    <b v="1"/>
    <b v="1"/>
    <b v="1"/>
    <b v="1"/>
    <n v="139"/>
    <n v="0"/>
    <n v="8"/>
    <n v="8"/>
    <n v="1"/>
    <n v="0"/>
    <x v="0"/>
    <n v="0"/>
    <n v="0"/>
    <n v="0"/>
    <n v="0"/>
    <n v="0"/>
    <n v="0"/>
    <n v="0"/>
    <n v="0"/>
    <n v="0"/>
    <n v="0"/>
    <n v="0"/>
    <n v="5"/>
    <n v="0"/>
    <n v="2"/>
    <n v="3"/>
    <n v="0"/>
    <n v="0"/>
    <n v="127"/>
    <n v="0"/>
    <n v="2"/>
    <n v="3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fc380824-ca2c-41dd-8e5e-39f23c1648b4"/>
    <s v="5e57176e-8408-4474-9ab3-28dc59613898"/>
    <s v="checkmarx-ts/scm2cxone"/>
    <x v="1"/>
    <s v="main"/>
    <n v="1215"/>
    <d v="2025-06-13T07:42:05"/>
    <d v="2025-06-13T07:42:05"/>
    <d v="2025-06-13T07:44:14"/>
    <s v="7"/>
    <s v="13/06/2025"/>
    <d v="1899-12-30T00:02:09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314a16dd-3091-438f-b52a-bf5c3e63b24f"/>
    <s v="5e57176e-8408-4474-9ab3-28dc59613898"/>
    <s v="checkmarx-ts/scm2cxone"/>
    <x v="1"/>
    <s v="main"/>
    <n v="1215"/>
    <d v="2025-06-13T07:34:13"/>
    <d v="2025-06-13T07:34:13"/>
    <d v="2025-06-13T07:36:22"/>
    <s v="7"/>
    <s v="13/06/2025"/>
    <d v="1899-12-30T00:02:09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738893ce-91c9-4b08-ad90-db4c04d17c6e"/>
    <s v="5e57176e-8408-4474-9ab3-28dc59613898"/>
    <s v="checkmarx-ts/scm2cxone"/>
    <x v="1"/>
    <s v="main"/>
    <n v="1190"/>
    <d v="2025-06-13T01:28:59"/>
    <d v="2025-06-13T01:28:59"/>
    <d v="2025-06-13T01:31:09"/>
    <s v="1"/>
    <s v="13/06/2025"/>
    <d v="1899-12-30T00:02:10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8172389a-cbaa-418c-a90b-9f28f4081302"/>
    <s v="5e57176e-8408-4474-9ab3-28dc59613898"/>
    <s v="checkmarx-ts/scm2cxone"/>
    <x v="1"/>
    <s v="main"/>
    <n v="1188"/>
    <d v="2025-06-12T10:26:36"/>
    <d v="2025-06-12T10:26:36"/>
    <d v="2025-06-12T10:28:44"/>
    <s v="10"/>
    <s v="12/06/2025"/>
    <d v="1899-12-30T00:02:07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af4916e9-74c6-41b9-8373-8bf24a7a878d"/>
    <s v="5e57176e-8408-4474-9ab3-28dc59613898"/>
    <s v="checkmarx-ts/scm2cxone"/>
    <x v="1"/>
    <s v="main"/>
    <n v="1188"/>
    <d v="2025-06-12T10:18:13"/>
    <d v="2025-06-12T10:18:13"/>
    <d v="2025-06-12T10:20:34"/>
    <s v="10"/>
    <s v="12/06/2025"/>
    <d v="1899-12-30T00:02:21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70de3290-799e-4363-88c8-9a409134cb1d"/>
    <s v="5e57176e-8408-4474-9ab3-28dc59613898"/>
    <s v="checkmarx-ts/scm2cxone"/>
    <x v="1"/>
    <s v="main"/>
    <n v="1188"/>
    <d v="2025-06-12T10:16:12"/>
    <d v="2025-06-12T10:16:12"/>
    <d v="2025-06-12T10:18:22"/>
    <s v="10"/>
    <s v="12/06/2025"/>
    <d v="1899-12-30T00:02:10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e7be5010-8c1e-409a-9a6d-ecb32a3018bd"/>
    <s v="5e57176e-8408-4474-9ab3-28dc59613898"/>
    <s v="checkmarx-ts/scm2cxone"/>
    <x v="1"/>
    <s v="main"/>
    <n v="1188"/>
    <d v="2025-06-12T08:27:06"/>
    <d v="2025-06-12T08:27:06"/>
    <d v="2025-06-12T08:29:14"/>
    <s v="8"/>
    <s v="12/06/2025"/>
    <d v="1899-12-30T00:02:09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a444bd22-2a72-411c-bdc2-2c686948d636"/>
    <s v="ccd6a3c2-e15d-4db0-8c8d-73ee0d719369"/>
    <s v="checkmarx-ts/APMA-GS"/>
    <x v="1"/>
    <s v="main"/>
    <m/>
    <d v="2025-06-09T23:10:04"/>
    <d v="2025-06-09T23:10:04"/>
    <d v="2025-06-09T23:11:12"/>
    <s v="23"/>
    <s v="9/06/2025"/>
    <d v="1899-12-30T00:01:09"/>
    <s v="sast,kics,apisec,containers,sca,microengines"/>
    <s v="cx-roy-mor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e6fc50c2-a2e4-4ba1-a478-993eb5d6a24d"/>
    <s v="5e57176e-8408-4474-9ab3-28dc59613898"/>
    <s v="checkmarx-ts/scm2cxone"/>
    <x v="1"/>
    <s v="main"/>
    <n v="1108"/>
    <d v="2025-06-09T08:16:00"/>
    <d v="2025-06-09T08:16:00"/>
    <d v="2025-06-09T08:18:08"/>
    <s v="8"/>
    <s v="9/06/2025"/>
    <d v="1899-12-30T00:02:08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1b1b2354-3ea6-44c2-acb6-30da0b7dfa18"/>
    <s v="5e57176e-8408-4474-9ab3-28dc59613898"/>
    <s v="checkmarx-ts/scm2cxone"/>
    <x v="1"/>
    <s v="main"/>
    <n v="1124"/>
    <d v="2025-06-09T08:06:35"/>
    <d v="2025-06-09T08:06:35"/>
    <d v="2025-06-09T08:08:45"/>
    <s v="8"/>
    <s v="9/06/2025"/>
    <d v="1899-12-30T00:02:10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b044e498-ecb8-49f9-b71b-7e754eddf470"/>
    <s v="5e57176e-8408-4474-9ab3-28dc59613898"/>
    <s v="checkmarx-ts/scm2cxone"/>
    <x v="1"/>
    <s v="main"/>
    <n v="702"/>
    <d v="2025-05-31T05:57:52"/>
    <d v="2025-05-31T05:57:52"/>
    <d v="2025-05-31T06:00:02"/>
    <s v="5"/>
    <s v="31/05/2025"/>
    <d v="1899-12-30T00:02:10"/>
    <s v="sast,kics,apisec,containers,sca,microengines"/>
    <s v="cx-gem-immanuel"/>
    <x v="1"/>
    <s v="Push Webhook"/>
    <b v="1"/>
    <b v="1"/>
    <b v="1"/>
    <b v="1"/>
    <b v="1"/>
    <b v="1"/>
    <n v="7"/>
    <n v="0"/>
    <n v="4"/>
    <n v="2"/>
    <n v="1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4"/>
    <n v="2"/>
    <n v="1"/>
    <n v="0"/>
    <n v="0"/>
    <n v="0"/>
    <n v="0"/>
    <n v="0"/>
    <n v="0"/>
    <n v="0"/>
  </r>
  <r>
    <s v="1b3b1085-7f6e-4374-8e5b-2dee671f7bd5"/>
    <s v="d3a26151-769a-4fa5-9178-68de1aa573ac"/>
    <s v="dahkath/CXTotallySecureApp"/>
    <x v="1"/>
    <s v="master"/>
    <n v="13253"/>
    <d v="2025-05-29T00:43:38"/>
    <d v="2025-05-29T00:43:38"/>
    <d v="2025-05-29T00:51:28"/>
    <s v="0"/>
    <s v="29/05/2025"/>
    <d v="1899-12-30T00:07:50"/>
    <s v="sast,kics,apisec,containers,sca,microengines"/>
    <s v="jeffc"/>
    <x v="1"/>
    <s v="Project Scan"/>
    <b v="1"/>
    <b v="1"/>
    <b v="1"/>
    <b v="1"/>
    <b v="1"/>
    <b v="1"/>
    <n v="2060"/>
    <n v="52"/>
    <n v="553"/>
    <n v="664"/>
    <n v="1245"/>
    <n v="545"/>
    <x v="14"/>
    <n v="4"/>
    <n v="58"/>
    <n v="69"/>
    <n v="113"/>
    <n v="0"/>
    <n v="289"/>
    <n v="0"/>
    <n v="30"/>
    <n v="131"/>
    <n v="119"/>
    <n v="9"/>
    <n v="65"/>
    <n v="16"/>
    <n v="30"/>
    <n v="15"/>
    <n v="3"/>
    <n v="1"/>
    <n v="123"/>
    <n v="6"/>
    <n v="30"/>
    <n v="15"/>
    <n v="3"/>
    <n v="1"/>
    <n v="1320"/>
    <n v="0"/>
    <n v="158"/>
    <n v="214"/>
    <n v="948"/>
    <n v="525"/>
    <n v="14"/>
    <n v="0"/>
    <n v="7"/>
    <n v="6"/>
    <n v="1"/>
    <n v="0"/>
    <n v="5"/>
    <n v="26"/>
    <n v="240"/>
    <n v="214"/>
    <n v="58"/>
    <n v="9"/>
  </r>
  <r>
    <s v="9e3d5196-3075-4bd8-921b-04525d43e323"/>
    <s v="b37bbae6-de01-4ce1-aab3-9fb686e8d2c6"/>
    <s v="log4net"/>
    <x v="1"/>
    <s v=".unknown"/>
    <m/>
    <d v="2025-05-28T23:38:19"/>
    <d v="2025-05-28T23:38:19"/>
    <d v="2025-05-28T23:38:24"/>
    <s v="23"/>
    <s v="28/05/2025"/>
    <d v="1899-12-30T00:00:05"/>
    <s v="microengines"/>
    <s v="andrew.schmit@checkmarx.com"/>
    <x v="2"/>
    <s v="webapp"/>
    <b v="0"/>
    <b v="0"/>
    <b v="0"/>
    <b v="0"/>
    <b v="0"/>
    <b v="1"/>
    <n v="1"/>
    <n v="0"/>
    <n v="1"/>
    <n v="0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</r>
  <r>
    <s v="ccf505a3-95aa-4ffe-8938-814845a78d15"/>
    <s v="75ca015d-279d-47c9-945e-c349f57bc911"/>
    <s v="JC_CPP_SCAN"/>
    <x v="2"/>
    <s v="master"/>
    <n v="865428"/>
    <d v="2025-05-23T00:25:10"/>
    <d v="2025-05-23T00:25:10"/>
    <d v="2025-05-23T00:41:17"/>
    <s v="0"/>
    <s v="23/05/2025"/>
    <d v="1899-12-30T00:16:06"/>
    <s v="sast,sca,containers,kics,apisec,microengines"/>
    <s v="jeffc"/>
    <x v="1"/>
    <s v="webapp"/>
    <b v="1"/>
    <b v="1"/>
    <b v="1"/>
    <b v="1"/>
    <b v="1"/>
    <b v="1"/>
    <n v="7908"/>
    <n v="7"/>
    <n v="7739"/>
    <n v="113"/>
    <n v="66"/>
    <n v="0"/>
    <x v="26"/>
    <n v="7"/>
    <n v="1"/>
    <n v="102"/>
    <n v="64"/>
    <n v="0"/>
    <n v="0"/>
    <n v="0"/>
    <n v="0"/>
    <n v="0"/>
    <n v="0"/>
    <n v="0"/>
    <n v="4"/>
    <n v="0"/>
    <n v="2"/>
    <n v="2"/>
    <n v="0"/>
    <n v="0"/>
    <n v="3"/>
    <n v="0"/>
    <n v="2"/>
    <n v="2"/>
    <n v="0"/>
    <n v="0"/>
    <n v="0"/>
    <n v="0"/>
    <n v="0"/>
    <n v="0"/>
    <n v="0"/>
    <n v="0"/>
    <n v="7726"/>
    <n v="0"/>
    <n v="7726"/>
    <n v="0"/>
    <n v="0"/>
    <n v="0"/>
    <n v="1"/>
    <n v="0"/>
    <n v="8"/>
    <n v="7"/>
    <n v="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1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E9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7" columnCount="4" cacheId="1106414504">
        <x15:pivotRow count="4">
          <x15:c t="e">
            <x15:v/>
          </x15:c>
          <x15:c>
            <x15:v>119</x15:v>
          </x15:c>
          <x15:c t="e">
            <x15:v/>
          </x15:c>
          <x15:c>
            <x15:v>119</x15:v>
          </x15:c>
        </x15:pivotRow>
        <x15:pivotRow count="4">
          <x15:c t="e">
            <x15:v/>
          </x15:c>
          <x15:c>
            <x15:v>112</x15:v>
          </x15:c>
          <x15:c t="e">
            <x15:v/>
          </x15:c>
          <x15:c>
            <x15:v>112</x15:v>
          </x15:c>
        </x15:pivotRow>
        <x15:pivotRow count="4">
          <x15:c t="e">
            <x15:v/>
          </x15:c>
          <x15:c>
            <x15:v>120</x15:v>
          </x15:c>
          <x15:c>
            <x15:v>1</x15:v>
          </x15:c>
          <x15:c>
            <x15:v>121</x15:v>
          </x15:c>
        </x15:pivotRow>
        <x15:pivotRow count="4">
          <x15:c t="e">
            <x15:v/>
          </x15:c>
          <x15:c>
            <x15:v>114</x15:v>
          </x15:c>
          <x15:c t="e">
            <x15:v/>
          </x15:c>
          <x15:c>
            <x15:v>114</x15:v>
          </x15:c>
        </x15:pivotRow>
        <x15:pivotRow count="4">
          <x15:c>
            <x15:v>2</x15:v>
          </x15:c>
          <x15:c>
            <x15:v>135</x15:v>
          </x15:c>
          <x15:c t="e">
            <x15:v/>
          </x15:c>
          <x15:c>
            <x15:v>137</x15:v>
          </x15:c>
        </x15:pivotRow>
        <x15:pivotRow count="4">
          <x15:c>
            <x15:v>2</x15:v>
          </x15:c>
          <x15:c>
            <x15:v>124</x15:v>
          </x15:c>
          <x15:c t="e">
            <x15:v/>
          </x15:c>
          <x15:c>
            <x15:v>126</x15:v>
          </x15:c>
        </x15:pivotRow>
        <x15:pivotRow count="4">
          <x15:c>
            <x15:v>4</x15:v>
          </x15:c>
          <x15:c>
            <x15:v>724</x15:v>
          </x15:c>
          <x15:c>
            <x15:v>1</x15:v>
          </x15:c>
          <x15:c>
            <x15:v>729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1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H8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1">
        <item x="0"/>
      </items>
    </pivotField>
  </pivotFields>
  <rowFields count="2">
    <field x="4"/>
    <field x="3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EngineName" fld="2" subtotal="count" baseField="0" baseItem="0"/>
  </dataFields>
  <chartFormats count="12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0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1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5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15"/>
    <rowHierarchyUsage hierarchyUsage="117"/>
  </rowHierarchiesUsage>
  <colHierarchiesUsage count="1">
    <colHierarchyUsage hierarchyUsage="10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6" columnCount="7" cacheId="1023359047">
        <x15:pivotRow count="7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</x15:pivotRow>
        <x15:pivotRow count="7">
          <x15:c>
            <x15:v>9</x15:v>
          </x15:c>
          <x15:c>
            <x15:v>4</x15:v>
          </x15:c>
          <x15:c>
            <x15:v>9</x15:v>
          </x15:c>
          <x15:c>
            <x15:v>5</x15:v>
          </x15:c>
          <x15:c>
            <x15:v>15</x15:v>
          </x15:c>
          <x15:c>
            <x15:v>13</x15:v>
          </x15:c>
          <x15:c>
            <x15:v>55</x15:v>
          </x15:c>
        </x15:pivotRow>
        <x15:pivotRow count="7">
          <x15:c>
            <x15:v>25</x15:v>
          </x15:c>
          <x15:c>
            <x15:v>25</x15:v>
          </x15:c>
          <x15:c>
            <x15:v>25</x15:v>
          </x15:c>
          <x15:c>
            <x15:v>26</x15:v>
          </x15:c>
          <x15:c>
            <x15:v>30</x15:v>
          </x15:c>
          <x15:c>
            <x15:v>26</x15:v>
          </x15:c>
          <x15:c>
            <x15:v>157</x15:v>
          </x15:c>
        </x15:pivotRow>
        <x15:pivotRow count="7">
          <x15:c>
            <x15:v>83</x15:v>
          </x15:c>
          <x15:c>
            <x15:v>81</x15:v>
          </x15:c>
          <x15:c>
            <x15:v>85</x15:v>
          </x15:c>
          <x15:c>
            <x15:v>81</x15:v>
          </x15:c>
          <x15:c>
            <x15:v>87</x15:v>
          </x15:c>
          <x15:c>
            <x15:v>85</x15:v>
          </x15:c>
          <x15:c>
            <x15:v>502</x15:v>
          </x15:c>
        </x15:pivotRow>
        <x15:pivotRow count="7">
          <x15:c>
            <x15:v>2</x15:v>
          </x15:c>
          <x15:c>
            <x15:v>2</x15:v>
          </x15:c>
          <x15:c>
            <x15:v>2</x15:v>
          </x15:c>
          <x15:c>
            <x15:v>2</x15:v>
          </x15:c>
          <x15:c>
            <x15:v>5</x15:v>
          </x15:c>
          <x15:c>
            <x15:v>2</x15:v>
          </x15:c>
          <x15:c>
            <x15:v>15</x15:v>
          </x15:c>
        </x15:pivotRow>
        <x15:pivotRow count="7">
          <x15:c>
            <x15:v>119</x15:v>
          </x15:c>
          <x15:c>
            <x15:v>112</x15:v>
          </x15:c>
          <x15:c>
            <x15:v>121</x15:v>
          </x15:c>
          <x15:c>
            <x15:v>114</x15:v>
          </x15:c>
          <x15:c>
            <x15:v>137</x15:v>
          </x15:c>
          <x15:c>
            <x15:v>126</x15:v>
          </x15:c>
          <x15:c>
            <x15:v>729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1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8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1">
        <x15:serverFormat format="General Date"/>
      </x15:pivotTableServerFormats>
    </ext>
    <ext xmlns:x15="http://schemas.microsoft.com/office/spreadsheetml/2010/11/main" uri="{44433962-1CF7-4059-B4EE-95C3D5FFCF73}">
      <x15:pivotTableData rowCount="7" columnCount="2" cacheId="1074707998">
        <x15:pivotRow count="2">
          <x15:c>
            <x15:v>4.6243837476657321E-4</x15:v>
          </x15:c>
          <x15:c>
            <x15:v>1.2857164074074074E-2</x15:v>
          </x15:c>
        </x15:pivotRow>
        <x15:pivotRow count="2">
          <x15:c>
            <x15:v>2.7813081555886244E-4</x15:v>
          </x15:c>
          <x15:c>
            <x15:v>3.7254261689814816E-3</x15:v>
          </x15:c>
        </x15:pivotRow>
        <x15:pivotRow count="2">
          <x15:c>
            <x15:v>1.846376471150903E-4</x15:v>
          </x15:c>
          <x15:c>
            <x15:v>1.0711267673611111E-2</x15:v>
          </x15:c>
        </x15:pivotRow>
        <x15:pivotRow count="2">
          <x15:c>
            <x15:v>7.9014795727745264E-5</x15:v>
          </x15:c>
          <x15:c>
            <x15:v>6.9606910532407406E-3</x15:v>
          </x15:c>
        </x15:pivotRow>
        <x15:pivotRow count="2">
          <x15:c>
            <x15:v>7.0390945407542566E-4</x15:v>
          </x15:c>
          <x15:c>
            <x15:v>7.844832372685186E-3</x15:v>
          </x15:c>
        </x15:pivotRow>
        <x15:pivotRow count="2">
          <x15:c>
            <x15:v>1.5229013939410639E-3</x15:v>
          </x15:c>
          <x15:c>
            <x15:v>7.8449144791666661E-3</x15:v>
          </x15:c>
        </x15:pivotRow>
        <x15:pivotRow count="2">
          <x15:c>
            <x15:v>5.5672267599260808E-4</x15:v>
          </x15:c>
          <x15:c>
            <x15:v>1.2857164074074074E-2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6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5" columnCount="2" cacheId="627034845">
        <x15:pivotRow count="2">
          <x15:c>
            <x15:v>27</x15:v>
          </x15:c>
          <x15:c>
            <x15:v>39908</x15:v>
          </x15:c>
        </x15:pivotRow>
        <x15:pivotRow count="2">
          <x15:c>
            <x15:v>118</x15:v>
          </x15:c>
          <x15:c>
            <x15:v>363307</x15:v>
          </x15:c>
        </x15:pivotRow>
        <x15:pivotRow count="2">
          <x15:c>
            <x15:v>63</x15:v>
          </x15:c>
          <x15:c>
            <x15:v>200256</x15:v>
          </x15:c>
        </x15:pivotRow>
        <x15:pivotRow count="2">
          <x15:c>
            <x15:v>28</x15:v>
          </x15:c>
          <x15:c>
            <x15:v>1862960</x15:v>
          </x15:c>
        </x15:pivotRow>
        <x15:pivotRow count="2">
          <x15:c>
            <x15:v>236</x15:v>
          </x15:c>
          <x15:c>
            <x15:v>2466431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2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9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&amp;[50]" cap="50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multipleItemSelectionAllowed="1" dragToData="1">
      <members count="37" level="1">
        <member name="[Scans].[Loc].&amp;[50]"/>
        <member name="[Scans].[Loc].&amp;[60]"/>
        <member name="[Scans].[Loc].&amp;[81]"/>
        <member name="[Scans].[Loc].&amp;[86]"/>
        <member name="[Scans].[Loc].&amp;[99]"/>
        <member name="[Scans].[Loc].&amp;[112]"/>
        <member name="[Scans].[Loc].&amp;[160]"/>
        <member name="[Scans].[Loc].&amp;[411]"/>
        <member name="[Scans].[Loc].&amp;[427]"/>
        <member name="[Scans].[Loc].&amp;[702]"/>
        <member name="[Scans].[Loc].&amp;[855]"/>
        <member name="[Scans].[Loc].&amp;[1108]"/>
        <member name="[Scans].[Loc].&amp;[1124]"/>
        <member name="[Scans].[Loc].&amp;[1188]"/>
        <member name="[Scans].[Loc].&amp;[1190]"/>
        <member name="[Scans].[Loc].&amp;[1215]"/>
        <member name="[Scans].[Loc].&amp;[1216]"/>
        <member name="[Scans].[Loc].&amp;[1232]"/>
        <member name="[Scans].[Loc].&amp;[2110]"/>
        <member name="[Scans].[Loc].&amp;[2777]"/>
        <member name="[Scans].[Loc].&amp;[2778]"/>
        <member name="[Scans].[Loc].&amp;[2779]"/>
        <member name="[Scans].[Loc].&amp;[2780]"/>
        <member name="[Scans].[Loc].&amp;[2804]"/>
        <member name="[Scans].[Loc].&amp;[5872]"/>
        <member name="[Scans].[Loc].&amp;[8718]"/>
        <member name="[Scans].[Loc].&amp;[11277]"/>
        <member name="[Scans].[Loc].&amp;[13253]"/>
        <member name="[Scans].[Loc].&amp;[13336]"/>
        <member name="[Scans].[Loc].&amp;[15066]"/>
        <member name="[Scans].[Loc].&amp;[15830]"/>
        <member name="[Scans].[Loc].&amp;[19243]"/>
        <member name="[Scans].[Loc].&amp;[29323]"/>
        <member name="[Scans].[Loc].&amp;[33194]"/>
        <member name="[Scans].[Loc].&amp;[42559]"/>
        <member name="[Scans].[Loc].&amp;[74924]"/>
        <member name="[Scans].[Loc].&amp;[865428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9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3</x15:v>
          </x15:c>
          <x15:c>
            <x15:v>13402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7</x15:v>
          </x15:c>
          <x15:c>
            <x15:v>35524</x15:v>
          </x15:c>
        </x15:pivotRow>
        <x15:pivotRow count="2">
          <x15:c>
            <x15:v>4</x15:v>
          </x15:c>
          <x15:c>
            <x15:v>11108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3</x15:v>
          </x15:c>
          <x15:c>
            <x15:v>3620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5</x15:v>
          </x15:c>
          <x15:c>
            <x15:v>1965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13253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26</x15:v>
          </x15:c>
          <x15:c>
            <x15:v>82703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3</x15:v>
          </x15:c>
          <x15:c>
            <x15:v>45901</x15:v>
          </x15:c>
        </x15:pivotRow>
        <x15:pivotRow count="2">
          <x15:c>
            <x15:v>14</x15:v>
          </x15:c>
          <x15:c>
            <x15:v>38892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13253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15</x15:v>
          </x15:c>
          <x15:c>
            <x15:v>41688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13253</x15:v>
          </x15:c>
        </x15:pivotRow>
        <x15:pivotRow count="2">
          <x15:c>
            <x15:v>2</x15:v>
          </x15:c>
          <x15:c>
            <x15:v>22054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4</x15:v>
          </x15:c>
          <x15:c>
            <x15:v>923834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3</x15:v>
          </x15:c>
          <x15:c>
            <x15:v>29285</x15:v>
          </x15:c>
        </x15:pivotRow>
        <x15:pivotRow count="2">
          <x15:c>
            <x15:v>2</x15:v>
          </x15:c>
          <x15:c>
            <x15:v>878681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15</x15:v>
          </x15:c>
          <x15:c>
            <x15:v>41685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11744</x15:v>
          </x15:c>
        </x15:pivotRow>
        <x15:pivotRow count="2">
          <x15:c>
            <x15:v>1</x15:v>
          </x15:c>
          <x15:c>
            <x15:v>33194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60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6</x15:v>
          </x15:c>
          <x15:c>
            <x15:v>27247</x15:v>
          </x15:c>
        </x15:pivotRow>
        <x15:pivotRow count="2">
          <x15:c>
            <x15:v>5</x15:v>
          </x15:c>
          <x15:c>
            <x15:v>63963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32496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5872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167</x15:v>
          </x15:c>
        </x15:pivotRow>
        <x15:pivotRow count="2">
          <x15:c>
            <x15:v>1</x15:v>
          </x15:c>
          <x15:c>
            <x15:v>702</x15:v>
          </x15:c>
        </x15:pivotRow>
        <x15:pivotRow count="2">
          <x15:c>
            <x15:v>5</x15:v>
          </x15:c>
          <x15:c>
            <x15:v>78653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2232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137</x15:v>
          </x15:c>
          <x15:c>
            <x15:v>2466431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9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8" columnCount="1" cacheId="1792765222">
        <x15:pivotRow count="1">
          <x15:c>
            <x15:v>16</x15:v>
          </x15:c>
        </x15:pivotRow>
        <x15:pivotRow count="1">
          <x15:c>
            <x15:v>22</x15:v>
          </x15:c>
        </x15:pivotRow>
        <x15:pivotRow count="1">
          <x15:c>
            <x15:v>63</x15:v>
          </x15:c>
        </x15:pivotRow>
        <x15:pivotRow count="1">
          <x15:c>
            <x15:v>48</x15:v>
          </x15:c>
        </x15:pivotRow>
        <x15:pivotRow count="1">
          <x15:c>
            <x15:v>26</x15:v>
          </x15:c>
        </x15:pivotRow>
        <x15:pivotRow count="1">
          <x15:c>
            <x15:v>48</x15:v>
          </x15:c>
        </x15:pivotRow>
        <x15:pivotRow count="1">
          <x15:c>
            <x15:v>13</x15:v>
          </x15:c>
        </x15:pivotRow>
        <x15:pivotRow count="1">
          <x15:c>
            <x15:v>236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11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596" firstHeaderRow="0" firstDataRow="1" firstDataCol="1"/>
  <pivotFields count="4">
    <pivotField axis="axisRow" allDrilled="1" subtotalTop="0" showAll="0" defaultSubtotal="0" defaultAttributeDrillState="1">
      <items count="5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594">
    <i>
      <x v="501"/>
    </i>
    <i>
      <x v="238"/>
    </i>
    <i>
      <x v="239"/>
    </i>
    <i>
      <x v="97"/>
    </i>
    <i>
      <x v="190"/>
    </i>
    <i>
      <x v="22"/>
    </i>
    <i>
      <x v="50"/>
    </i>
    <i>
      <x v="496"/>
    </i>
    <i>
      <x v="69"/>
    </i>
    <i>
      <x v="241"/>
    </i>
    <i>
      <x v="77"/>
    </i>
    <i>
      <x v="1"/>
    </i>
    <i>
      <x v="185"/>
    </i>
    <i>
      <x v="478"/>
    </i>
    <i>
      <x v="38"/>
    </i>
    <i>
      <x v="191"/>
    </i>
    <i>
      <x v="325"/>
    </i>
    <i>
      <x v="329"/>
    </i>
    <i>
      <x v="321"/>
    </i>
    <i>
      <x v="576"/>
    </i>
    <i>
      <x v="194"/>
    </i>
    <i>
      <x v="2"/>
    </i>
    <i>
      <x v="199"/>
    </i>
    <i>
      <x v="73"/>
    </i>
    <i>
      <x v="192"/>
    </i>
    <i>
      <x v="28"/>
    </i>
    <i>
      <x v="193"/>
    </i>
    <i>
      <x v="293"/>
    </i>
    <i>
      <x v="195"/>
    </i>
    <i>
      <x v="70"/>
    </i>
    <i>
      <x v="79"/>
    </i>
    <i>
      <x v="186"/>
    </i>
    <i>
      <x v="283"/>
    </i>
    <i>
      <x v="103"/>
    </i>
    <i>
      <x v="264"/>
    </i>
    <i>
      <x v="446"/>
    </i>
    <i>
      <x v="512"/>
    </i>
    <i>
      <x v="303"/>
    </i>
    <i>
      <x v="305"/>
    </i>
    <i>
      <x v="544"/>
    </i>
    <i>
      <x v="306"/>
    </i>
    <i>
      <x v="462"/>
    </i>
    <i>
      <x v="307"/>
    </i>
    <i>
      <x v="494"/>
    </i>
    <i>
      <x v="308"/>
    </i>
    <i>
      <x v="528"/>
    </i>
    <i>
      <x v="309"/>
    </i>
    <i>
      <x v="560"/>
    </i>
    <i>
      <x v="310"/>
    </i>
    <i>
      <x v="454"/>
    </i>
    <i>
      <x v="311"/>
    </i>
    <i>
      <x v="470"/>
    </i>
    <i>
      <x v="312"/>
    </i>
    <i>
      <x v="486"/>
    </i>
    <i>
      <x v="313"/>
    </i>
    <i>
      <x v="504"/>
    </i>
    <i>
      <x v="314"/>
    </i>
    <i>
      <x v="520"/>
    </i>
    <i>
      <x v="315"/>
    </i>
    <i>
      <x v="536"/>
    </i>
    <i>
      <x v="316"/>
    </i>
    <i>
      <x v="552"/>
    </i>
    <i>
      <x v="317"/>
    </i>
    <i>
      <x v="568"/>
    </i>
    <i>
      <x v="318"/>
    </i>
    <i>
      <x v="450"/>
    </i>
    <i>
      <x v="319"/>
    </i>
    <i>
      <x v="458"/>
    </i>
    <i>
      <x v="320"/>
    </i>
    <i>
      <x v="466"/>
    </i>
    <i>
      <x v="300"/>
    </i>
    <i>
      <x v="474"/>
    </i>
    <i>
      <x v="322"/>
    </i>
    <i>
      <x v="482"/>
    </i>
    <i>
      <x v="323"/>
    </i>
    <i>
      <x v="490"/>
    </i>
    <i>
      <x v="324"/>
    </i>
    <i>
      <x v="499"/>
    </i>
    <i>
      <x v="301"/>
    </i>
    <i>
      <x v="508"/>
    </i>
    <i>
      <x v="326"/>
    </i>
    <i>
      <x v="516"/>
    </i>
    <i>
      <x v="327"/>
    </i>
    <i>
      <x v="524"/>
    </i>
    <i>
      <x v="328"/>
    </i>
    <i>
      <x v="532"/>
    </i>
    <i>
      <x v="302"/>
    </i>
    <i>
      <x v="540"/>
    </i>
    <i>
      <x v="330"/>
    </i>
    <i>
      <x v="548"/>
    </i>
    <i>
      <x v="331"/>
    </i>
    <i>
      <x v="556"/>
    </i>
    <i>
      <x v="572"/>
    </i>
    <i>
      <x v="564"/>
    </i>
    <i>
      <x v="580"/>
    </i>
    <i>
      <x v="304"/>
    </i>
    <i>
      <x v="588"/>
    </i>
    <i>
      <x v="332"/>
    </i>
    <i>
      <x v="584"/>
    </i>
    <i>
      <x v="333"/>
    </i>
    <i>
      <x v="592"/>
    </i>
    <i>
      <x v="334"/>
    </i>
    <i>
      <x v="448"/>
    </i>
    <i>
      <x v="335"/>
    </i>
    <i>
      <x v="452"/>
    </i>
    <i>
      <x v="336"/>
    </i>
    <i>
      <x v="456"/>
    </i>
    <i>
      <x v="337"/>
    </i>
    <i>
      <x v="460"/>
    </i>
    <i>
      <x v="338"/>
    </i>
    <i>
      <x v="464"/>
    </i>
    <i>
      <x v="339"/>
    </i>
    <i>
      <x v="468"/>
    </i>
    <i>
      <x v="340"/>
    </i>
    <i>
      <x v="472"/>
    </i>
    <i>
      <x v="341"/>
    </i>
    <i>
      <x v="476"/>
    </i>
    <i>
      <x v="342"/>
    </i>
    <i>
      <x v="480"/>
    </i>
    <i>
      <x v="343"/>
    </i>
    <i>
      <x v="484"/>
    </i>
    <i>
      <x v="344"/>
    </i>
    <i>
      <x v="488"/>
    </i>
    <i>
      <x v="345"/>
    </i>
    <i>
      <x v="492"/>
    </i>
    <i>
      <x v="346"/>
    </i>
    <i>
      <x v="497"/>
    </i>
    <i>
      <x v="347"/>
    </i>
    <i>
      <x v="502"/>
    </i>
    <i>
      <x v="348"/>
    </i>
    <i>
      <x v="506"/>
    </i>
    <i>
      <x v="349"/>
    </i>
    <i>
      <x v="510"/>
    </i>
    <i>
      <x v="350"/>
    </i>
    <i>
      <x v="514"/>
    </i>
    <i>
      <x v="351"/>
    </i>
    <i>
      <x v="518"/>
    </i>
    <i>
      <x v="352"/>
    </i>
    <i>
      <x v="522"/>
    </i>
    <i>
      <x v="353"/>
    </i>
    <i>
      <x v="526"/>
    </i>
    <i>
      <x v="354"/>
    </i>
    <i>
      <x v="530"/>
    </i>
    <i>
      <x v="355"/>
    </i>
    <i>
      <x v="534"/>
    </i>
    <i>
      <x v="356"/>
    </i>
    <i>
      <x v="538"/>
    </i>
    <i>
      <x v="357"/>
    </i>
    <i>
      <x v="542"/>
    </i>
    <i>
      <x v="358"/>
    </i>
    <i>
      <x v="546"/>
    </i>
    <i>
      <x v="359"/>
    </i>
    <i>
      <x v="550"/>
    </i>
    <i>
      <x v="360"/>
    </i>
    <i>
      <x v="554"/>
    </i>
    <i>
      <x v="361"/>
    </i>
    <i>
      <x v="558"/>
    </i>
    <i>
      <x v="362"/>
    </i>
    <i>
      <x v="562"/>
    </i>
    <i>
      <x v="363"/>
    </i>
    <i>
      <x v="566"/>
    </i>
    <i>
      <x v="364"/>
    </i>
    <i>
      <x v="570"/>
    </i>
    <i>
      <x v="365"/>
    </i>
    <i>
      <x v="574"/>
    </i>
    <i>
      <x v="366"/>
    </i>
    <i>
      <x v="578"/>
    </i>
    <i>
      <x v="367"/>
    </i>
    <i>
      <x v="582"/>
    </i>
    <i>
      <x v="368"/>
    </i>
    <i>
      <x v="586"/>
    </i>
    <i>
      <x v="369"/>
    </i>
    <i>
      <x v="590"/>
    </i>
    <i>
      <x v="370"/>
    </i>
    <i>
      <x v="297"/>
    </i>
    <i>
      <x v="371"/>
    </i>
    <i>
      <x v="447"/>
    </i>
    <i>
      <x v="372"/>
    </i>
    <i>
      <x v="449"/>
    </i>
    <i>
      <x v="373"/>
    </i>
    <i>
      <x v="451"/>
    </i>
    <i>
      <x v="374"/>
    </i>
    <i>
      <x v="453"/>
    </i>
    <i>
      <x v="375"/>
    </i>
    <i>
      <x v="455"/>
    </i>
    <i>
      <x v="376"/>
    </i>
    <i>
      <x v="457"/>
    </i>
    <i>
      <x v="377"/>
    </i>
    <i>
      <x v="459"/>
    </i>
    <i>
      <x v="378"/>
    </i>
    <i>
      <x v="461"/>
    </i>
    <i>
      <x v="379"/>
    </i>
    <i>
      <x v="463"/>
    </i>
    <i>
      <x v="380"/>
    </i>
    <i>
      <x v="465"/>
    </i>
    <i>
      <x v="381"/>
    </i>
    <i>
      <x v="467"/>
    </i>
    <i>
      <x v="382"/>
    </i>
    <i>
      <x v="469"/>
    </i>
    <i>
      <x v="383"/>
    </i>
    <i>
      <x v="471"/>
    </i>
    <i>
      <x v="384"/>
    </i>
    <i>
      <x v="473"/>
    </i>
    <i>
      <x v="385"/>
    </i>
    <i>
      <x v="475"/>
    </i>
    <i>
      <x v="386"/>
    </i>
    <i>
      <x v="477"/>
    </i>
    <i>
      <x v="387"/>
    </i>
    <i>
      <x v="479"/>
    </i>
    <i>
      <x v="388"/>
    </i>
    <i>
      <x v="481"/>
    </i>
    <i>
      <x v="389"/>
    </i>
    <i>
      <x v="483"/>
    </i>
    <i>
      <x v="390"/>
    </i>
    <i>
      <x v="485"/>
    </i>
    <i>
      <x v="391"/>
    </i>
    <i>
      <x v="487"/>
    </i>
    <i>
      <x v="392"/>
    </i>
    <i>
      <x v="489"/>
    </i>
    <i>
      <x v="393"/>
    </i>
    <i>
      <x v="491"/>
    </i>
    <i>
      <x v="394"/>
    </i>
    <i>
      <x v="493"/>
    </i>
    <i>
      <x v="395"/>
    </i>
    <i>
      <x v="299"/>
    </i>
    <i>
      <x v="495"/>
    </i>
    <i>
      <x v="396"/>
    </i>
    <i>
      <x v="498"/>
    </i>
    <i>
      <x v="397"/>
    </i>
    <i>
      <x v="298"/>
    </i>
    <i>
      <x v="500"/>
    </i>
    <i>
      <x v="398"/>
    </i>
    <i>
      <x v="503"/>
    </i>
    <i>
      <x v="399"/>
    </i>
    <i>
      <x v="505"/>
    </i>
    <i>
      <x v="400"/>
    </i>
    <i>
      <x v="507"/>
    </i>
    <i>
      <x v="401"/>
    </i>
    <i>
      <x v="509"/>
    </i>
    <i>
      <x v="402"/>
    </i>
    <i>
      <x v="511"/>
    </i>
    <i>
      <x v="403"/>
    </i>
    <i>
      <x v="513"/>
    </i>
    <i>
      <x v="404"/>
    </i>
    <i>
      <x v="515"/>
    </i>
    <i>
      <x v="405"/>
    </i>
    <i>
      <x v="517"/>
    </i>
    <i>
      <x v="406"/>
    </i>
    <i>
      <x v="519"/>
    </i>
    <i>
      <x v="407"/>
    </i>
    <i>
      <x v="521"/>
    </i>
    <i>
      <x v="408"/>
    </i>
    <i>
      <x v="523"/>
    </i>
    <i>
      <x v="409"/>
    </i>
    <i>
      <x v="525"/>
    </i>
    <i>
      <x v="410"/>
    </i>
    <i>
      <x v="527"/>
    </i>
    <i>
      <x v="411"/>
    </i>
    <i>
      <x v="529"/>
    </i>
    <i>
      <x v="412"/>
    </i>
    <i>
      <x v="531"/>
    </i>
    <i>
      <x v="413"/>
    </i>
    <i>
      <x v="533"/>
    </i>
    <i>
      <x v="414"/>
    </i>
    <i>
      <x v="535"/>
    </i>
    <i>
      <x v="415"/>
    </i>
    <i>
      <x v="537"/>
    </i>
    <i>
      <x v="416"/>
    </i>
    <i>
      <x v="539"/>
    </i>
    <i>
      <x v="417"/>
    </i>
    <i>
      <x v="541"/>
    </i>
    <i>
      <x v="418"/>
    </i>
    <i>
      <x v="543"/>
    </i>
    <i>
      <x v="419"/>
    </i>
    <i>
      <x v="545"/>
    </i>
    <i>
      <x v="420"/>
    </i>
    <i>
      <x v="547"/>
    </i>
    <i>
      <x v="421"/>
    </i>
    <i>
      <x v="549"/>
    </i>
    <i>
      <x v="422"/>
    </i>
    <i>
      <x v="551"/>
    </i>
    <i>
      <x v="423"/>
    </i>
    <i>
      <x v="553"/>
    </i>
    <i>
      <x v="424"/>
    </i>
    <i>
      <x v="555"/>
    </i>
    <i>
      <x v="425"/>
    </i>
    <i>
      <x v="557"/>
    </i>
    <i>
      <x v="426"/>
    </i>
    <i>
      <x v="559"/>
    </i>
    <i>
      <x v="427"/>
    </i>
    <i>
      <x v="561"/>
    </i>
    <i>
      <x v="428"/>
    </i>
    <i>
      <x v="563"/>
    </i>
    <i>
      <x v="429"/>
    </i>
    <i>
      <x v="565"/>
    </i>
    <i>
      <x v="430"/>
    </i>
    <i>
      <x v="567"/>
    </i>
    <i>
      <x v="431"/>
    </i>
    <i>
      <x v="569"/>
    </i>
    <i>
      <x v="432"/>
    </i>
    <i>
      <x v="571"/>
    </i>
    <i>
      <x v="433"/>
    </i>
    <i>
      <x v="573"/>
    </i>
    <i>
      <x v="434"/>
    </i>
    <i>
      <x v="575"/>
    </i>
    <i>
      <x v="435"/>
    </i>
    <i>
      <x v="577"/>
    </i>
    <i>
      <x v="436"/>
    </i>
    <i>
      <x v="579"/>
    </i>
    <i>
      <x v="437"/>
    </i>
    <i>
      <x v="581"/>
    </i>
    <i>
      <x v="438"/>
    </i>
    <i>
      <x v="583"/>
    </i>
    <i>
      <x v="439"/>
    </i>
    <i>
      <x v="585"/>
    </i>
    <i>
      <x v="440"/>
    </i>
    <i>
      <x v="587"/>
    </i>
    <i>
      <x v="441"/>
    </i>
    <i>
      <x v="589"/>
    </i>
    <i>
      <x v="442"/>
    </i>
    <i>
      <x v="591"/>
    </i>
    <i>
      <x v="443"/>
    </i>
    <i>
      <x v="593"/>
    </i>
    <i>
      <x v="444"/>
    </i>
    <i>
      <x v="445"/>
    </i>
    <i>
      <x v="155"/>
    </i>
    <i>
      <x v="219"/>
    </i>
    <i>
      <x v="187"/>
    </i>
    <i>
      <x v="29"/>
    </i>
    <i>
      <x v="251"/>
    </i>
    <i>
      <x v="30"/>
    </i>
    <i>
      <x v="171"/>
    </i>
    <i>
      <x v="31"/>
    </i>
    <i>
      <x v="203"/>
    </i>
    <i>
      <x v="32"/>
    </i>
    <i>
      <x v="235"/>
    </i>
    <i>
      <x v="33"/>
    </i>
    <i>
      <x v="295"/>
    </i>
    <i>
      <x v="34"/>
    </i>
    <i>
      <x v="163"/>
    </i>
    <i>
      <x v="35"/>
    </i>
    <i>
      <x v="179"/>
    </i>
    <i>
      <x v="36"/>
    </i>
    <i>
      <x v="23"/>
    </i>
    <i>
      <x v="37"/>
    </i>
    <i>
      <x v="211"/>
    </i>
    <i>
      <x v="5"/>
    </i>
    <i>
      <x v="227"/>
    </i>
    <i>
      <x v="39"/>
    </i>
    <i>
      <x v="243"/>
    </i>
    <i>
      <x v="40"/>
    </i>
    <i>
      <x v="259"/>
    </i>
    <i>
      <x v="41"/>
    </i>
    <i>
      <x v="151"/>
    </i>
    <i>
      <x v="42"/>
    </i>
    <i>
      <x v="159"/>
    </i>
    <i>
      <x v="43"/>
    </i>
    <i>
      <x v="167"/>
    </i>
    <i>
      <x v="44"/>
    </i>
    <i>
      <x v="175"/>
    </i>
    <i>
      <x v="45"/>
    </i>
    <i>
      <x v="183"/>
    </i>
    <i>
      <x v="46"/>
    </i>
    <i>
      <x v="19"/>
    </i>
    <i>
      <x v="47"/>
    </i>
    <i>
      <x v="24"/>
    </i>
    <i>
      <x v="48"/>
    </i>
    <i>
      <x v="207"/>
    </i>
    <i>
      <x v="49"/>
    </i>
    <i>
      <x v="215"/>
    </i>
    <i>
      <x v="6"/>
    </i>
    <i>
      <x v="223"/>
    </i>
    <i>
      <x v="51"/>
    </i>
    <i>
      <x v="231"/>
    </i>
    <i>
      <x v="52"/>
    </i>
    <i>
      <x v="26"/>
    </i>
    <i>
      <x v="53"/>
    </i>
    <i>
      <x v="247"/>
    </i>
    <i>
      <x v="54"/>
    </i>
    <i>
      <x v="255"/>
    </i>
    <i>
      <x v="55"/>
    </i>
    <i>
      <x v="4"/>
    </i>
    <i>
      <x v="56"/>
    </i>
    <i>
      <x v="149"/>
    </i>
    <i>
      <x v="57"/>
    </i>
    <i>
      <x v="153"/>
    </i>
    <i>
      <x v="58"/>
    </i>
    <i>
      <x v="157"/>
    </i>
    <i>
      <x v="59"/>
    </i>
    <i>
      <x v="161"/>
    </i>
    <i>
      <x v="60"/>
    </i>
    <i>
      <x v="165"/>
    </i>
    <i>
      <x v="61"/>
    </i>
    <i>
      <x v="169"/>
    </i>
    <i>
      <x v="62"/>
    </i>
    <i>
      <x v="173"/>
    </i>
    <i>
      <x v="63"/>
    </i>
    <i>
      <x v="177"/>
    </i>
    <i>
      <x v="64"/>
    </i>
    <i>
      <x v="181"/>
    </i>
    <i>
      <x v="65"/>
    </i>
    <i>
      <x v="16"/>
    </i>
    <i>
      <x v="66"/>
    </i>
    <i>
      <x v="189"/>
    </i>
    <i>
      <x v="67"/>
    </i>
    <i>
      <x v="21"/>
    </i>
    <i>
      <x v="68"/>
    </i>
    <i>
      <x v="197"/>
    </i>
    <i>
      <x v="7"/>
    </i>
    <i>
      <x v="201"/>
    </i>
    <i>
      <x v="8"/>
    </i>
    <i>
      <x v="205"/>
    </i>
    <i>
      <x v="71"/>
    </i>
    <i>
      <x v="209"/>
    </i>
    <i>
      <x v="72"/>
    </i>
    <i>
      <x v="213"/>
    </i>
    <i>
      <x v="9"/>
    </i>
    <i>
      <x v="217"/>
    </i>
    <i>
      <x v="74"/>
    </i>
    <i>
      <x v="221"/>
    </i>
    <i>
      <x v="75"/>
    </i>
    <i>
      <x v="225"/>
    </i>
    <i>
      <x v="76"/>
    </i>
    <i>
      <x v="229"/>
    </i>
    <i>
      <x v="10"/>
    </i>
    <i>
      <x v="233"/>
    </i>
    <i>
      <x v="78"/>
    </i>
    <i>
      <x v="237"/>
    </i>
    <i>
      <x v="11"/>
    </i>
    <i>
      <x v="27"/>
    </i>
    <i>
      <x v="80"/>
    </i>
    <i>
      <x v="245"/>
    </i>
    <i>
      <x v="81"/>
    </i>
    <i>
      <x v="249"/>
    </i>
    <i>
      <x v="82"/>
    </i>
    <i>
      <x v="253"/>
    </i>
    <i>
      <x v="83"/>
    </i>
    <i>
      <x v="257"/>
    </i>
    <i>
      <x v="84"/>
    </i>
    <i>
      <x v="261"/>
    </i>
    <i>
      <x v="85"/>
    </i>
    <i>
      <x v="15"/>
    </i>
    <i>
      <x v="86"/>
    </i>
    <i>
      <x/>
    </i>
    <i>
      <x v="87"/>
    </i>
    <i>
      <x v="150"/>
    </i>
    <i>
      <x v="88"/>
    </i>
    <i>
      <x v="152"/>
    </i>
    <i>
      <x v="89"/>
    </i>
    <i>
      <x v="154"/>
    </i>
    <i>
      <x v="90"/>
    </i>
    <i>
      <x v="156"/>
    </i>
    <i>
      <x v="91"/>
    </i>
    <i>
      <x v="158"/>
    </i>
    <i>
      <x v="92"/>
    </i>
    <i>
      <x v="160"/>
    </i>
    <i>
      <x v="93"/>
    </i>
    <i>
      <x v="162"/>
    </i>
    <i>
      <x v="94"/>
    </i>
    <i>
      <x v="164"/>
    </i>
    <i>
      <x v="95"/>
    </i>
    <i>
      <x v="166"/>
    </i>
    <i>
      <x v="96"/>
    </i>
    <i>
      <x v="168"/>
    </i>
    <i>
      <x v="12"/>
    </i>
    <i>
      <x v="170"/>
    </i>
    <i>
      <x v="98"/>
    </i>
    <i>
      <x v="172"/>
    </i>
    <i>
      <x v="99"/>
    </i>
    <i>
      <x v="174"/>
    </i>
    <i>
      <x v="100"/>
    </i>
    <i>
      <x v="176"/>
    </i>
    <i>
      <x v="101"/>
    </i>
    <i>
      <x v="178"/>
    </i>
    <i>
      <x v="102"/>
    </i>
    <i>
      <x v="180"/>
    </i>
    <i>
      <x v="13"/>
    </i>
    <i>
      <x v="182"/>
    </i>
    <i>
      <x v="104"/>
    </i>
    <i>
      <x v="184"/>
    </i>
    <i>
      <x v="105"/>
    </i>
    <i>
      <x v="17"/>
    </i>
    <i>
      <x v="106"/>
    </i>
    <i>
      <x v="188"/>
    </i>
    <i>
      <x v="107"/>
    </i>
    <i>
      <x v="18"/>
    </i>
    <i>
      <x v="108"/>
    </i>
    <i>
      <x v="20"/>
    </i>
    <i>
      <x v="109"/>
    </i>
    <i>
      <x v="3"/>
    </i>
    <i>
      <x v="110"/>
    </i>
    <i>
      <x v="196"/>
    </i>
    <i>
      <x v="111"/>
    </i>
    <i>
      <x v="198"/>
    </i>
    <i>
      <x v="112"/>
    </i>
    <i>
      <x v="200"/>
    </i>
    <i>
      <x v="113"/>
    </i>
    <i>
      <x v="202"/>
    </i>
    <i>
      <x v="114"/>
    </i>
    <i>
      <x v="204"/>
    </i>
    <i>
      <x v="115"/>
    </i>
    <i>
      <x v="206"/>
    </i>
    <i>
      <x v="116"/>
    </i>
    <i>
      <x v="208"/>
    </i>
    <i>
      <x v="117"/>
    </i>
    <i>
      <x v="210"/>
    </i>
    <i>
      <x v="118"/>
    </i>
    <i>
      <x v="212"/>
    </i>
    <i>
      <x v="119"/>
    </i>
    <i>
      <x v="214"/>
    </i>
    <i>
      <x v="120"/>
    </i>
    <i>
      <x v="216"/>
    </i>
    <i>
      <x v="121"/>
    </i>
    <i>
      <x v="218"/>
    </i>
    <i>
      <x v="122"/>
    </i>
    <i>
      <x v="220"/>
    </i>
    <i>
      <x v="123"/>
    </i>
    <i>
      <x v="222"/>
    </i>
    <i>
      <x v="124"/>
    </i>
    <i>
      <x v="224"/>
    </i>
    <i>
      <x v="125"/>
    </i>
    <i>
      <x v="226"/>
    </i>
    <i>
      <x v="126"/>
    </i>
    <i>
      <x v="228"/>
    </i>
    <i>
      <x v="127"/>
    </i>
    <i>
      <x v="230"/>
    </i>
    <i>
      <x v="128"/>
    </i>
    <i>
      <x v="232"/>
    </i>
    <i>
      <x v="129"/>
    </i>
    <i>
      <x v="234"/>
    </i>
    <i>
      <x v="130"/>
    </i>
    <i>
      <x v="236"/>
    </i>
    <i>
      <x v="263"/>
    </i>
    <i>
      <x v="25"/>
    </i>
    <i>
      <x v="265"/>
    </i>
    <i>
      <x v="240"/>
    </i>
    <i>
      <x v="267"/>
    </i>
    <i>
      <x v="242"/>
    </i>
    <i>
      <x v="269"/>
    </i>
    <i>
      <x v="244"/>
    </i>
    <i>
      <x v="271"/>
    </i>
    <i>
      <x v="246"/>
    </i>
    <i>
      <x v="273"/>
    </i>
    <i>
      <x v="248"/>
    </i>
    <i>
      <x v="275"/>
    </i>
    <i>
      <x v="250"/>
    </i>
    <i>
      <x v="277"/>
    </i>
    <i>
      <x v="252"/>
    </i>
    <i>
      <x v="279"/>
    </i>
    <i>
      <x v="254"/>
    </i>
    <i>
      <x v="281"/>
    </i>
    <i>
      <x v="256"/>
    </i>
    <i>
      <x v="14"/>
    </i>
    <i>
      <x v="258"/>
    </i>
    <i>
      <x v="285"/>
    </i>
    <i>
      <x v="260"/>
    </i>
    <i>
      <x v="287"/>
    </i>
    <i>
      <x v="262"/>
    </i>
    <i>
      <x v="289"/>
    </i>
    <i>
      <x v="291"/>
    </i>
    <i>
      <x v="131"/>
    </i>
    <i>
      <x v="266"/>
    </i>
    <i>
      <x v="132"/>
    </i>
    <i>
      <x v="268"/>
    </i>
    <i>
      <x v="133"/>
    </i>
    <i>
      <x v="270"/>
    </i>
    <i>
      <x v="134"/>
    </i>
    <i>
      <x v="272"/>
    </i>
    <i>
      <x v="135"/>
    </i>
    <i>
      <x v="274"/>
    </i>
    <i>
      <x v="136"/>
    </i>
    <i>
      <x v="276"/>
    </i>
    <i>
      <x v="137"/>
    </i>
    <i>
      <x v="278"/>
    </i>
    <i>
      <x v="138"/>
    </i>
    <i>
      <x v="280"/>
    </i>
    <i>
      <x v="139"/>
    </i>
    <i>
      <x v="282"/>
    </i>
    <i>
      <x v="140"/>
    </i>
    <i>
      <x v="284"/>
    </i>
    <i>
      <x v="141"/>
    </i>
    <i>
      <x v="286"/>
    </i>
    <i>
      <x v="142"/>
    </i>
    <i>
      <x v="288"/>
    </i>
    <i>
      <x v="143"/>
    </i>
    <i>
      <x v="290"/>
    </i>
    <i>
      <x v="144"/>
    </i>
    <i>
      <x v="292"/>
    </i>
    <i>
      <x v="145"/>
    </i>
    <i>
      <x v="294"/>
    </i>
    <i>
      <x v="146"/>
    </i>
    <i>
      <x v="296"/>
    </i>
    <i>
      <x v="147"/>
    </i>
    <i>
      <x v="148"/>
    </i>
  </rowItem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31">
    <format dxfId="0">
      <pivotArea outline="0" collapsedLevelsAreSubtotals="1" fieldPosition="0"/>
    </format>
    <format dxfId="1">
      <pivotArea type="all" dataOnly="0" outline="0" fieldPosition="0"/>
    </format>
    <format dxfId="2">
      <pivotArea dataOnly="0" fieldPosition="0">
        <references count="1">
          <reference field="0" count="0"/>
        </references>
      </pivotArea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type="all" dataOnly="0" outline="0" fieldPosition="0"/>
    </format>
    <format dxfId="6">
      <pivotArea outline="0" collapsedLevelsAreSubtotals="1" fieldPosition="0"/>
    </format>
    <format dxfId="7">
      <pivotArea dataOnly="0" labelOnly="1" fieldPosition="0">
        <references count="1">
          <reference field="0" count="0"/>
        </references>
      </pivotArea>
    </format>
    <format dxfId="8">
      <pivotArea field="0" type="button" dataOnly="0" labelOnly="1" outline="0" axis="axisRow" fieldPosition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7">
      <pivotArea dataOnly="0" labelOnly="1" fieldPosition="0">
        <references count="1">
          <reference field="0" count="0"/>
        </references>
      </pivotArea>
    </format>
    <format dxfId="1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9">
      <pivotArea type="all" dataOnly="0" outline="0" fieldPosition="0"/>
    </format>
    <format dxfId="20">
      <pivotArea outline="0" collapsedLevelsAreSubtotals="1" fieldPosition="0"/>
    </format>
    <format dxfId="21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dataOnly="0" labelOnly="1" fieldPosition="0">
        <references count="1">
          <reference field="0" count="0"/>
        </references>
      </pivotArea>
    </format>
    <format dxfId="25">
      <pivotArea type="all" dataOnly="0" outline="0" fieldPosition="0"/>
    </format>
    <format dxfId="26">
      <pivotArea outline="0" collapsedLevelsAreSubtotals="1" fieldPosition="0"/>
    </format>
    <format dxfId="27">
      <pivotArea field="0" type="button" dataOnly="0" labelOnly="1" outline="0" axis="axisRow" fieldPosition="0"/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field="0" type="button" dataOnly="0" labelOnly="1" outline="0" axis="axisRow" fieldPosition="0"/>
    </format>
    <format dxfId="30">
      <pivotArea field="0" type="button" dataOnly="0" labelOnly="1" outline="0" axis="axisRow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12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55" firstHeaderRow="1" firstDataRow="1" firstDataCol="1"/>
  <pivotFields count="2">
    <pivotField axis="axisRow" allDrilled="1" subtotalTop="0" showAll="0" dataSourceSort="1" defaultSubtotal="0" defaultAttributeDrillState="1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dataField="1" subtotalTop="0" showAll="0" defaultSubtota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</rowItems>
  <colItems count="1">
    <i/>
  </colItems>
  <dataFields count="1">
    <dataField name="# of Projects" fld="1" subtotal="count" baseField="0" baseItem="0"/>
  </dataFields>
  <formats count="40">
    <format dxfId="192">
      <pivotArea outline="0" collapsedLevelsAreSubtotals="1" fieldPosition="0"/>
    </format>
    <format dxfId="191">
      <pivotArea type="all" dataOnly="0" outline="0" fieldPosition="0"/>
    </format>
    <format dxfId="190">
      <pivotArea type="all" dataOnly="0" outline="0" fieldPosition="0"/>
    </format>
    <format dxfId="189">
      <pivotArea dataOnly="0" labelOnly="1" outline="0" axis="axisValues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field="0" type="button" dataOnly="0" labelOnly="1" outline="0" axis="axisRow" fieldPosition="0"/>
    </format>
    <format dxfId="185">
      <pivotArea dataOnly="0" labelOnly="1" outline="0" axis="axisValues" fieldPosition="0"/>
    </format>
    <format dxfId="184">
      <pivotArea outline="0" collapsedLevelsAreSubtotals="1" fieldPosition="0"/>
    </format>
    <format dxfId="183">
      <pivotArea dataOnly="0" labelOnly="1" fieldPosition="0">
        <references count="1">
          <reference field="0" count="0"/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0" type="button" dataOnly="0" labelOnly="1" outline="0" axis="axisRow" fieldPosition="0"/>
    </format>
    <format dxfId="179">
      <pivotArea dataOnly="0" labelOnly="1" fieldPosition="0">
        <references count="1">
          <reference field="0" count="0"/>
        </references>
      </pivotArea>
    </format>
    <format dxfId="178">
      <pivotArea dataOnly="0" labelOnly="1" outline="0" axis="axisValues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3">
      <pivotArea dataOnly="0" labelOnly="1" outline="0" axis="axisValues" fieldPosition="0"/>
    </format>
    <format dxfId="172">
      <pivotArea dataOnly="0" labelOnly="1" fieldPosition="0">
        <references count="1">
          <reference field="0" count="0"/>
        </references>
      </pivotArea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field="0" type="button" dataOnly="0" labelOnly="1" outline="0" axis="axisRow" fieldPosition="0"/>
    </format>
    <format dxfId="168">
      <pivotArea dataOnly="0" labelOnly="1" fieldPosition="0">
        <references count="1">
          <reference field="0" count="0"/>
        </references>
      </pivotArea>
    </format>
    <format dxfId="167">
      <pivotArea dataOnly="0" labelOnly="1" outline="0" axis="axisValues" fieldPosition="0"/>
    </format>
    <format dxfId="166">
      <pivotArea field="0" type="button" dataOnly="0" labelOnly="1" outline="0" axis="axisRow" fieldPosition="0"/>
    </format>
    <format dxfId="165">
      <pivotArea dataOnly="0" labelOnly="1" fieldPosition="0">
        <references count="1">
          <reference field="0" count="0"/>
        </references>
      </pivotArea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0" count="0"/>
        </references>
      </pivotArea>
    </format>
    <format dxfId="161">
      <pivotArea field="0" type="button" dataOnly="0" labelOnly="1" outline="0" axis="axisRow" fieldPosition="0"/>
    </format>
    <format dxfId="160">
      <pivotArea dataOnly="0" labelOnly="1" outline="0" axis="axisValues" fieldPosition="0"/>
    </format>
    <format dxfId="159">
      <pivotArea dataOnly="0" labelOnly="1" fieldPosition="0">
        <references count="1">
          <reference field="0" count="0"/>
        </references>
      </pivotArea>
    </format>
    <format dxfId="158">
      <pivotArea dataOnly="0" labelOnly="1" fieldPosition="0">
        <references count="1">
          <reference field="0" count="0"/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0" type="button" dataOnly="0" labelOnly="1" outline="0" axis="axisRow" fieldPosition="0"/>
    </format>
    <format dxfId="154">
      <pivotArea dataOnly="0" labelOnly="1" fieldPosition="0">
        <references count="1">
          <reference field="0" count="0"/>
        </references>
      </pivotArea>
    </format>
    <format dxfId="153">
      <pivotArea dataOnly="0" labelOnly="1" outline="0" axis="axisValues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13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7" firstHeaderRow="0" firstDataRow="1" firstDataCol="1"/>
  <pivotFields count="3"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208">
      <pivotArea type="all" dataOnly="0" outline="0" fieldPosition="0"/>
    </format>
    <format dxfId="207">
      <pivotArea outline="0" collapsedLevelsAreSubtotals="1" fieldPosition="0"/>
    </format>
    <format dxfId="206">
      <pivotArea dataOnly="0" labelOnly="1" fieldPosition="0">
        <references count="1">
          <reference field="0" count="0"/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fieldPosition="0">
        <references count="1">
          <reference field="0" count="0"/>
        </references>
      </pivotArea>
    </format>
    <format dxfId="202">
      <pivotArea field="0" type="button" dataOnly="0" labelOnly="1" outline="0" axis="axisRow" fieldPosition="0"/>
    </format>
    <format dxfId="2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">
      <pivotArea dataOnly="0" labelOnly="1" fieldPosition="0">
        <references count="1">
          <reference field="0" count="5">
            <x v="2"/>
            <x v="3"/>
            <x v="4"/>
            <x v="5"/>
            <x v="6"/>
          </reference>
        </references>
      </pivotArea>
    </format>
    <format dxfId="197">
      <pivotArea field="0" type="button" dataOnly="0" labelOnly="1" outline="0" axis="axisRow" fieldPosition="0"/>
    </format>
    <format dxfId="196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195">
      <pivotArea dataOnly="0" labelOnly="1" fieldPosition="0">
        <references count="1">
          <reference field="0" count="0"/>
        </references>
      </pivotArea>
    </format>
    <format dxfId="19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1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19:W25" firstHeaderRow="0" firstDataRow="1" firstDataCol="1"/>
  <pivotFields count="71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axis="axisRow" dataField="1" showAll="0">
      <items count="7">
        <item x="1"/>
        <item x="2"/>
        <item x="5"/>
        <item x="4"/>
        <item x="0"/>
        <item x="3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">
        <item x="0"/>
        <item m="1" x="29"/>
        <item m="1" x="30"/>
        <item m="1" x="52"/>
        <item m="1" x="50"/>
        <item m="1" x="28"/>
        <item m="1" x="51"/>
        <item x="2"/>
        <item m="1" x="31"/>
        <item m="1" x="32"/>
        <item m="1" x="33"/>
        <item m="1" x="34"/>
        <item m="1" x="35"/>
        <item x="11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x="8"/>
        <item x="23"/>
        <item m="1" x="27"/>
        <item x="1"/>
        <item x="3"/>
        <item x="4"/>
        <item x="5"/>
        <item x="6"/>
        <item x="7"/>
        <item x="9"/>
        <item x="10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</pivotFields>
  <rowFields count="1">
    <field x="1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# Scans" fld="14" subtotal="count" baseField="0" baseItem="0"/>
    <dataField name="% Scans" fld="14" subtotal="count" showDataAs="percentOfCol" baseField="10" baseItem="0" numFmtId="9"/>
  </dataFields>
  <formats count="39">
    <format dxfId="247">
      <pivotArea dataOnly="0" labelOnly="1" outline="0" axis="axisValues" fieldPosition="0"/>
    </format>
    <format dxfId="246">
      <pivotArea outline="0" fieldPosition="0">
        <references count="1">
          <reference field="4294967294" count="1">
            <x v="1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3">
      <pivotArea outline="0" collapsedLevelsAreSubtotals="1" fieldPosition="0"/>
    </format>
    <format dxfId="242">
      <pivotArea dataOnly="0" labelOnly="1" fieldPosition="0">
        <references count="1">
          <reference field="14" count="0"/>
        </references>
      </pivotArea>
    </format>
    <format dxfId="241">
      <pivotArea field="14" type="button" dataOnly="0" labelOnly="1" outline="0" axis="axisRow" fieldPosition="0"/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14" type="button" dataOnly="0" labelOnly="1" outline="0" axis="axisRow" fieldPosition="0"/>
    </format>
    <format dxfId="236">
      <pivotArea dataOnly="0" labelOnly="1" fieldPosition="0">
        <references count="1">
          <reference field="14" count="0"/>
        </references>
      </pivotArea>
    </format>
    <format dxfId="2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field="14" type="button" dataOnly="0" labelOnly="1" outline="0" axis="axisRow" fieldPosition="0"/>
    </format>
    <format dxfId="2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0">
      <pivotArea outline="0" collapsedLevelsAreSubtotals="1" fieldPosition="0"/>
    </format>
    <format dxfId="229">
      <pivotArea field="14" type="button" dataOnly="0" labelOnly="1" outline="0" axis="axisRow" fieldPosition="0"/>
    </format>
    <format dxfId="2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field="14" type="button" dataOnly="0" labelOnly="1" outline="0" axis="axisRow" fieldPosition="0"/>
    </format>
    <format dxfId="224">
      <pivotArea dataOnly="0" labelOnly="1" fieldPosition="0">
        <references count="1">
          <reference field="14" count="0"/>
        </references>
      </pivotArea>
    </format>
    <format dxfId="2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4" type="button" dataOnly="0" labelOnly="1" outline="0" axis="axisRow" fieldPosition="0"/>
    </format>
    <format dxfId="219">
      <pivotArea dataOnly="0" labelOnly="1" fieldPosition="0">
        <references count="1">
          <reference field="14" count="0"/>
        </references>
      </pivotArea>
    </format>
    <format dxfId="2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14" type="button" dataOnly="0" labelOnly="1" outline="0" axis="axisRow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dataOnly="0" labelOnly="1" fieldPosition="0">
        <references count="1">
          <reference field="14" count="0"/>
        </references>
      </pivotArea>
    </format>
    <format dxfId="2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1">
      <pivotArea field="14" type="button" dataOnly="0" labelOnly="1" outline="0" axis="axisRow" fieldPosition="0"/>
    </format>
    <format dxfId="210">
      <pivotArea field="14" type="button" dataOnly="0" labelOnly="1" outline="0" axis="axisRow" fieldPosition="0"/>
    </format>
    <format dxfId="209">
      <pivotArea dataOnly="0" labelOnly="1" fieldPosition="0">
        <references count="1">
          <reference field="1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15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E9" firstHeaderRow="1" firstDataRow="2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2"/>
  </colFields>
  <colItems count="3">
    <i>
      <x/>
    </i>
    <i>
      <x v="1"/>
    </i>
    <i>
      <x v="2"/>
    </i>
  </colItems>
  <dataFields count="1">
    <dataField name="Status Counts By Engine" fld="1" subtotal="count" baseField="0" baseItem="0" numFmtId="3"/>
  </dataFields>
  <formats count="52">
    <format dxfId="102">
      <pivotArea outline="0" collapsedLevelsAreSubtotals="1" fieldPosition="0"/>
    </format>
    <format dxfId="101">
      <pivotArea dataOnly="0" labelOnly="1" fieldPosition="0">
        <references count="1">
          <reference field="0" count="0"/>
        </references>
      </pivotArea>
    </format>
    <format dxfId="100">
      <pivotArea dataOnly="0" labelOnly="1" fieldPosition="0">
        <references count="1">
          <reference field="0" count="3">
            <x v="3"/>
            <x v="4"/>
            <x v="5"/>
          </reference>
        </references>
      </pivotArea>
    </format>
    <format dxfId="99">
      <pivotArea dataOnly="0" labelOnly="1" fieldPosition="0">
        <references count="1">
          <reference field="0" count="4">
            <x v="0"/>
            <x v="1"/>
            <x v="2"/>
            <x v="3"/>
          </reference>
        </references>
      </pivotArea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dataOnly="0" labelOnly="1" fieldPosition="0">
        <references count="1">
          <reference field="0" count="0"/>
        </references>
      </pivotArea>
    </format>
    <format dxfId="95">
      <pivotArea type="origin" dataOnly="0" labelOnly="1" outline="0" fieldPosition="0"/>
    </format>
    <format dxfId="94">
      <pivotArea field="2" type="button" dataOnly="0" labelOnly="1" outline="0" axis="axisCol" fieldPosition="0"/>
    </format>
    <format dxfId="93">
      <pivotArea type="topRight" dataOnly="0" labelOnly="1" outline="0" fieldPosition="0"/>
    </format>
    <format dxfId="92">
      <pivotArea field="0" type="button" dataOnly="0" labelOnly="1" outline="0" axis="axisRow" fieldPosition="0"/>
    </format>
    <format dxfId="91">
      <pivotArea dataOnly="0" labelOnly="1" fieldPosition="0">
        <references count="1">
          <reference field="2" count="0"/>
        </references>
      </pivotArea>
    </format>
    <format dxfId="90">
      <pivotArea outline="0" collapsedLevelsAreSubtotals="1" fieldPosition="0"/>
    </format>
    <format dxfId="89">
      <pivotArea field="0" type="button" dataOnly="0" labelOnly="1" outline="0" axis="axisRow" fieldPosition="0"/>
    </format>
    <format dxfId="88">
      <pivotArea dataOnly="0" labelOnly="1" fieldPosition="0">
        <references count="1">
          <reference field="0" count="0"/>
        </references>
      </pivotArea>
    </format>
    <format dxfId="87">
      <pivotArea dataOnly="0" labelOnly="1" fieldPosition="0">
        <references count="1">
          <reference field="2" count="0"/>
        </references>
      </pivotArea>
    </format>
    <format dxfId="86">
      <pivotArea field="0" type="button" dataOnly="0" labelOnly="1" outline="0" axis="axisRow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type="origin" dataOnly="0" labelOnly="1" outline="0" fieldPosition="0"/>
    </format>
    <format dxfId="83">
      <pivotArea field="2" type="button" dataOnly="0" labelOnly="1" outline="0" axis="axisCol" fieldPosition="0"/>
    </format>
    <format dxfId="82">
      <pivotArea type="topRight" dataOnly="0" labelOnly="1" outline="0" fieldPosition="0"/>
    </format>
    <format dxfId="81">
      <pivotArea outline="0" collapsedLevelsAreSubtotals="1" fieldPosition="0"/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2" type="button" dataOnly="0" labelOnly="1" outline="0" axis="axisCol" fieldPosition="0"/>
    </format>
    <format dxfId="77">
      <pivotArea type="topRight" dataOnly="0" labelOnly="1" outline="0" fieldPosition="0"/>
    </format>
    <format dxfId="76">
      <pivotArea dataOnly="0" labelOnly="1" fieldPosition="0">
        <references count="1">
          <reference field="0" count="0"/>
        </references>
      </pivotArea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  <format dxfId="73">
      <pivotArea type="origin" dataOnly="0" labelOnly="1" outline="0" fieldPosition="0"/>
    </format>
    <format dxfId="72">
      <pivotArea type="origin" dataOnly="0" labelOnly="1" outline="0" fieldPosition="0"/>
    </format>
    <format dxfId="71">
      <pivotArea field="2" type="button" dataOnly="0" labelOnly="1" outline="0" axis="axisCol" fieldPosition="0"/>
    </format>
    <format dxfId="70">
      <pivotArea type="topRight" dataOnly="0" labelOnly="1" outline="0" fieldPosition="0"/>
    </format>
    <format dxfId="69">
      <pivotArea field="0" type="button" dataOnly="0" labelOnly="1" outline="0" axis="axisRow" fieldPosition="0"/>
    </format>
    <format dxfId="68">
      <pivotArea field="2" type="button" dataOnly="0" labelOnly="1" outline="0" axis="axisCol" fieldPosition="0"/>
    </format>
    <format dxfId="67">
      <pivotArea type="topRight" dataOnly="0" labelOnly="1" outline="0" fieldPosition="0"/>
    </format>
    <format dxfId="66">
      <pivotArea dataOnly="0" labelOnly="1" fieldPosition="0">
        <references count="1">
          <reference field="2" count="0"/>
        </references>
      </pivotArea>
    </format>
    <format dxfId="65">
      <pivotArea type="origin" dataOnly="0" labelOnly="1" outline="0" fieldPosition="0"/>
    </format>
    <format dxfId="64">
      <pivotArea type="topRight" dataOnly="0" labelOnly="1" outline="0" fieldPosition="0"/>
    </format>
    <format dxfId="63">
      <pivotArea type="origin" dataOnly="0" labelOnly="1" outline="0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type="origin" dataOnly="0" labelOnly="1" outline="0" fieldPosition="0"/>
    </format>
    <format dxfId="59">
      <pivotArea type="topRight" dataOnly="0" labelOnly="1" outline="0" fieldPosition="0"/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2" count="0"/>
        </references>
      </pivotArea>
    </format>
    <format dxfId="56">
      <pivotArea field="2" type="button" dataOnly="0" labelOnly="1" outline="0" axis="axisCol" fieldPosition="0"/>
    </format>
    <format dxfId="55">
      <pivotArea type="origin" dataOnly="0" labelOnly="1" outline="0" fieldPosition="0"/>
    </format>
    <format dxfId="54">
      <pivotArea type="origin" dataOnly="0" labelOnly="1" outline="0" fieldPosition="0"/>
    </format>
    <format dxfId="53">
      <pivotArea field="2" type="button" dataOnly="0" labelOnly="1" outline="0" axis="axisCol" fieldPosition="0"/>
    </format>
    <format dxfId="52">
      <pivotArea type="topRight" dataOnly="0" labelOnly="1" outline="0" fieldPosition="0"/>
    </format>
    <format dxfId="51">
      <pivotArea field="2" type="button" dataOnly="0" labelOnly="1" outline="0" axis="axisCol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1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6" firstHeaderRow="1" firstDataRow="1" firstDataCol="1"/>
  <pivotFields count="71">
    <pivotField showAll="0" defaultSubtotal="0"/>
    <pivotField showAll="0" defaultSubtotal="0"/>
    <pivotField showAll="0" defaultSubtotal="0"/>
    <pivotField axis="axisRow" dataField="1" showAll="0" defaultSubtotal="0">
      <items count="3">
        <item x="1"/>
        <item x="0"/>
        <item x="2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3">
        <item x="0"/>
        <item m="1" x="35"/>
        <item m="1" x="45"/>
        <item x="2"/>
        <item x="8"/>
        <item m="1" x="34"/>
        <item m="1" x="31"/>
        <item m="1" x="38"/>
        <item x="23"/>
        <item x="11"/>
        <item m="1" x="40"/>
        <item m="1" x="41"/>
        <item m="1" x="39"/>
        <item m="1" x="48"/>
        <item m="1" x="29"/>
        <item m="1" x="30"/>
        <item m="1" x="33"/>
        <item m="1" x="49"/>
        <item m="1" x="47"/>
        <item m="1" x="37"/>
        <item m="1" x="43"/>
        <item m="1" x="32"/>
        <item m="1" x="42"/>
        <item m="1" x="46"/>
        <item m="1" x="44"/>
        <item m="1" x="52"/>
        <item m="1" x="36"/>
        <item m="1" x="50"/>
        <item m="1" x="28"/>
        <item m="1" x="51"/>
        <item m="1" x="27"/>
        <item x="1"/>
        <item x="3"/>
        <item x="4"/>
        <item x="5"/>
        <item x="6"/>
        <item x="7"/>
        <item x="9"/>
        <item x="10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25"/>
        <item x="26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</items>
    </pivotField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Totals" fld="3" subtotal="count" baseField="0" baseItem="0"/>
  </dataFields>
  <formats count="11">
    <format dxfId="113">
      <pivotArea field="3" type="button" dataOnly="0" labelOnly="1" outline="0" axis="axisRow" fieldPosition="0"/>
    </format>
    <format dxfId="112">
      <pivotArea dataOnly="0" labelOnly="1" fieldPosition="0">
        <references count="1">
          <reference field="3" count="0"/>
        </references>
      </pivotArea>
    </format>
    <format dxfId="111">
      <pivotArea dataOnly="0" labelOnly="1" outline="0" axis="axisValues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3" type="button" dataOnly="0" labelOnly="1" outline="0" axis="axisRow" fieldPosition="0"/>
    </format>
    <format dxfId="107">
      <pivotArea dataOnly="0" labelOnly="1" fieldPosition="0">
        <references count="1">
          <reference field="3" count="0"/>
        </references>
      </pivotArea>
    </format>
    <format dxfId="106">
      <pivotArea dataOnly="0" labelOnly="1" outline="0" axis="axisValues" fieldPosition="0"/>
    </format>
    <format dxfId="105">
      <pivotArea field="3" type="button" dataOnly="0" labelOnly="1" outline="0" axis="axisRow" fieldPosition="0"/>
    </format>
    <format dxfId="104">
      <pivotArea dataOnly="0" labelOnly="1" outline="0" axis="axisValues" fieldPosition="0"/>
    </format>
    <format dxfId="103">
      <pivotArea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14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8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2">
    <format dxfId="145">
      <pivotArea outline="0" collapsedLevelsAreSubtotals="1" fieldPosition="0"/>
    </format>
    <format dxfId="144">
      <pivotArea outline="0" collapsedLevelsAreSubtotals="1" fieldPosition="0"/>
    </format>
    <format dxfId="143">
      <pivotArea dataOnly="0" labelOnly="1" fieldPosition="0">
        <references count="1">
          <reference field="0" count="0"/>
        </references>
      </pivotArea>
    </format>
    <format dxfId="142">
      <pivotArea dataOnly="0" labelOnly="1" fieldPosition="0">
        <references count="1">
          <reference field="0" count="0"/>
        </references>
      </pivotArea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dataOnly="0" labelOnly="1" fieldPosition="0">
        <references count="1">
          <reference field="0" count="0"/>
        </references>
      </pivotArea>
    </format>
    <format dxfId="138">
      <pivotArea field="0" type="button" dataOnly="0" labelOnly="1" outline="0" axis="axisRow" fieldPosition="0"/>
    </format>
    <format dxfId="1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field="0" type="button" dataOnly="0" labelOnly="1" outline="0" axis="axisRow" fieldPosition="0"/>
    </format>
    <format dxfId="1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dataOnly="0" labelOnly="1" fieldPosition="0">
        <references count="1">
          <reference field="0" count="0"/>
        </references>
      </pivotArea>
    </format>
    <format dxfId="129">
      <pivotArea outline="0" collapsedLevelsAreSubtotals="1" fieldPosition="0"/>
    </format>
    <format dxfId="1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dataOnly="0" labelOnly="1" fieldPosition="0">
        <references count="1">
          <reference field="0" count="0"/>
        </references>
      </pivotArea>
    </format>
    <format dxfId="1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">
      <pivotArea field="0" type="button" dataOnly="0" labelOnly="1" outline="0" axis="axisRow" fieldPosition="0"/>
    </format>
    <format dxfId="117">
      <pivotArea field="0" type="button" dataOnly="0" labelOnly="1" outline="0" axis="axisRow" fieldPosition="0"/>
    </format>
    <format dxfId="116">
      <pivotArea dataOnly="0" labelOnly="1" fieldPosition="0">
        <references count="1">
          <reference field="0" count="0"/>
        </references>
      </pivotArea>
    </format>
    <format dxfId="115">
      <pivotArea field="0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16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91" firstHeaderRow="0" firstDataRow="1" firstDataCol="1"/>
  <pivotFields count="3">
    <pivotField axis="axisRow" allDrilled="1" subtotalTop="0" showAll="0" sortType="descending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90">
    <i>
      <x v="22"/>
    </i>
    <i>
      <x v="31"/>
    </i>
    <i>
      <x v="45"/>
    </i>
    <i>
      <x v="25"/>
    </i>
    <i>
      <x v="15"/>
    </i>
    <i>
      <x v="58"/>
    </i>
    <i>
      <x v="9"/>
    </i>
    <i>
      <x v="71"/>
    </i>
    <i>
      <x v="59"/>
    </i>
    <i>
      <x v="40"/>
    </i>
    <i>
      <x v="10"/>
    </i>
    <i>
      <x v="2"/>
    </i>
    <i>
      <x v="61"/>
    </i>
    <i>
      <x v="24"/>
    </i>
    <i>
      <x v="12"/>
    </i>
    <i>
      <x v="42"/>
    </i>
    <i>
      <x v="87"/>
    </i>
    <i>
      <x v="35"/>
    </i>
    <i>
      <x v="36"/>
    </i>
    <i>
      <x v="47"/>
    </i>
    <i>
      <x v="69"/>
    </i>
    <i>
      <x v="43"/>
    </i>
    <i>
      <x v="63"/>
    </i>
    <i>
      <x v="20"/>
    </i>
    <i>
      <x v="70"/>
    </i>
    <i>
      <x v="27"/>
    </i>
    <i>
      <x v="48"/>
    </i>
    <i>
      <x v="51"/>
    </i>
    <i>
      <x v="17"/>
    </i>
    <i>
      <x v="75"/>
    </i>
    <i>
      <x v="67"/>
    </i>
    <i>
      <x v="29"/>
    </i>
    <i>
      <x v="55"/>
    </i>
    <i>
      <x v="30"/>
    </i>
    <i>
      <x v="8"/>
    </i>
    <i>
      <x v="1"/>
    </i>
    <i>
      <x v="23"/>
    </i>
    <i>
      <x v="32"/>
    </i>
    <i>
      <x v="79"/>
    </i>
    <i>
      <x v="33"/>
    </i>
    <i>
      <x v="57"/>
    </i>
    <i>
      <x v="34"/>
    </i>
    <i>
      <x v="18"/>
    </i>
    <i>
      <x v="3"/>
    </i>
    <i>
      <x v="65"/>
    </i>
    <i>
      <x v="11"/>
    </i>
    <i>
      <x v="19"/>
    </i>
    <i>
      <x v="37"/>
    </i>
    <i>
      <x v="73"/>
    </i>
    <i>
      <x v="38"/>
    </i>
    <i>
      <x v="77"/>
    </i>
    <i>
      <x v="39"/>
    </i>
    <i>
      <x v="81"/>
    </i>
    <i>
      <x v="4"/>
    </i>
    <i>
      <x v="56"/>
    </i>
    <i>
      <x v="41"/>
    </i>
    <i>
      <x v="16"/>
    </i>
    <i>
      <x v="13"/>
    </i>
    <i>
      <x v="60"/>
    </i>
    <i>
      <x v="88"/>
    </i>
    <i>
      <x v="62"/>
    </i>
    <i>
      <x v="89"/>
    </i>
    <i>
      <x v="64"/>
    </i>
    <i>
      <x v="14"/>
    </i>
    <i>
      <x v="66"/>
    </i>
    <i>
      <x v="46"/>
    </i>
    <i>
      <x v="68"/>
    </i>
    <i>
      <x v="5"/>
    </i>
    <i>
      <x v="26"/>
    </i>
    <i>
      <x v="7"/>
    </i>
    <i>
      <x v="72"/>
    </i>
    <i>
      <x v="49"/>
    </i>
    <i>
      <x v="74"/>
    </i>
    <i>
      <x v="50"/>
    </i>
    <i>
      <x v="76"/>
    </i>
    <i>
      <x v="82"/>
    </i>
    <i>
      <x v="78"/>
    </i>
    <i>
      <x v="83"/>
    </i>
    <i>
      <x v="80"/>
    </i>
    <i>
      <x v="85"/>
    </i>
    <i>
      <x v="28"/>
    </i>
    <i>
      <x v="21"/>
    </i>
    <i>
      <x v="84"/>
    </i>
    <i>
      <x v="52"/>
    </i>
    <i>
      <x v="86"/>
    </i>
    <i>
      <x v="53"/>
    </i>
    <i>
      <x v="6"/>
    </i>
    <i>
      <x v="54"/>
    </i>
    <i>
      <x/>
    </i>
    <i>
      <x v="44"/>
    </i>
  </rowItem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8"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3">
            <x v="22"/>
            <x v="40"/>
            <x v="51"/>
          </reference>
        </references>
      </pivotArea>
    </format>
    <format dxfId="37">
      <pivotArea dataOnly="0" labelOnly="1" grandRow="1" outline="0" fieldPosition="0"/>
    </format>
    <format dxfId="36">
      <pivotArea outline="0" collapsedLevelsAreSubtotals="1" fieldPosition="0"/>
    </format>
    <format dxfId="35">
      <pivotArea dataOnly="0" labelOnly="1" fieldPosition="0">
        <references count="1">
          <reference field="0" count="3">
            <x v="22"/>
            <x v="40"/>
            <x v="51"/>
          </reference>
        </references>
      </pivotArea>
    </format>
    <format dxfId="34">
      <pivotArea field="0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dataOnly="0" fieldPosition="0">
        <references count="1">
          <reference field="0" count="2">
            <x v="83"/>
            <x v="86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4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04">
    <queryTableFields count="70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6" name="SECRETS" tableColumnId="16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79" name="Secrets_Total_Vulnerabilties" tableColumnId="60"/>
      <queryTableField id="80" name="Secrets_Critical" tableColumnId="61"/>
      <queryTableField id="81" name="Secrets_High" tableColumnId="62"/>
      <queryTableField id="82" name="Secrets_Medium" tableColumnId="63"/>
      <queryTableField id="83" name="Secrets_Low" tableColumnId="64"/>
      <queryTableField id="84" name="Secrets_Info" tableColumnId="65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3" tableType="queryTable" totalsRowShown="0" tableBorderDxfId="252">
  <autoFilter ref="C6:F13" xr:uid="{62650372-3559-48C7-B6AF-E85BBF450C71}"/>
  <tableColumns count="4">
    <tableColumn id="1" xr3:uid="{BFEADDE7-3834-4858-8861-9B0888EA908A}" uniqueName="1" name="Parameter" queryTableFieldId="1" dataDxfId="251"/>
    <tableColumn id="2" xr3:uid="{B1845D49-569A-496A-B623-270C572C6D90}" uniqueName="2" name="Value" queryTableFieldId="2" dataDxfId="250"/>
    <tableColumn id="3" xr3:uid="{6313CE5E-2BCB-4D41-A6AE-E53E05CA4142}" uniqueName="3" name="Message" queryTableFieldId="3" dataDxfId="249"/>
    <tableColumn id="4" xr3:uid="{0EB8F86D-C793-4F2F-ACEE-324B55034023}" uniqueName="4" name="Status" queryTableFieldId="4" dataDxfId="2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10" tableType="queryTable" totalsRowShown="0" headerRowDxfId="152" dataDxfId="150" headerRowBorderDxfId="151" tableBorderDxfId="149" totalsRowBorderDxfId="148">
  <autoFilter ref="B2:C10" xr:uid="{63059591-DBB9-40E1-9B24-6F529EB4F0D5}"/>
  <tableColumns count="2">
    <tableColumn id="1" xr3:uid="{FD645173-8F58-438C-96A8-41D4638717D6}" uniqueName="1" name="Detail" queryTableFieldId="1" dataDxfId="147"/>
    <tableColumn id="2" xr3:uid="{210B2AD6-9E96-477B-8596-9F2864421733}" uniqueName="2" name="Value" queryTableFieldId="2" dataDxfId="1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50"/>
    <tableColumn id="5" xr3:uid="{D2416ED7-B83D-43C7-A7C6-3FC334FFA6E4}" uniqueName="5" name="UpdatedAt" queryTableFieldId="5" dataDxfId="49"/>
    <tableColumn id="6" xr3:uid="{06E2EE53-777C-475C-941F-BC187A68CBD5}" uniqueName="6" name="Criticality" queryTableFieldId="6" dataDxfId="48"/>
    <tableColumn id="9" xr3:uid="{1865F313-123A-4E02-8BE5-CB6EEC236F1A}" uniqueName="9" name="RiskScore" queryTableFieldId="9" dataDxfId="47"/>
    <tableColumn id="10" xr3:uid="{962D889E-2086-4728-8744-6DC1CBE4B4BB}" uniqueName="10" name="RiskSeverity" queryTableFieldId="10" dataDxfId="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45"/>
    <tableColumn id="4" xr3:uid="{0439EBBB-D9B4-49AB-8998-491AAD577DF8}" uniqueName="4" name="UpdatedAt" queryTableFieldId="4" dataDxfId="44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BR2" tableType="queryTable" insertRow="1" totalsRowShown="0">
  <autoFilter ref="A1:BR2" xr:uid="{D9B6B700-850C-4406-A52E-417F7A4EF995}"/>
  <tableColumns count="70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43"/>
    <tableColumn id="7" xr3:uid="{6AC98336-D667-4163-8D3C-CB868F0D2699}" uniqueName="7" name="StartDate" queryTableFieldId="24" dataDxfId="42"/>
    <tableColumn id="8" xr3:uid="{CE522565-BE50-4994-84D1-D951AB8CCA19}" uniqueName="8" name="EndDate" queryTableFieldId="25" dataDxfId="41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40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1ECEB607-1E6C-4ADA-A56B-6B45B61DC56C}" uniqueName="16" name="Secrets" queryTableFieldId="16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60" xr3:uid="{D003899C-FF3B-4D34-8E32-67F398121B43}" uniqueName="60" name="Secrets_Total_Vulnerabilties" queryTableFieldId="79"/>
    <tableColumn id="61" xr3:uid="{19240795-8335-45A4-BE4F-F25E7FABFA77}" uniqueName="61" name="Secrets_Critical" queryTableFieldId="80"/>
    <tableColumn id="62" xr3:uid="{B5D99A60-7135-43DA-A4F6-27E8A3EF936C}" uniqueName="62" name="Secrets_High" queryTableFieldId="81"/>
    <tableColumn id="63" xr3:uid="{2D78DF91-D5F8-488C-BBBF-680EEC0C1AB9}" uniqueName="63" name="Secrets_Medium" queryTableFieldId="82"/>
    <tableColumn id="64" xr3:uid="{022D8E4A-0E12-445B-82C9-F5BA3CBF9896}" uniqueName="64" name="Secrets_Low" queryTableFieldId="83"/>
    <tableColumn id="65" xr3:uid="{AAD31356-887F-4AC8-B63B-45F19C091596}" uniqueName="65" name="Secrets_Info" queryTableFieldId="84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6"/>
  <sheetViews>
    <sheetView zoomScale="160" zoomScaleNormal="160" workbookViewId="0">
      <selection activeCell="D19" sqref="D19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1.7109375" style="4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97"/>
      <c r="C2" s="172" t="s">
        <v>205</v>
      </c>
      <c r="D2" s="172"/>
      <c r="E2" s="172"/>
      <c r="F2" s="172"/>
      <c r="G2" s="102"/>
    </row>
    <row r="3" spans="2:7" ht="11.25" customHeight="1" thickBot="1" x14ac:dyDescent="1.05">
      <c r="B3" s="98"/>
      <c r="C3" s="105"/>
      <c r="D3" s="105"/>
      <c r="E3" s="105"/>
      <c r="F3" s="105"/>
      <c r="G3" s="103"/>
    </row>
    <row r="4" spans="2:7" ht="15.75" thickBot="1" x14ac:dyDescent="0.3">
      <c r="B4" s="98"/>
      <c r="C4" s="108" t="s">
        <v>206</v>
      </c>
      <c r="D4" s="95">
        <v>1</v>
      </c>
      <c r="E4" s="94" t="s">
        <v>208</v>
      </c>
      <c r="F4" s="96">
        <v>45876</v>
      </c>
      <c r="G4" s="103"/>
    </row>
    <row r="5" spans="2:7" ht="11.25" customHeight="1" thickBot="1" x14ac:dyDescent="1.05">
      <c r="B5" s="98"/>
      <c r="C5" s="105"/>
      <c r="D5" s="105"/>
      <c r="E5" s="105"/>
      <c r="F5" s="105"/>
      <c r="G5" s="103"/>
    </row>
    <row r="6" spans="2:7" x14ac:dyDescent="0.25">
      <c r="B6" s="98"/>
      <c r="C6" s="109" t="s">
        <v>196</v>
      </c>
      <c r="D6" t="s">
        <v>101</v>
      </c>
      <c r="E6" t="s">
        <v>197</v>
      </c>
      <c r="F6" s="8" t="s">
        <v>25</v>
      </c>
      <c r="G6" s="103"/>
    </row>
    <row r="7" spans="2:7" x14ac:dyDescent="0.25">
      <c r="B7" s="98"/>
      <c r="C7" s="110" t="s">
        <v>0</v>
      </c>
      <c r="D7" s="106" t="s">
        <v>958</v>
      </c>
      <c r="E7" t="s">
        <v>207</v>
      </c>
      <c r="F7" s="8" t="s">
        <v>198</v>
      </c>
      <c r="G7" s="103"/>
    </row>
    <row r="8" spans="2:7" x14ac:dyDescent="0.25">
      <c r="B8" s="98"/>
      <c r="C8" s="110" t="s">
        <v>186</v>
      </c>
      <c r="D8" t="s">
        <v>187</v>
      </c>
      <c r="E8" t="s">
        <v>199</v>
      </c>
      <c r="F8" s="8" t="s">
        <v>198</v>
      </c>
      <c r="G8" s="103"/>
    </row>
    <row r="9" spans="2:7" x14ac:dyDescent="0.25">
      <c r="B9" s="98"/>
      <c r="C9" s="110" t="s">
        <v>1</v>
      </c>
      <c r="D9" t="s">
        <v>2</v>
      </c>
      <c r="E9" t="s">
        <v>200</v>
      </c>
      <c r="F9" s="8" t="s">
        <v>198</v>
      </c>
      <c r="G9" s="103"/>
    </row>
    <row r="10" spans="2:7" x14ac:dyDescent="0.25">
      <c r="B10" s="98"/>
      <c r="C10" s="110" t="s">
        <v>9</v>
      </c>
      <c r="D10" t="s">
        <v>10</v>
      </c>
      <c r="E10" t="s">
        <v>201</v>
      </c>
      <c r="F10" s="8" t="s">
        <v>198</v>
      </c>
      <c r="G10" s="103"/>
    </row>
    <row r="11" spans="2:7" x14ac:dyDescent="0.25">
      <c r="B11" s="98"/>
      <c r="C11" s="110" t="s">
        <v>19</v>
      </c>
      <c r="D11" t="s">
        <v>21</v>
      </c>
      <c r="E11" t="s">
        <v>202</v>
      </c>
      <c r="F11" s="8" t="s">
        <v>198</v>
      </c>
      <c r="G11" s="103"/>
    </row>
    <row r="12" spans="2:7" x14ac:dyDescent="0.25">
      <c r="B12" s="98"/>
      <c r="C12" s="110" t="s">
        <v>20</v>
      </c>
      <c r="D12" t="s">
        <v>22</v>
      </c>
      <c r="E12" t="s">
        <v>203</v>
      </c>
      <c r="F12" s="8" t="s">
        <v>198</v>
      </c>
      <c r="G12" s="103"/>
    </row>
    <row r="13" spans="2:7" x14ac:dyDescent="0.25">
      <c r="B13" s="98"/>
      <c r="C13" s="110" t="s">
        <v>164</v>
      </c>
      <c r="D13" t="s">
        <v>165</v>
      </c>
      <c r="E13" t="s">
        <v>204</v>
      </c>
      <c r="F13" s="8" t="s">
        <v>198</v>
      </c>
      <c r="G13" s="103"/>
    </row>
    <row r="14" spans="2:7" ht="11.25" customHeight="1" thickBot="1" x14ac:dyDescent="0.3">
      <c r="B14" s="98"/>
      <c r="C14" s="104"/>
      <c r="D14" s="104"/>
      <c r="E14" s="104"/>
      <c r="F14" s="104"/>
      <c r="G14" s="103"/>
    </row>
    <row r="15" spans="2:7" ht="65.25" customHeight="1" thickBot="1" x14ac:dyDescent="0.3">
      <c r="B15" s="98"/>
      <c r="C15" s="107" t="s">
        <v>209</v>
      </c>
      <c r="D15" s="173" t="s">
        <v>210</v>
      </c>
      <c r="E15" s="174"/>
      <c r="F15" s="175"/>
      <c r="G15" s="103"/>
    </row>
    <row r="16" spans="2:7" ht="11.25" customHeight="1" thickBot="1" x14ac:dyDescent="0.3">
      <c r="B16" s="99"/>
      <c r="C16" s="100"/>
      <c r="D16" s="100"/>
      <c r="E16" s="100"/>
      <c r="F16" s="100"/>
      <c r="G16" s="101"/>
    </row>
  </sheetData>
  <sheetProtection selectLockedCells="1"/>
  <mergeCells count="2">
    <mergeCell ref="C2:F2"/>
    <mergeCell ref="D15:F15"/>
  </mergeCells>
  <conditionalFormatting sqref="F7:F13">
    <cfRule type="cellIs" dxfId="31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96"/>
  <sheetViews>
    <sheetView tabSelected="1" zoomScaleNormal="100" workbookViewId="0">
      <pane ySplit="2" topLeftCell="A3" activePane="bottomLeft" state="frozen"/>
      <selection pane="bottomLeft" activeCell="E3" sqref="E3"/>
    </sheetView>
  </sheetViews>
  <sheetFormatPr defaultRowHeight="15" x14ac:dyDescent="0.25"/>
  <cols>
    <col min="1" max="1" width="2.140625" style="4" customWidth="1"/>
    <col min="2" max="2" width="21.5703125" style="4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28.85546875" style="4" bestFit="1" customWidth="1"/>
    <col min="11" max="11" width="12.140625" style="4" bestFit="1" customWidth="1"/>
    <col min="12" max="12" width="2.85546875" style="4" customWidth="1"/>
    <col min="13" max="13" width="22" style="4" bestFit="1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75.75" thickBot="1" x14ac:dyDescent="0.3">
      <c r="B2" s="88" t="s">
        <v>189</v>
      </c>
      <c r="C2" s="87" t="s">
        <v>101</v>
      </c>
      <c r="D2" s="127"/>
      <c r="E2" s="86" t="s">
        <v>17</v>
      </c>
      <c r="F2" s="88" t="s">
        <v>77</v>
      </c>
      <c r="G2" s="82" t="s">
        <v>78</v>
      </c>
      <c r="H2" s="83" t="s">
        <v>58</v>
      </c>
      <c r="J2" s="89" t="s">
        <v>18</v>
      </c>
      <c r="K2" s="84" t="s">
        <v>16</v>
      </c>
      <c r="M2" s="81" t="s">
        <v>43</v>
      </c>
      <c r="N2" s="82" t="s">
        <v>44</v>
      </c>
      <c r="O2" s="83" t="s">
        <v>45</v>
      </c>
      <c r="Q2" s="80" t="s">
        <v>76</v>
      </c>
      <c r="R2" s="82" t="s">
        <v>45</v>
      </c>
      <c r="S2" s="83" t="s">
        <v>62</v>
      </c>
      <c r="U2" s="86" t="s">
        <v>100</v>
      </c>
      <c r="V2" s="85" t="s">
        <v>101</v>
      </c>
    </row>
    <row r="3" spans="2:23" x14ac:dyDescent="0.25">
      <c r="B3" s="36" t="s">
        <v>79</v>
      </c>
      <c r="C3" s="112" t="s">
        <v>955</v>
      </c>
      <c r="D3" s="21"/>
      <c r="E3" s="123" t="s">
        <v>839</v>
      </c>
      <c r="F3" s="11">
        <v>2</v>
      </c>
      <c r="G3" s="151">
        <v>0</v>
      </c>
      <c r="H3" s="12">
        <v>90</v>
      </c>
      <c r="J3" s="149" t="s">
        <v>224</v>
      </c>
      <c r="K3" s="145">
        <v>1</v>
      </c>
      <c r="M3" s="22" t="s">
        <v>81</v>
      </c>
      <c r="N3" s="23">
        <f>_xlfn.DAYS(C4,C3)</f>
        <v>90</v>
      </c>
      <c r="O3" s="176" t="s">
        <v>190</v>
      </c>
      <c r="Q3" s="24">
        <v>0</v>
      </c>
      <c r="R3" s="116">
        <f>IFERROR(S3/$N$5,0)</f>
        <v>0</v>
      </c>
      <c r="S3" s="25">
        <f>COUNTIF(ScansTable[HourRequested],Q3)</f>
        <v>0</v>
      </c>
      <c r="U3" s="22" t="s">
        <v>83</v>
      </c>
      <c r="V3" s="26">
        <f>N5/N4</f>
        <v>0</v>
      </c>
    </row>
    <row r="4" spans="2:23" x14ac:dyDescent="0.25">
      <c r="B4" s="28" t="s">
        <v>80</v>
      </c>
      <c r="C4" s="111" t="s">
        <v>956</v>
      </c>
      <c r="E4" s="123" t="s">
        <v>275</v>
      </c>
      <c r="F4" s="11">
        <v>2</v>
      </c>
      <c r="G4" s="151">
        <v>0</v>
      </c>
      <c r="H4" s="12">
        <v>54</v>
      </c>
      <c r="J4" s="149" t="s">
        <v>221</v>
      </c>
      <c r="K4" s="145">
        <v>1</v>
      </c>
      <c r="M4" s="22" t="s">
        <v>82</v>
      </c>
      <c r="N4" s="23">
        <f>ROUNDUP(N3/7,0)</f>
        <v>13</v>
      </c>
      <c r="O4" s="177"/>
      <c r="Q4" s="27">
        <v>1</v>
      </c>
      <c r="R4" s="117">
        <f t="shared" ref="R4:R26" si="0">IFERROR(S4/$N$5,0)</f>
        <v>0</v>
      </c>
      <c r="S4" s="12">
        <f>COUNTIF(ScansTable[HourRequested],Q4)</f>
        <v>0</v>
      </c>
      <c r="U4" s="28" t="s">
        <v>84</v>
      </c>
      <c r="V4" s="29">
        <f>N5/N3</f>
        <v>0</v>
      </c>
    </row>
    <row r="5" spans="2:23" x14ac:dyDescent="0.25">
      <c r="B5" s="28" t="s">
        <v>191</v>
      </c>
      <c r="C5" s="15" t="s">
        <v>212</v>
      </c>
      <c r="E5" s="123" t="s">
        <v>272</v>
      </c>
      <c r="F5" s="11">
        <v>2</v>
      </c>
      <c r="G5" s="151">
        <v>0</v>
      </c>
      <c r="H5" s="12">
        <v>14</v>
      </c>
      <c r="J5" s="149" t="s">
        <v>252</v>
      </c>
      <c r="K5" s="145">
        <v>1</v>
      </c>
      <c r="M5" s="22" t="s">
        <v>38</v>
      </c>
      <c r="N5" s="23">
        <f>COUNTA(ScansTable[ScanID])</f>
        <v>0</v>
      </c>
      <c r="O5" s="177"/>
      <c r="Q5" s="27">
        <v>2</v>
      </c>
      <c r="R5" s="117">
        <f t="shared" si="0"/>
        <v>0</v>
      </c>
      <c r="S5" s="12">
        <f>COUNTIF(ScansTable[HourRequested],Q5)</f>
        <v>0</v>
      </c>
      <c r="U5" s="28" t="s">
        <v>85</v>
      </c>
      <c r="V5" s="29">
        <f>AVERAGE(V11:V15)</f>
        <v>35</v>
      </c>
    </row>
    <row r="6" spans="2:23" x14ac:dyDescent="0.25">
      <c r="B6" s="28" t="s">
        <v>188</v>
      </c>
      <c r="C6" s="15" t="s">
        <v>884</v>
      </c>
      <c r="E6" s="123" t="s">
        <v>730</v>
      </c>
      <c r="F6" s="11">
        <v>1</v>
      </c>
      <c r="G6" s="151">
        <v>0</v>
      </c>
      <c r="H6" s="12">
        <v>13</v>
      </c>
      <c r="J6" s="149" t="s">
        <v>265</v>
      </c>
      <c r="K6" s="145">
        <v>1</v>
      </c>
      <c r="M6" s="28" t="s">
        <v>39</v>
      </c>
      <c r="N6" s="30">
        <f>COUNTA(_xlfn.UNIQUE(ScansTable[ProjectName]))</f>
        <v>1</v>
      </c>
      <c r="O6" s="178"/>
      <c r="Q6" s="27">
        <v>3</v>
      </c>
      <c r="R6" s="117">
        <f t="shared" si="0"/>
        <v>0</v>
      </c>
      <c r="S6" s="12">
        <f>COUNTIF(ScansTable[HourRequested],Q6)</f>
        <v>0</v>
      </c>
      <c r="U6" s="28" t="s">
        <v>93</v>
      </c>
      <c r="V6" s="29">
        <f>AVERAGE(V16:V17)</f>
        <v>30.5</v>
      </c>
    </row>
    <row r="7" spans="2:23" x14ac:dyDescent="0.25">
      <c r="B7" s="28" t="s">
        <v>182</v>
      </c>
      <c r="C7" s="15" t="s">
        <v>213</v>
      </c>
      <c r="E7" s="123" t="s">
        <v>844</v>
      </c>
      <c r="F7" s="11">
        <v>1</v>
      </c>
      <c r="G7" s="151">
        <v>1</v>
      </c>
      <c r="H7" s="12">
        <v>9</v>
      </c>
      <c r="J7" s="149" t="s">
        <v>247</v>
      </c>
      <c r="K7" s="145">
        <v>1</v>
      </c>
      <c r="M7" s="28" t="s">
        <v>41</v>
      </c>
      <c r="N7" s="30">
        <f>COUNTIF(ScansTable[Status], "Completed")</f>
        <v>0</v>
      </c>
      <c r="O7" s="31" t="e">
        <f>N7/N5</f>
        <v>#DIV/0!</v>
      </c>
      <c r="Q7" s="27">
        <v>4</v>
      </c>
      <c r="R7" s="117">
        <f t="shared" si="0"/>
        <v>0</v>
      </c>
      <c r="S7" s="12">
        <f>COUNTIF(ScansTable[HourRequested],Q7)</f>
        <v>0</v>
      </c>
      <c r="U7" s="28" t="s">
        <v>94</v>
      </c>
      <c r="V7" s="29">
        <f>INDEX(Lookups!B:B, MATCH(LARGE(Lookups!B:B, 1), Lookups!B:B,0))</f>
        <v>27</v>
      </c>
    </row>
    <row r="8" spans="2:23" ht="15.75" thickBot="1" x14ac:dyDescent="0.3">
      <c r="B8" s="28" t="s">
        <v>180</v>
      </c>
      <c r="C8" s="15" t="s">
        <v>957</v>
      </c>
      <c r="E8" s="123" t="s">
        <v>828</v>
      </c>
      <c r="F8" s="11">
        <v>2</v>
      </c>
      <c r="G8" s="151">
        <v>0</v>
      </c>
      <c r="H8" s="12">
        <v>5</v>
      </c>
      <c r="J8" s="149" t="s">
        <v>225</v>
      </c>
      <c r="K8" s="145">
        <v>1</v>
      </c>
      <c r="M8" s="28" t="s">
        <v>40</v>
      </c>
      <c r="N8" s="30">
        <f>COUNTIF(ScansTable[Status], "Failed")</f>
        <v>0</v>
      </c>
      <c r="O8" s="31" t="e">
        <f>N8/N5</f>
        <v>#DIV/0!</v>
      </c>
      <c r="Q8" s="27">
        <v>5</v>
      </c>
      <c r="R8" s="117">
        <f t="shared" si="0"/>
        <v>0</v>
      </c>
      <c r="S8" s="12">
        <f>COUNTIF(ScansTable[HourRequested],Q8)</f>
        <v>0</v>
      </c>
      <c r="U8" s="32" t="s">
        <v>95</v>
      </c>
      <c r="V8" s="33" t="str">
        <f>INDEX(Lookups!A:A, MATCH(LARGE(Lookups!B:B, 1), Lookups!B:B,0))</f>
        <v>16/07/2025</v>
      </c>
    </row>
    <row r="9" spans="2:23" ht="15.75" thickBot="1" x14ac:dyDescent="0.3">
      <c r="B9" s="28" t="s">
        <v>183</v>
      </c>
      <c r="C9" s="15" t="s">
        <v>185</v>
      </c>
      <c r="E9" s="123" t="s">
        <v>840</v>
      </c>
      <c r="F9" s="11">
        <v>2</v>
      </c>
      <c r="G9" s="151">
        <v>0</v>
      </c>
      <c r="H9" s="12">
        <v>5</v>
      </c>
      <c r="J9" s="149" t="s">
        <v>227</v>
      </c>
      <c r="K9" s="145">
        <v>1</v>
      </c>
      <c r="M9" s="32" t="s">
        <v>42</v>
      </c>
      <c r="N9" s="34">
        <f>COUNTIF(ScansTable[Status], "Partial")</f>
        <v>0</v>
      </c>
      <c r="O9" s="35" t="e">
        <f>N9/N5</f>
        <v>#DIV/0!</v>
      </c>
      <c r="Q9" s="27">
        <v>6</v>
      </c>
      <c r="R9" s="117">
        <f t="shared" si="0"/>
        <v>0</v>
      </c>
      <c r="S9" s="12">
        <f>COUNTIF(ScansTable[HourRequested],Q9)</f>
        <v>0</v>
      </c>
    </row>
    <row r="10" spans="2:23" ht="15.75" thickBot="1" x14ac:dyDescent="0.3">
      <c r="B10" s="32" t="s">
        <v>181</v>
      </c>
      <c r="C10" s="16" t="s">
        <v>184</v>
      </c>
      <c r="E10" s="123" t="s">
        <v>667</v>
      </c>
      <c r="F10" s="11">
        <v>2</v>
      </c>
      <c r="G10" s="151">
        <v>0</v>
      </c>
      <c r="H10" s="12">
        <v>4</v>
      </c>
      <c r="J10" s="149" t="s">
        <v>261</v>
      </c>
      <c r="K10" s="145">
        <v>1</v>
      </c>
      <c r="Q10" s="27">
        <v>7</v>
      </c>
      <c r="R10" s="117">
        <f t="shared" si="0"/>
        <v>0</v>
      </c>
      <c r="S10" s="12">
        <f>COUNTIF(ScansTable[HourRequested],Q10)</f>
        <v>0</v>
      </c>
      <c r="U10" s="126" t="s">
        <v>211</v>
      </c>
      <c r="V10" s="125" t="s">
        <v>103</v>
      </c>
      <c r="W10" s="113" t="s">
        <v>107</v>
      </c>
    </row>
    <row r="11" spans="2:23" ht="15.75" thickBot="1" x14ac:dyDescent="0.3">
      <c r="E11" s="123" t="s">
        <v>270</v>
      </c>
      <c r="F11" s="11">
        <v>2</v>
      </c>
      <c r="G11" s="151">
        <v>3</v>
      </c>
      <c r="H11" s="12">
        <v>4</v>
      </c>
      <c r="J11" s="149" t="s">
        <v>256</v>
      </c>
      <c r="K11" s="145">
        <v>1</v>
      </c>
      <c r="M11" s="81" t="s">
        <v>59</v>
      </c>
      <c r="N11" s="82" t="s">
        <v>60</v>
      </c>
      <c r="O11" s="83" t="s">
        <v>61</v>
      </c>
      <c r="Q11" s="27">
        <v>8</v>
      </c>
      <c r="R11" s="117">
        <f t="shared" si="0"/>
        <v>0</v>
      </c>
      <c r="S11" s="12">
        <f>COUNTIF(ScansTable[HourRequested],Q11)</f>
        <v>0</v>
      </c>
      <c r="U11" s="121" t="s">
        <v>89</v>
      </c>
      <c r="V11" s="170">
        <v>16</v>
      </c>
      <c r="W11" s="168">
        <v>6.7796610169491525E-2</v>
      </c>
    </row>
    <row r="12" spans="2:23" x14ac:dyDescent="0.25">
      <c r="E12" s="123" t="s">
        <v>285</v>
      </c>
      <c r="F12" s="11">
        <v>2</v>
      </c>
      <c r="G12" s="151">
        <v>0</v>
      </c>
      <c r="H12" s="12">
        <v>4</v>
      </c>
      <c r="J12" s="149" t="s">
        <v>253</v>
      </c>
      <c r="K12" s="145">
        <v>1</v>
      </c>
      <c r="M12" s="36" t="s">
        <v>62</v>
      </c>
      <c r="N12" s="37" t="e">
        <f>AVERAGE(ScansTable[Total_Vulnerabilties])</f>
        <v>#DIV/0!</v>
      </c>
      <c r="O12" s="25">
        <f>MAX(ScansTable[Total_Critical])</f>
        <v>0</v>
      </c>
      <c r="Q12" s="27">
        <v>9</v>
      </c>
      <c r="R12" s="117">
        <f t="shared" si="0"/>
        <v>0</v>
      </c>
      <c r="S12" s="12">
        <f>COUNTIF(ScansTable[HourRequested],Q12)</f>
        <v>0</v>
      </c>
      <c r="U12" s="121" t="s">
        <v>90</v>
      </c>
      <c r="V12" s="170">
        <v>22</v>
      </c>
      <c r="W12" s="168">
        <v>9.3220338983050849E-2</v>
      </c>
    </row>
    <row r="13" spans="2:23" x14ac:dyDescent="0.25">
      <c r="E13" s="123" t="s">
        <v>723</v>
      </c>
      <c r="F13" s="11">
        <v>1</v>
      </c>
      <c r="G13" s="151">
        <v>0</v>
      </c>
      <c r="H13" s="12">
        <v>3</v>
      </c>
      <c r="J13" s="149" t="s">
        <v>259</v>
      </c>
      <c r="K13" s="145">
        <v>1</v>
      </c>
      <c r="M13" s="28" t="s">
        <v>63</v>
      </c>
      <c r="N13" s="38" t="e">
        <f>AVERAGE(ScansTable[Total_Critical])</f>
        <v>#DIV/0!</v>
      </c>
      <c r="O13" s="12">
        <f>MAX(ScansTable[Total_High])</f>
        <v>0</v>
      </c>
      <c r="Q13" s="27">
        <v>10</v>
      </c>
      <c r="R13" s="117">
        <f t="shared" si="0"/>
        <v>0</v>
      </c>
      <c r="S13" s="12">
        <f>COUNTIF(ScansTable[HourRequested],Q13)</f>
        <v>0</v>
      </c>
      <c r="U13" s="121" t="s">
        <v>87</v>
      </c>
      <c r="V13" s="170">
        <v>63</v>
      </c>
      <c r="W13" s="168">
        <v>0.26694915254237289</v>
      </c>
    </row>
    <row r="14" spans="2:23" x14ac:dyDescent="0.25">
      <c r="E14" s="123" t="s">
        <v>278</v>
      </c>
      <c r="F14" s="11">
        <v>1</v>
      </c>
      <c r="G14" s="151">
        <v>0</v>
      </c>
      <c r="H14" s="12">
        <v>3</v>
      </c>
      <c r="J14" s="149" t="s">
        <v>258</v>
      </c>
      <c r="K14" s="145">
        <v>1</v>
      </c>
      <c r="M14" s="28" t="s">
        <v>64</v>
      </c>
      <c r="N14" s="38" t="e">
        <f>AVERAGE(ScansTable[Total_High])</f>
        <v>#DIV/0!</v>
      </c>
      <c r="O14" s="12">
        <f>MAX(ScansTable[Total_Medium])</f>
        <v>0</v>
      </c>
      <c r="Q14" s="27">
        <v>11</v>
      </c>
      <c r="R14" s="117">
        <f t="shared" si="0"/>
        <v>0</v>
      </c>
      <c r="S14" s="12">
        <f>COUNTIF(ScansTable[HourRequested],Q14)</f>
        <v>0</v>
      </c>
      <c r="U14" s="121" t="s">
        <v>88</v>
      </c>
      <c r="V14" s="170">
        <v>48</v>
      </c>
      <c r="W14" s="168">
        <v>0.20338983050847459</v>
      </c>
    </row>
    <row r="15" spans="2:23" x14ac:dyDescent="0.25">
      <c r="E15" s="123" t="s">
        <v>277</v>
      </c>
      <c r="F15" s="11">
        <v>1</v>
      </c>
      <c r="G15" s="151">
        <v>0</v>
      </c>
      <c r="H15" s="12">
        <v>3</v>
      </c>
      <c r="J15" s="149" t="s">
        <v>268</v>
      </c>
      <c r="K15" s="145">
        <v>1</v>
      </c>
      <c r="M15" s="28" t="s">
        <v>65</v>
      </c>
      <c r="N15" s="38" t="e">
        <f>AVERAGE(ScansTable[Total_Medium])</f>
        <v>#DIV/0!</v>
      </c>
      <c r="O15" s="12">
        <f>MAX(ScansTable[Total_Low])</f>
        <v>0</v>
      </c>
      <c r="Q15" s="27">
        <v>12</v>
      </c>
      <c r="R15" s="117">
        <f t="shared" si="0"/>
        <v>0</v>
      </c>
      <c r="S15" s="12">
        <f>COUNTIF(ScansTable[HourRequested],Q15)</f>
        <v>0</v>
      </c>
      <c r="U15" s="121" t="s">
        <v>86</v>
      </c>
      <c r="V15" s="170">
        <v>26</v>
      </c>
      <c r="W15" s="168">
        <v>0.11016949152542373</v>
      </c>
    </row>
    <row r="16" spans="2:23" x14ac:dyDescent="0.25">
      <c r="E16" s="123" t="s">
        <v>482</v>
      </c>
      <c r="F16" s="11">
        <v>2</v>
      </c>
      <c r="G16" s="151">
        <v>1</v>
      </c>
      <c r="H16" s="12">
        <v>2</v>
      </c>
      <c r="J16" s="149" t="s">
        <v>236</v>
      </c>
      <c r="K16" s="145">
        <v>1</v>
      </c>
      <c r="M16" s="28" t="s">
        <v>66</v>
      </c>
      <c r="N16" s="38" t="e">
        <f>AVERAGE(ScansTable[Total_Low])</f>
        <v>#DIV/0!</v>
      </c>
      <c r="O16" s="12">
        <f>MAX(ScansTable[Total_Info])</f>
        <v>0</v>
      </c>
      <c r="Q16" s="27">
        <v>13</v>
      </c>
      <c r="R16" s="117">
        <f t="shared" si="0"/>
        <v>0</v>
      </c>
      <c r="S16" s="12">
        <f>COUNTIF(ScansTable[HourRequested],Q16)</f>
        <v>0</v>
      </c>
      <c r="U16" s="121" t="s">
        <v>91</v>
      </c>
      <c r="V16" s="170">
        <v>48</v>
      </c>
      <c r="W16" s="168">
        <v>0.20338983050847459</v>
      </c>
    </row>
    <row r="17" spans="5:23" ht="15.75" thickBot="1" x14ac:dyDescent="0.3">
      <c r="E17" s="123" t="s">
        <v>271</v>
      </c>
      <c r="F17" s="11">
        <v>1</v>
      </c>
      <c r="G17" s="151">
        <v>0</v>
      </c>
      <c r="H17" s="12">
        <v>2</v>
      </c>
      <c r="J17" s="149" t="s">
        <v>235</v>
      </c>
      <c r="K17" s="145">
        <v>1</v>
      </c>
      <c r="M17" s="32" t="s">
        <v>67</v>
      </c>
      <c r="N17" s="39" t="e">
        <f>AVERAGE(ScansTable[Total_Info])</f>
        <v>#DIV/0!</v>
      </c>
      <c r="O17" s="14">
        <f>MAX(ScansTable[Total_Info])</f>
        <v>0</v>
      </c>
      <c r="Q17" s="27">
        <v>14</v>
      </c>
      <c r="R17" s="117">
        <f t="shared" si="0"/>
        <v>0</v>
      </c>
      <c r="S17" s="12">
        <f>COUNTIF(ScansTable[HourRequested],Q17)</f>
        <v>0</v>
      </c>
      <c r="U17" s="122" t="s">
        <v>92</v>
      </c>
      <c r="V17" s="171">
        <v>13</v>
      </c>
      <c r="W17" s="169">
        <v>5.5084745762711863E-2</v>
      </c>
    </row>
    <row r="18" spans="5:23" ht="15.75" thickBot="1" x14ac:dyDescent="0.3">
      <c r="E18" s="123" t="s">
        <v>658</v>
      </c>
      <c r="F18" s="11">
        <v>1</v>
      </c>
      <c r="G18" s="151">
        <v>0</v>
      </c>
      <c r="H18" s="12">
        <v>2</v>
      </c>
      <c r="J18" s="149" t="s">
        <v>246</v>
      </c>
      <c r="K18" s="145">
        <v>1</v>
      </c>
      <c r="Q18" s="27">
        <v>15</v>
      </c>
      <c r="R18" s="117">
        <f t="shared" si="0"/>
        <v>0</v>
      </c>
      <c r="S18" s="12">
        <f>COUNTIF(ScansTable[HourRequested],Q18)</f>
        <v>0</v>
      </c>
    </row>
    <row r="19" spans="5:23" ht="15.75" thickBot="1" x14ac:dyDescent="0.3">
      <c r="E19" s="123" t="s">
        <v>630</v>
      </c>
      <c r="F19" s="11">
        <v>1</v>
      </c>
      <c r="G19" s="151">
        <v>0</v>
      </c>
      <c r="H19" s="12">
        <v>1</v>
      </c>
      <c r="J19" s="149" t="s">
        <v>226</v>
      </c>
      <c r="K19" s="145">
        <v>1</v>
      </c>
      <c r="M19" s="81" t="s">
        <v>70</v>
      </c>
      <c r="N19" s="82" t="s">
        <v>60</v>
      </c>
      <c r="O19" s="83" t="s">
        <v>61</v>
      </c>
      <c r="Q19" s="27">
        <v>16</v>
      </c>
      <c r="R19" s="117">
        <f t="shared" si="0"/>
        <v>0</v>
      </c>
      <c r="S19" s="12">
        <f>COUNTIF(ScansTable[HourRequested],Q19)</f>
        <v>0</v>
      </c>
      <c r="U19" s="86" t="s">
        <v>14</v>
      </c>
      <c r="V19" s="159" t="s">
        <v>58</v>
      </c>
      <c r="W19" s="160" t="s">
        <v>104</v>
      </c>
    </row>
    <row r="20" spans="5:23" x14ac:dyDescent="0.25">
      <c r="E20" s="123" t="s">
        <v>284</v>
      </c>
      <c r="F20" s="11">
        <v>1</v>
      </c>
      <c r="G20" s="151">
        <v>0</v>
      </c>
      <c r="H20" s="12">
        <v>1</v>
      </c>
      <c r="J20" s="149" t="s">
        <v>229</v>
      </c>
      <c r="K20" s="145">
        <v>1</v>
      </c>
      <c r="M20" s="22" t="s">
        <v>68</v>
      </c>
      <c r="N20" s="40" t="e">
        <f>AVERAGEIF(ScansTable[Loc], "&lt;&gt;0")</f>
        <v>#DIV/0!</v>
      </c>
      <c r="O20" s="10">
        <f>MAX(ScansTable[Loc])</f>
        <v>0</v>
      </c>
      <c r="Q20" s="27">
        <v>17</v>
      </c>
      <c r="R20" s="117">
        <f t="shared" si="0"/>
        <v>0</v>
      </c>
      <c r="S20" s="12">
        <f>COUNTIF(ScansTable[HourRequested],Q20)</f>
        <v>0</v>
      </c>
      <c r="U20" s="161" t="s">
        <v>56</v>
      </c>
      <c r="V20" s="153">
        <v>47</v>
      </c>
      <c r="W20" s="154">
        <v>0.19915254237288135</v>
      </c>
    </row>
    <row r="21" spans="5:23" ht="15.75" thickBot="1" x14ac:dyDescent="0.3">
      <c r="E21" s="123" t="s">
        <v>282</v>
      </c>
      <c r="F21" s="11">
        <v>1</v>
      </c>
      <c r="G21" s="151">
        <v>0</v>
      </c>
      <c r="H21" s="12">
        <v>1</v>
      </c>
      <c r="J21" s="149" t="s">
        <v>262</v>
      </c>
      <c r="K21" s="145">
        <v>1</v>
      </c>
      <c r="M21" s="32" t="s">
        <v>69</v>
      </c>
      <c r="N21" s="41" t="e">
        <f>AVERAGE(ScansTable[Runtime])</f>
        <v>#DIV/0!</v>
      </c>
      <c r="O21" s="42">
        <f>MAX(ScansTable[Runtime])</f>
        <v>0</v>
      </c>
      <c r="Q21" s="27">
        <v>18</v>
      </c>
      <c r="R21" s="117">
        <f t="shared" si="0"/>
        <v>0</v>
      </c>
      <c r="S21" s="12">
        <f>COUNTIF(ScansTable[HourRequested],Q21)</f>
        <v>0</v>
      </c>
      <c r="U21" s="147" t="s">
        <v>57</v>
      </c>
      <c r="V21" s="155">
        <v>87</v>
      </c>
      <c r="W21" s="156">
        <v>0.36864406779661019</v>
      </c>
    </row>
    <row r="22" spans="5:23" ht="15.75" thickBot="1" x14ac:dyDescent="0.3">
      <c r="E22" s="123" t="s">
        <v>280</v>
      </c>
      <c r="F22" s="11">
        <v>1</v>
      </c>
      <c r="G22" s="151">
        <v>0</v>
      </c>
      <c r="H22" s="12">
        <v>1</v>
      </c>
      <c r="J22" s="149" t="s">
        <v>242</v>
      </c>
      <c r="K22" s="145">
        <v>1</v>
      </c>
      <c r="Q22" s="27">
        <v>19</v>
      </c>
      <c r="R22" s="117">
        <f t="shared" si="0"/>
        <v>0</v>
      </c>
      <c r="S22" s="12">
        <f>COUNTIF(ScansTable[HourRequested],Q22)</f>
        <v>0</v>
      </c>
      <c r="U22" s="147" t="s">
        <v>952</v>
      </c>
      <c r="V22" s="155">
        <v>2</v>
      </c>
      <c r="W22" s="156">
        <v>8.4745762711864406E-3</v>
      </c>
    </row>
    <row r="23" spans="5:23" ht="15.75" thickBot="1" x14ac:dyDescent="0.3">
      <c r="E23" s="123" t="s">
        <v>724</v>
      </c>
      <c r="F23" s="11">
        <v>1</v>
      </c>
      <c r="G23" s="151">
        <v>0</v>
      </c>
      <c r="H23" s="12">
        <v>1</v>
      </c>
      <c r="J23" s="149" t="s">
        <v>240</v>
      </c>
      <c r="K23" s="145">
        <v>1</v>
      </c>
      <c r="M23" s="81" t="s">
        <v>28</v>
      </c>
      <c r="N23" s="82" t="s">
        <v>58</v>
      </c>
      <c r="O23" s="83" t="s">
        <v>45</v>
      </c>
      <c r="Q23" s="27">
        <v>20</v>
      </c>
      <c r="R23" s="117">
        <f t="shared" si="0"/>
        <v>0</v>
      </c>
      <c r="S23" s="12">
        <f>COUNTIF(ScansTable[HourRequested],Q23)</f>
        <v>0</v>
      </c>
      <c r="U23" s="147"/>
      <c r="V23" s="155">
        <v>1</v>
      </c>
      <c r="W23" s="156">
        <v>4.2372881355932203E-3</v>
      </c>
    </row>
    <row r="24" spans="5:23" x14ac:dyDescent="0.25">
      <c r="E24" s="123" t="s">
        <v>276</v>
      </c>
      <c r="F24" s="11">
        <v>1</v>
      </c>
      <c r="G24" s="151">
        <v>0</v>
      </c>
      <c r="H24" s="12">
        <v>1</v>
      </c>
      <c r="J24" s="149" t="s">
        <v>263</v>
      </c>
      <c r="K24" s="145">
        <v>1</v>
      </c>
      <c r="M24" s="22" t="s">
        <v>71</v>
      </c>
      <c r="N24" s="23">
        <f>COUNTIF(ScansTable[Sast], TRUE)</f>
        <v>0</v>
      </c>
      <c r="O24" s="43" t="e">
        <f>N24/COUNTA(ScansTable[ScanID])</f>
        <v>#DIV/0!</v>
      </c>
      <c r="Q24" s="27">
        <v>21</v>
      </c>
      <c r="R24" s="117">
        <f t="shared" si="0"/>
        <v>0</v>
      </c>
      <c r="S24" s="12">
        <f>COUNTIF(ScansTable[HourRequested],Q24)</f>
        <v>0</v>
      </c>
      <c r="U24" s="147" t="s">
        <v>864</v>
      </c>
      <c r="V24" s="155">
        <v>94</v>
      </c>
      <c r="W24" s="156">
        <v>0.39830508474576271</v>
      </c>
    </row>
    <row r="25" spans="5:23" ht="15.75" thickBot="1" x14ac:dyDescent="0.3">
      <c r="E25" s="123" t="s">
        <v>279</v>
      </c>
      <c r="F25" s="11">
        <v>1</v>
      </c>
      <c r="G25" s="151">
        <v>0</v>
      </c>
      <c r="H25" s="12">
        <v>1</v>
      </c>
      <c r="J25" s="149" t="s">
        <v>234</v>
      </c>
      <c r="K25" s="145">
        <v>1</v>
      </c>
      <c r="M25" s="28" t="s">
        <v>72</v>
      </c>
      <c r="N25" s="30">
        <f>COUNTIF(ScansTable[Sca], TRUE)</f>
        <v>0</v>
      </c>
      <c r="O25" s="31" t="e">
        <f>N25/COUNTA(ScansTable[ScanID])</f>
        <v>#DIV/0!</v>
      </c>
      <c r="Q25" s="27">
        <v>22</v>
      </c>
      <c r="R25" s="117">
        <f t="shared" si="0"/>
        <v>0</v>
      </c>
      <c r="S25" s="12">
        <f>COUNTIF(ScansTable[HourRequested],Q25)</f>
        <v>0</v>
      </c>
      <c r="U25" s="148" t="s">
        <v>946</v>
      </c>
      <c r="V25" s="157">
        <v>5</v>
      </c>
      <c r="W25" s="158">
        <v>2.1186440677966101E-2</v>
      </c>
    </row>
    <row r="26" spans="5:23" ht="15.75" thickBot="1" x14ac:dyDescent="0.3">
      <c r="E26" s="123" t="s">
        <v>281</v>
      </c>
      <c r="F26" s="11">
        <v>1</v>
      </c>
      <c r="G26" s="151">
        <v>0</v>
      </c>
      <c r="H26" s="12">
        <v>1</v>
      </c>
      <c r="J26" s="149" t="s">
        <v>257</v>
      </c>
      <c r="K26" s="145">
        <v>1</v>
      </c>
      <c r="M26" s="28" t="s">
        <v>73</v>
      </c>
      <c r="N26" s="30">
        <f>COUNTIF(ScansTable[Kics], TRUE)</f>
        <v>0</v>
      </c>
      <c r="O26" s="31" t="e">
        <f>N26/COUNTA(ScansTable[ScanID])</f>
        <v>#DIV/0!</v>
      </c>
      <c r="Q26" s="44">
        <v>23</v>
      </c>
      <c r="R26" s="118">
        <f t="shared" si="0"/>
        <v>0</v>
      </c>
      <c r="S26" s="14">
        <f>COUNTIF(ScansTable[HourRequested],Q26)</f>
        <v>0</v>
      </c>
    </row>
    <row r="27" spans="5:23" x14ac:dyDescent="0.25">
      <c r="E27" s="123" t="s">
        <v>727</v>
      </c>
      <c r="F27" s="11">
        <v>1</v>
      </c>
      <c r="G27" s="151">
        <v>0</v>
      </c>
      <c r="H27" s="12">
        <v>1</v>
      </c>
      <c r="J27" s="149" t="s">
        <v>239</v>
      </c>
      <c r="K27" s="145">
        <v>1</v>
      </c>
      <c r="M27" s="28" t="s">
        <v>35</v>
      </c>
      <c r="N27" s="30">
        <f>COUNTIF(ScansTable[Containers], TRUE)</f>
        <v>0</v>
      </c>
      <c r="O27" s="31" t="e">
        <f>N27/COUNTA(ScansTable[ScanID])</f>
        <v>#DIV/0!</v>
      </c>
    </row>
    <row r="28" spans="5:23" x14ac:dyDescent="0.25">
      <c r="E28" s="123" t="s">
        <v>273</v>
      </c>
      <c r="F28" s="11">
        <v>1</v>
      </c>
      <c r="G28" s="151">
        <v>0</v>
      </c>
      <c r="H28" s="12">
        <v>1</v>
      </c>
      <c r="J28" s="149" t="s">
        <v>264</v>
      </c>
      <c r="K28" s="145">
        <v>1</v>
      </c>
      <c r="M28" s="28" t="s">
        <v>74</v>
      </c>
      <c r="N28" s="30">
        <f>COUNTIF(ScansTable[Api], TRUE)</f>
        <v>0</v>
      </c>
      <c r="O28" s="31" t="e">
        <f>N28/COUNTA(ScansTable[ScanID])</f>
        <v>#DIV/0!</v>
      </c>
    </row>
    <row r="29" spans="5:23" ht="15.75" thickBot="1" x14ac:dyDescent="0.3">
      <c r="E29" s="123" t="s">
        <v>726</v>
      </c>
      <c r="F29" s="11">
        <v>1</v>
      </c>
      <c r="G29" s="151">
        <v>0</v>
      </c>
      <c r="H29" s="12">
        <v>1</v>
      </c>
      <c r="J29" s="149" t="s">
        <v>237</v>
      </c>
      <c r="K29" s="145">
        <v>1</v>
      </c>
      <c r="M29" s="32" t="s">
        <v>37</v>
      </c>
      <c r="N29" s="34">
        <f>COUNTIF(ScansTable[Secrets], TRUE)</f>
        <v>0</v>
      </c>
      <c r="O29" s="35" t="e">
        <f>N29/COUNTA(ScansTable[ScanID])</f>
        <v>#DIV/0!</v>
      </c>
    </row>
    <row r="30" spans="5:23" x14ac:dyDescent="0.25">
      <c r="E30" s="123" t="s">
        <v>826</v>
      </c>
      <c r="F30" s="11">
        <v>1</v>
      </c>
      <c r="G30" s="151">
        <v>0</v>
      </c>
      <c r="H30" s="12">
        <v>1</v>
      </c>
      <c r="J30" s="149" t="s">
        <v>244</v>
      </c>
      <c r="K30" s="145">
        <v>1</v>
      </c>
    </row>
    <row r="31" spans="5:23" x14ac:dyDescent="0.25">
      <c r="E31" s="123" t="s">
        <v>725</v>
      </c>
      <c r="F31" s="11">
        <v>1</v>
      </c>
      <c r="G31" s="151">
        <v>0</v>
      </c>
      <c r="H31" s="12">
        <v>1</v>
      </c>
      <c r="J31" s="149" t="s">
        <v>248</v>
      </c>
      <c r="K31" s="145">
        <v>1</v>
      </c>
    </row>
    <row r="32" spans="5:23" x14ac:dyDescent="0.25">
      <c r="E32" s="123" t="s">
        <v>425</v>
      </c>
      <c r="F32" s="11">
        <v>2</v>
      </c>
      <c r="G32" s="151">
        <v>0</v>
      </c>
      <c r="H32" s="12">
        <v>1</v>
      </c>
      <c r="J32" s="149" t="s">
        <v>255</v>
      </c>
      <c r="K32" s="145">
        <v>1</v>
      </c>
    </row>
    <row r="33" spans="5:11" x14ac:dyDescent="0.25">
      <c r="E33" s="123" t="s">
        <v>729</v>
      </c>
      <c r="F33" s="11">
        <v>1</v>
      </c>
      <c r="G33" s="151">
        <v>0</v>
      </c>
      <c r="H33" s="12">
        <v>1</v>
      </c>
      <c r="J33" s="149" t="s">
        <v>266</v>
      </c>
      <c r="K33" s="145">
        <v>1</v>
      </c>
    </row>
    <row r="34" spans="5:11" x14ac:dyDescent="0.25">
      <c r="E34" s="123" t="s">
        <v>728</v>
      </c>
      <c r="F34" s="11">
        <v>1</v>
      </c>
      <c r="G34" s="151">
        <v>0</v>
      </c>
      <c r="H34" s="12">
        <v>1</v>
      </c>
      <c r="J34" s="149" t="s">
        <v>267</v>
      </c>
      <c r="K34" s="145">
        <v>1</v>
      </c>
    </row>
    <row r="35" spans="5:11" x14ac:dyDescent="0.25">
      <c r="E35" s="123" t="s">
        <v>283</v>
      </c>
      <c r="F35" s="11">
        <v>1</v>
      </c>
      <c r="G35" s="151">
        <v>0</v>
      </c>
      <c r="H35" s="12">
        <v>1</v>
      </c>
      <c r="J35" s="149" t="s">
        <v>254</v>
      </c>
      <c r="K35" s="145">
        <v>1</v>
      </c>
    </row>
    <row r="36" spans="5:11" x14ac:dyDescent="0.25">
      <c r="E36" s="123" t="s">
        <v>287</v>
      </c>
      <c r="F36" s="11">
        <v>1</v>
      </c>
      <c r="G36" s="151">
        <v>0</v>
      </c>
      <c r="H36" s="12">
        <v>1</v>
      </c>
      <c r="J36" s="149" t="s">
        <v>220</v>
      </c>
      <c r="K36" s="145">
        <v>1</v>
      </c>
    </row>
    <row r="37" spans="5:11" x14ac:dyDescent="0.25">
      <c r="E37" s="123" t="s">
        <v>274</v>
      </c>
      <c r="F37" s="11">
        <v>1</v>
      </c>
      <c r="G37" s="151">
        <v>0</v>
      </c>
      <c r="H37" s="12">
        <v>1</v>
      </c>
      <c r="J37" s="149" t="s">
        <v>218</v>
      </c>
      <c r="K37" s="145">
        <v>1</v>
      </c>
    </row>
    <row r="38" spans="5:11" x14ac:dyDescent="0.25">
      <c r="E38" s="123" t="s">
        <v>368</v>
      </c>
      <c r="F38" s="11">
        <v>1</v>
      </c>
      <c r="G38" s="151">
        <v>0</v>
      </c>
      <c r="H38" s="12">
        <v>0</v>
      </c>
      <c r="J38" s="149" t="s">
        <v>219</v>
      </c>
      <c r="K38" s="145">
        <v>1</v>
      </c>
    </row>
    <row r="39" spans="5:11" x14ac:dyDescent="0.25">
      <c r="E39" s="123" t="s">
        <v>576</v>
      </c>
      <c r="F39" s="11">
        <v>1</v>
      </c>
      <c r="G39" s="151">
        <v>0</v>
      </c>
      <c r="H39" s="12">
        <v>0</v>
      </c>
      <c r="J39" s="149" t="s">
        <v>217</v>
      </c>
      <c r="K39" s="145">
        <v>1</v>
      </c>
    </row>
    <row r="40" spans="5:11" x14ac:dyDescent="0.25">
      <c r="E40" s="123" t="s">
        <v>772</v>
      </c>
      <c r="F40" s="11">
        <v>1</v>
      </c>
      <c r="G40" s="151">
        <v>0</v>
      </c>
      <c r="H40" s="12">
        <v>0</v>
      </c>
      <c r="J40" s="149" t="s">
        <v>230</v>
      </c>
      <c r="K40" s="145">
        <v>1</v>
      </c>
    </row>
    <row r="41" spans="5:11" x14ac:dyDescent="0.25">
      <c r="E41" s="123" t="s">
        <v>525</v>
      </c>
      <c r="F41" s="11">
        <v>1</v>
      </c>
      <c r="G41" s="151">
        <v>0</v>
      </c>
      <c r="H41" s="12">
        <v>0</v>
      </c>
      <c r="J41" s="149" t="s">
        <v>243</v>
      </c>
      <c r="K41" s="145">
        <v>1</v>
      </c>
    </row>
    <row r="42" spans="5:11" x14ac:dyDescent="0.25">
      <c r="E42" s="123" t="s">
        <v>849</v>
      </c>
      <c r="F42" s="11">
        <v>2</v>
      </c>
      <c r="G42" s="151">
        <v>0</v>
      </c>
      <c r="H42" s="12">
        <v>0</v>
      </c>
      <c r="J42" s="149" t="s">
        <v>251</v>
      </c>
      <c r="K42" s="145">
        <v>1</v>
      </c>
    </row>
    <row r="43" spans="5:11" x14ac:dyDescent="0.25">
      <c r="E43" s="123" t="s">
        <v>743</v>
      </c>
      <c r="F43" s="11">
        <v>1</v>
      </c>
      <c r="G43" s="151">
        <v>0</v>
      </c>
      <c r="H43" s="12">
        <v>0</v>
      </c>
      <c r="J43" s="149" t="s">
        <v>228</v>
      </c>
      <c r="K43" s="145">
        <v>1</v>
      </c>
    </row>
    <row r="44" spans="5:11" x14ac:dyDescent="0.25">
      <c r="E44" s="123" t="s">
        <v>845</v>
      </c>
      <c r="F44" s="11">
        <v>1</v>
      </c>
      <c r="G44" s="151">
        <v>0</v>
      </c>
      <c r="H44" s="12">
        <v>0</v>
      </c>
      <c r="J44" s="149" t="s">
        <v>260</v>
      </c>
      <c r="K44" s="145">
        <v>1</v>
      </c>
    </row>
    <row r="45" spans="5:11" x14ac:dyDescent="0.25">
      <c r="E45" s="123" t="s">
        <v>488</v>
      </c>
      <c r="F45" s="11">
        <v>1</v>
      </c>
      <c r="G45" s="151">
        <v>0</v>
      </c>
      <c r="H45" s="12">
        <v>0</v>
      </c>
      <c r="J45" s="149" t="s">
        <v>249</v>
      </c>
      <c r="K45" s="145">
        <v>1</v>
      </c>
    </row>
    <row r="46" spans="5:11" x14ac:dyDescent="0.25">
      <c r="E46" s="123" t="s">
        <v>860</v>
      </c>
      <c r="F46" s="11">
        <v>2</v>
      </c>
      <c r="G46" s="151">
        <v>0</v>
      </c>
      <c r="H46" s="12">
        <v>0</v>
      </c>
      <c r="J46" s="149" t="s">
        <v>245</v>
      </c>
      <c r="K46" s="145">
        <v>1</v>
      </c>
    </row>
    <row r="47" spans="5:11" x14ac:dyDescent="0.25">
      <c r="E47" s="123" t="s">
        <v>820</v>
      </c>
      <c r="F47" s="11">
        <v>2</v>
      </c>
      <c r="G47" s="151">
        <v>0</v>
      </c>
      <c r="H47" s="12">
        <v>0</v>
      </c>
      <c r="J47" s="149" t="s">
        <v>238</v>
      </c>
      <c r="K47" s="145">
        <v>1</v>
      </c>
    </row>
    <row r="48" spans="5:11" x14ac:dyDescent="0.25">
      <c r="E48" s="123" t="s">
        <v>714</v>
      </c>
      <c r="F48" s="11">
        <v>1</v>
      </c>
      <c r="G48" s="151">
        <v>0</v>
      </c>
      <c r="H48" s="12">
        <v>0</v>
      </c>
      <c r="J48" s="149" t="s">
        <v>250</v>
      </c>
      <c r="K48" s="145">
        <v>1</v>
      </c>
    </row>
    <row r="49" spans="5:11" x14ac:dyDescent="0.25">
      <c r="E49" s="123" t="s">
        <v>583</v>
      </c>
      <c r="F49" s="11">
        <v>1</v>
      </c>
      <c r="G49" s="151">
        <v>0</v>
      </c>
      <c r="H49" s="12">
        <v>0</v>
      </c>
      <c r="J49" s="149" t="s">
        <v>269</v>
      </c>
      <c r="K49" s="145">
        <v>1</v>
      </c>
    </row>
    <row r="50" spans="5:11" x14ac:dyDescent="0.25">
      <c r="E50" s="123" t="s">
        <v>427</v>
      </c>
      <c r="F50" s="11">
        <v>1</v>
      </c>
      <c r="G50" s="151">
        <v>0</v>
      </c>
      <c r="H50" s="12">
        <v>0</v>
      </c>
      <c r="J50" s="149" t="s">
        <v>233</v>
      </c>
      <c r="K50" s="145">
        <v>1</v>
      </c>
    </row>
    <row r="51" spans="5:11" x14ac:dyDescent="0.25">
      <c r="E51" s="123" t="s">
        <v>645</v>
      </c>
      <c r="F51" s="11">
        <v>1</v>
      </c>
      <c r="G51" s="151">
        <v>0</v>
      </c>
      <c r="H51" s="12">
        <v>0</v>
      </c>
      <c r="J51" s="149" t="s">
        <v>241</v>
      </c>
      <c r="K51" s="145">
        <v>1</v>
      </c>
    </row>
    <row r="52" spans="5:11" x14ac:dyDescent="0.25">
      <c r="E52" s="123" t="s">
        <v>507</v>
      </c>
      <c r="F52" s="11">
        <v>1</v>
      </c>
      <c r="G52" s="151">
        <v>0</v>
      </c>
      <c r="H52" s="12">
        <v>0</v>
      </c>
      <c r="J52" s="149" t="s">
        <v>222</v>
      </c>
      <c r="K52" s="145">
        <v>1</v>
      </c>
    </row>
    <row r="53" spans="5:11" x14ac:dyDescent="0.25">
      <c r="E53" s="123" t="s">
        <v>590</v>
      </c>
      <c r="F53" s="11">
        <v>1</v>
      </c>
      <c r="G53" s="151">
        <v>0</v>
      </c>
      <c r="H53" s="12">
        <v>0</v>
      </c>
      <c r="J53" s="149" t="s">
        <v>223</v>
      </c>
      <c r="K53" s="145">
        <v>1</v>
      </c>
    </row>
    <row r="54" spans="5:11" x14ac:dyDescent="0.25">
      <c r="E54" s="123" t="s">
        <v>682</v>
      </c>
      <c r="F54" s="11">
        <v>1</v>
      </c>
      <c r="G54" s="151">
        <v>0</v>
      </c>
      <c r="H54" s="12">
        <v>0</v>
      </c>
      <c r="J54" s="149" t="s">
        <v>232</v>
      </c>
      <c r="K54" s="145">
        <v>1</v>
      </c>
    </row>
    <row r="55" spans="5:11" ht="15.75" thickBot="1" x14ac:dyDescent="0.3">
      <c r="E55" s="123" t="s">
        <v>591</v>
      </c>
      <c r="F55" s="11">
        <v>1</v>
      </c>
      <c r="G55" s="151">
        <v>0</v>
      </c>
      <c r="H55" s="12">
        <v>0</v>
      </c>
      <c r="J55" s="150" t="s">
        <v>231</v>
      </c>
      <c r="K55" s="146">
        <v>1</v>
      </c>
    </row>
    <row r="56" spans="5:11" x14ac:dyDescent="0.25">
      <c r="E56" s="123" t="s">
        <v>812</v>
      </c>
      <c r="F56" s="11">
        <v>1</v>
      </c>
      <c r="G56" s="151">
        <v>0</v>
      </c>
      <c r="H56" s="12">
        <v>0</v>
      </c>
    </row>
    <row r="57" spans="5:11" x14ac:dyDescent="0.25">
      <c r="E57" s="123" t="s">
        <v>604</v>
      </c>
      <c r="F57" s="11">
        <v>1</v>
      </c>
      <c r="G57" s="151">
        <v>0</v>
      </c>
      <c r="H57" s="12">
        <v>0</v>
      </c>
    </row>
    <row r="58" spans="5:11" x14ac:dyDescent="0.25">
      <c r="E58" s="123" t="s">
        <v>408</v>
      </c>
      <c r="F58" s="11">
        <v>1</v>
      </c>
      <c r="G58" s="151">
        <v>0</v>
      </c>
      <c r="H58" s="12">
        <v>0</v>
      </c>
    </row>
    <row r="59" spans="5:11" x14ac:dyDescent="0.25">
      <c r="E59" s="123" t="s">
        <v>466</v>
      </c>
      <c r="F59" s="11">
        <v>1</v>
      </c>
      <c r="G59" s="151">
        <v>0</v>
      </c>
      <c r="H59" s="12">
        <v>0</v>
      </c>
    </row>
    <row r="60" spans="5:11" x14ac:dyDescent="0.25">
      <c r="E60" s="123" t="s">
        <v>486</v>
      </c>
      <c r="F60" s="11">
        <v>1</v>
      </c>
      <c r="G60" s="151">
        <v>0</v>
      </c>
      <c r="H60" s="12">
        <v>0</v>
      </c>
    </row>
    <row r="61" spans="5:11" x14ac:dyDescent="0.25">
      <c r="E61" s="123" t="s">
        <v>633</v>
      </c>
      <c r="F61" s="11">
        <v>1</v>
      </c>
      <c r="G61" s="151">
        <v>1</v>
      </c>
      <c r="H61" s="12">
        <v>0</v>
      </c>
    </row>
    <row r="62" spans="5:11" x14ac:dyDescent="0.25">
      <c r="E62" s="123" t="s">
        <v>831</v>
      </c>
      <c r="F62" s="11">
        <v>1</v>
      </c>
      <c r="G62" s="151">
        <v>0</v>
      </c>
      <c r="H62" s="12">
        <v>0</v>
      </c>
    </row>
    <row r="63" spans="5:11" x14ac:dyDescent="0.25">
      <c r="E63" s="123" t="s">
        <v>442</v>
      </c>
      <c r="F63" s="11">
        <v>1</v>
      </c>
      <c r="G63" s="151">
        <v>0</v>
      </c>
      <c r="H63" s="12">
        <v>0</v>
      </c>
    </row>
    <row r="64" spans="5:11" x14ac:dyDescent="0.25">
      <c r="E64" s="123" t="s">
        <v>335</v>
      </c>
      <c r="F64" s="11">
        <v>1</v>
      </c>
      <c r="G64" s="151">
        <v>0</v>
      </c>
      <c r="H64" s="12">
        <v>0</v>
      </c>
    </row>
    <row r="65" spans="5:8" x14ac:dyDescent="0.25">
      <c r="E65" s="123" t="s">
        <v>711</v>
      </c>
      <c r="F65" s="11">
        <v>1</v>
      </c>
      <c r="G65" s="151">
        <v>0</v>
      </c>
      <c r="H65" s="12">
        <v>0</v>
      </c>
    </row>
    <row r="66" spans="5:8" x14ac:dyDescent="0.25">
      <c r="E66" s="123" t="s">
        <v>417</v>
      </c>
      <c r="F66" s="11">
        <v>1</v>
      </c>
      <c r="G66" s="151">
        <v>0</v>
      </c>
      <c r="H66" s="12">
        <v>0</v>
      </c>
    </row>
    <row r="67" spans="5:8" x14ac:dyDescent="0.25">
      <c r="E67" s="123" t="s">
        <v>710</v>
      </c>
      <c r="F67" s="11">
        <v>2</v>
      </c>
      <c r="G67" s="151">
        <v>0</v>
      </c>
      <c r="H67" s="12">
        <v>0</v>
      </c>
    </row>
    <row r="68" spans="5:8" x14ac:dyDescent="0.25">
      <c r="E68" s="123" t="s">
        <v>498</v>
      </c>
      <c r="F68" s="11">
        <v>1</v>
      </c>
      <c r="G68" s="151">
        <v>0</v>
      </c>
      <c r="H68" s="12">
        <v>0</v>
      </c>
    </row>
    <row r="69" spans="5:8" x14ac:dyDescent="0.25">
      <c r="E69" s="123" t="s">
        <v>512</v>
      </c>
      <c r="F69" s="11">
        <v>1</v>
      </c>
      <c r="G69" s="151">
        <v>0</v>
      </c>
      <c r="H69" s="12">
        <v>0</v>
      </c>
    </row>
    <row r="70" spans="5:8" x14ac:dyDescent="0.25">
      <c r="E70" s="123" t="s">
        <v>501</v>
      </c>
      <c r="F70" s="11">
        <v>1</v>
      </c>
      <c r="G70" s="151">
        <v>0</v>
      </c>
      <c r="H70" s="12">
        <v>0</v>
      </c>
    </row>
    <row r="71" spans="5:8" x14ac:dyDescent="0.25">
      <c r="E71" s="123" t="s">
        <v>493</v>
      </c>
      <c r="F71" s="11">
        <v>1</v>
      </c>
      <c r="G71" s="151">
        <v>0</v>
      </c>
      <c r="H71" s="12">
        <v>0</v>
      </c>
    </row>
    <row r="72" spans="5:8" x14ac:dyDescent="0.25">
      <c r="E72" s="123" t="s">
        <v>859</v>
      </c>
      <c r="F72" s="11">
        <v>2</v>
      </c>
      <c r="G72" s="151">
        <v>1</v>
      </c>
      <c r="H72" s="12">
        <v>0</v>
      </c>
    </row>
    <row r="73" spans="5:8" x14ac:dyDescent="0.25">
      <c r="E73" s="123" t="s">
        <v>644</v>
      </c>
      <c r="F73" s="11">
        <v>1</v>
      </c>
      <c r="G73" s="151">
        <v>0</v>
      </c>
      <c r="H73" s="12">
        <v>0</v>
      </c>
    </row>
    <row r="74" spans="5:8" x14ac:dyDescent="0.25">
      <c r="E74" s="123" t="s">
        <v>685</v>
      </c>
      <c r="F74" s="11">
        <v>1</v>
      </c>
      <c r="G74" s="151">
        <v>0</v>
      </c>
      <c r="H74" s="12">
        <v>0</v>
      </c>
    </row>
    <row r="75" spans="5:8" x14ac:dyDescent="0.25">
      <c r="E75" s="123" t="s">
        <v>601</v>
      </c>
      <c r="F75" s="11">
        <v>1</v>
      </c>
      <c r="G75" s="151">
        <v>0</v>
      </c>
      <c r="H75" s="12">
        <v>0</v>
      </c>
    </row>
    <row r="76" spans="5:8" x14ac:dyDescent="0.25">
      <c r="E76" s="123" t="s">
        <v>652</v>
      </c>
      <c r="F76" s="11">
        <v>1</v>
      </c>
      <c r="G76" s="151">
        <v>0</v>
      </c>
      <c r="H76" s="12">
        <v>0</v>
      </c>
    </row>
    <row r="77" spans="5:8" x14ac:dyDescent="0.25">
      <c r="E77" s="123" t="s">
        <v>602</v>
      </c>
      <c r="F77" s="11">
        <v>1</v>
      </c>
      <c r="G77" s="151">
        <v>0</v>
      </c>
      <c r="H77" s="12">
        <v>0</v>
      </c>
    </row>
    <row r="78" spans="5:8" x14ac:dyDescent="0.25">
      <c r="E78" s="123" t="s">
        <v>588</v>
      </c>
      <c r="F78" s="11">
        <v>1</v>
      </c>
      <c r="G78" s="151">
        <v>0</v>
      </c>
      <c r="H78" s="12">
        <v>0</v>
      </c>
    </row>
    <row r="79" spans="5:8" x14ac:dyDescent="0.25">
      <c r="E79" s="123" t="s">
        <v>495</v>
      </c>
      <c r="F79" s="11">
        <v>1</v>
      </c>
      <c r="G79" s="151">
        <v>0</v>
      </c>
      <c r="H79" s="12">
        <v>0</v>
      </c>
    </row>
    <row r="80" spans="5:8" x14ac:dyDescent="0.25">
      <c r="E80" s="123" t="s">
        <v>662</v>
      </c>
      <c r="F80" s="11">
        <v>1</v>
      </c>
      <c r="G80" s="151">
        <v>0</v>
      </c>
      <c r="H80" s="12">
        <v>0</v>
      </c>
    </row>
    <row r="81" spans="5:8" x14ac:dyDescent="0.25">
      <c r="E81" s="123" t="s">
        <v>790</v>
      </c>
      <c r="F81" s="11">
        <v>1</v>
      </c>
      <c r="G81" s="151">
        <v>0</v>
      </c>
      <c r="H81" s="12">
        <v>0</v>
      </c>
    </row>
    <row r="82" spans="5:8" x14ac:dyDescent="0.25">
      <c r="E82" s="123" t="s">
        <v>819</v>
      </c>
      <c r="F82" s="11">
        <v>2</v>
      </c>
      <c r="G82" s="151">
        <v>0</v>
      </c>
      <c r="H82" s="12">
        <v>0</v>
      </c>
    </row>
    <row r="83" spans="5:8" x14ac:dyDescent="0.25">
      <c r="E83" s="123" t="s">
        <v>441</v>
      </c>
      <c r="F83" s="11">
        <v>1</v>
      </c>
      <c r="G83" s="151">
        <v>0</v>
      </c>
      <c r="H83" s="12">
        <v>0</v>
      </c>
    </row>
    <row r="84" spans="5:8" x14ac:dyDescent="0.25">
      <c r="E84" s="123" t="s">
        <v>445</v>
      </c>
      <c r="F84" s="11">
        <v>1</v>
      </c>
      <c r="G84" s="151">
        <v>0</v>
      </c>
      <c r="H84" s="12">
        <v>0</v>
      </c>
    </row>
    <row r="85" spans="5:8" x14ac:dyDescent="0.25">
      <c r="E85" s="123" t="s">
        <v>816</v>
      </c>
      <c r="F85" s="11">
        <v>2</v>
      </c>
      <c r="G85" s="151">
        <v>0</v>
      </c>
      <c r="H85" s="12">
        <v>0</v>
      </c>
    </row>
    <row r="86" spans="5:8" x14ac:dyDescent="0.25">
      <c r="E86" s="123" t="s">
        <v>703</v>
      </c>
      <c r="F86" s="11">
        <v>1</v>
      </c>
      <c r="G86" s="151">
        <v>0</v>
      </c>
      <c r="H86" s="12">
        <v>0</v>
      </c>
    </row>
    <row r="87" spans="5:8" x14ac:dyDescent="0.25">
      <c r="E87" s="123" t="s">
        <v>216</v>
      </c>
      <c r="F87" s="11">
        <v>1</v>
      </c>
      <c r="G87" s="151">
        <v>0</v>
      </c>
      <c r="H87" s="12">
        <v>0</v>
      </c>
    </row>
    <row r="88" spans="5:8" x14ac:dyDescent="0.25">
      <c r="E88" s="123" t="s">
        <v>420</v>
      </c>
      <c r="F88" s="11">
        <v>1</v>
      </c>
      <c r="G88" s="151">
        <v>0</v>
      </c>
      <c r="H88" s="12">
        <v>0</v>
      </c>
    </row>
    <row r="89" spans="5:8" x14ac:dyDescent="0.25">
      <c r="E89" s="123" t="s">
        <v>771</v>
      </c>
      <c r="F89" s="11">
        <v>1</v>
      </c>
      <c r="G89" s="151">
        <v>0</v>
      </c>
      <c r="H89" s="12">
        <v>0</v>
      </c>
    </row>
    <row r="90" spans="5:8" x14ac:dyDescent="0.25">
      <c r="E90" s="123" t="s">
        <v>829</v>
      </c>
      <c r="F90" s="11">
        <v>1</v>
      </c>
      <c r="G90" s="151">
        <v>0</v>
      </c>
      <c r="H90" s="12">
        <v>0</v>
      </c>
    </row>
    <row r="91" spans="5:8" x14ac:dyDescent="0.25">
      <c r="E91" s="123" t="s">
        <v>359</v>
      </c>
      <c r="F91" s="11">
        <v>1</v>
      </c>
      <c r="G91" s="151">
        <v>0</v>
      </c>
      <c r="H91" s="12">
        <v>0</v>
      </c>
    </row>
    <row r="92" spans="5:8" x14ac:dyDescent="0.25">
      <c r="E92" s="123" t="s">
        <v>850</v>
      </c>
      <c r="F92" s="11">
        <v>1</v>
      </c>
      <c r="G92" s="151">
        <v>0</v>
      </c>
      <c r="H92" s="12">
        <v>0</v>
      </c>
    </row>
    <row r="93" spans="5:8" x14ac:dyDescent="0.25">
      <c r="E93" s="123" t="s">
        <v>312</v>
      </c>
      <c r="F93" s="11">
        <v>1</v>
      </c>
      <c r="G93" s="151">
        <v>0</v>
      </c>
      <c r="H93" s="12">
        <v>0</v>
      </c>
    </row>
    <row r="94" spans="5:8" x14ac:dyDescent="0.25">
      <c r="E94" s="123" t="s">
        <v>298</v>
      </c>
      <c r="F94" s="11">
        <v>1</v>
      </c>
      <c r="G94" s="151">
        <v>0</v>
      </c>
      <c r="H94" s="12">
        <v>0</v>
      </c>
    </row>
    <row r="95" spans="5:8" x14ac:dyDescent="0.25">
      <c r="E95" s="123" t="s">
        <v>352</v>
      </c>
      <c r="F95" s="11">
        <v>2</v>
      </c>
      <c r="G95" s="151">
        <v>0</v>
      </c>
      <c r="H95" s="12">
        <v>0</v>
      </c>
    </row>
    <row r="96" spans="5:8" x14ac:dyDescent="0.25">
      <c r="E96" s="123" t="s">
        <v>397</v>
      </c>
      <c r="F96" s="11">
        <v>1</v>
      </c>
      <c r="G96" s="151">
        <v>0</v>
      </c>
      <c r="H96" s="12">
        <v>0</v>
      </c>
    </row>
    <row r="97" spans="5:8" x14ac:dyDescent="0.25">
      <c r="E97" s="123" t="s">
        <v>449</v>
      </c>
      <c r="F97" s="11">
        <v>1</v>
      </c>
      <c r="G97" s="151">
        <v>0</v>
      </c>
      <c r="H97" s="12">
        <v>0</v>
      </c>
    </row>
    <row r="98" spans="5:8" x14ac:dyDescent="0.25">
      <c r="E98" s="123" t="s">
        <v>791</v>
      </c>
      <c r="F98" s="11">
        <v>1</v>
      </c>
      <c r="G98" s="151">
        <v>0</v>
      </c>
      <c r="H98" s="12">
        <v>0</v>
      </c>
    </row>
    <row r="99" spans="5:8" x14ac:dyDescent="0.25">
      <c r="E99" s="123" t="s">
        <v>814</v>
      </c>
      <c r="F99" s="11">
        <v>1</v>
      </c>
      <c r="G99" s="151">
        <v>1</v>
      </c>
      <c r="H99" s="12">
        <v>0</v>
      </c>
    </row>
    <row r="100" spans="5:8" x14ac:dyDescent="0.25">
      <c r="E100" s="123" t="s">
        <v>458</v>
      </c>
      <c r="F100" s="11">
        <v>1</v>
      </c>
      <c r="G100" s="151">
        <v>0</v>
      </c>
      <c r="H100" s="12">
        <v>0</v>
      </c>
    </row>
    <row r="101" spans="5:8" x14ac:dyDescent="0.25">
      <c r="E101" s="123" t="s">
        <v>683</v>
      </c>
      <c r="F101" s="11">
        <v>1</v>
      </c>
      <c r="G101" s="151">
        <v>0</v>
      </c>
      <c r="H101" s="12">
        <v>0</v>
      </c>
    </row>
    <row r="102" spans="5:8" x14ac:dyDescent="0.25">
      <c r="E102" s="123" t="s">
        <v>467</v>
      </c>
      <c r="F102" s="11">
        <v>1</v>
      </c>
      <c r="G102" s="151">
        <v>0</v>
      </c>
      <c r="H102" s="12">
        <v>0</v>
      </c>
    </row>
    <row r="103" spans="5:8" x14ac:dyDescent="0.25">
      <c r="E103" s="123" t="s">
        <v>494</v>
      </c>
      <c r="F103" s="11">
        <v>2</v>
      </c>
      <c r="G103" s="151">
        <v>0</v>
      </c>
      <c r="H103" s="12">
        <v>0</v>
      </c>
    </row>
    <row r="104" spans="5:8" x14ac:dyDescent="0.25">
      <c r="E104" s="123" t="s">
        <v>391</v>
      </c>
      <c r="F104" s="11">
        <v>1</v>
      </c>
      <c r="G104" s="151">
        <v>0</v>
      </c>
      <c r="H104" s="12">
        <v>0</v>
      </c>
    </row>
    <row r="105" spans="5:8" x14ac:dyDescent="0.25">
      <c r="E105" s="123" t="s">
        <v>500</v>
      </c>
      <c r="F105" s="11">
        <v>1</v>
      </c>
      <c r="G105" s="151">
        <v>0</v>
      </c>
      <c r="H105" s="12">
        <v>0</v>
      </c>
    </row>
    <row r="106" spans="5:8" x14ac:dyDescent="0.25">
      <c r="E106" s="123" t="s">
        <v>355</v>
      </c>
      <c r="F106" s="11">
        <v>1</v>
      </c>
      <c r="G106" s="151">
        <v>0</v>
      </c>
      <c r="H106" s="12">
        <v>0</v>
      </c>
    </row>
    <row r="107" spans="5:8" x14ac:dyDescent="0.25">
      <c r="E107" s="123" t="s">
        <v>385</v>
      </c>
      <c r="F107" s="11">
        <v>2</v>
      </c>
      <c r="G107" s="151">
        <v>0</v>
      </c>
      <c r="H107" s="12">
        <v>0</v>
      </c>
    </row>
    <row r="108" spans="5:8" x14ac:dyDescent="0.25">
      <c r="E108" s="123" t="s">
        <v>378</v>
      </c>
      <c r="F108" s="11">
        <v>1</v>
      </c>
      <c r="G108" s="151">
        <v>0</v>
      </c>
      <c r="H108" s="12">
        <v>0</v>
      </c>
    </row>
    <row r="109" spans="5:8" x14ac:dyDescent="0.25">
      <c r="E109" s="123" t="s">
        <v>854</v>
      </c>
      <c r="F109" s="11">
        <v>2</v>
      </c>
      <c r="G109" s="151">
        <v>0</v>
      </c>
      <c r="H109" s="12">
        <v>0</v>
      </c>
    </row>
    <row r="110" spans="5:8" x14ac:dyDescent="0.25">
      <c r="E110" s="123" t="s">
        <v>332</v>
      </c>
      <c r="F110" s="11">
        <v>1</v>
      </c>
      <c r="G110" s="151">
        <v>0</v>
      </c>
      <c r="H110" s="12">
        <v>0</v>
      </c>
    </row>
    <row r="111" spans="5:8" x14ac:dyDescent="0.25">
      <c r="E111" s="123" t="s">
        <v>340</v>
      </c>
      <c r="F111" s="11">
        <v>1</v>
      </c>
      <c r="G111" s="151">
        <v>0</v>
      </c>
      <c r="H111" s="12">
        <v>0</v>
      </c>
    </row>
    <row r="112" spans="5:8" x14ac:dyDescent="0.25">
      <c r="E112" s="123" t="s">
        <v>433</v>
      </c>
      <c r="F112" s="11">
        <v>1</v>
      </c>
      <c r="G112" s="151">
        <v>0</v>
      </c>
      <c r="H112" s="12">
        <v>0</v>
      </c>
    </row>
    <row r="113" spans="5:8" x14ac:dyDescent="0.25">
      <c r="E113" s="123" t="s">
        <v>322</v>
      </c>
      <c r="F113" s="11">
        <v>1</v>
      </c>
      <c r="G113" s="151">
        <v>0</v>
      </c>
      <c r="H113" s="12">
        <v>0</v>
      </c>
    </row>
    <row r="114" spans="5:8" x14ac:dyDescent="0.25">
      <c r="E114" s="123" t="s">
        <v>291</v>
      </c>
      <c r="F114" s="11">
        <v>1</v>
      </c>
      <c r="G114" s="151">
        <v>0</v>
      </c>
      <c r="H114" s="12">
        <v>0</v>
      </c>
    </row>
    <row r="115" spans="5:8" x14ac:dyDescent="0.25">
      <c r="E115" s="123" t="s">
        <v>695</v>
      </c>
      <c r="F115" s="11">
        <v>1</v>
      </c>
      <c r="G115" s="151">
        <v>1</v>
      </c>
      <c r="H115" s="12">
        <v>0</v>
      </c>
    </row>
    <row r="116" spans="5:8" x14ac:dyDescent="0.25">
      <c r="E116" s="123" t="s">
        <v>627</v>
      </c>
      <c r="F116" s="11">
        <v>1</v>
      </c>
      <c r="G116" s="151">
        <v>0</v>
      </c>
      <c r="H116" s="12">
        <v>0</v>
      </c>
    </row>
    <row r="117" spans="5:8" x14ac:dyDescent="0.25">
      <c r="E117" s="123" t="s">
        <v>641</v>
      </c>
      <c r="F117" s="11">
        <v>2</v>
      </c>
      <c r="G117" s="151">
        <v>1</v>
      </c>
      <c r="H117" s="12">
        <v>0</v>
      </c>
    </row>
    <row r="118" spans="5:8" x14ac:dyDescent="0.25">
      <c r="E118" s="123" t="s">
        <v>626</v>
      </c>
      <c r="F118" s="11">
        <v>1</v>
      </c>
      <c r="G118" s="151">
        <v>0</v>
      </c>
      <c r="H118" s="12">
        <v>0</v>
      </c>
    </row>
    <row r="119" spans="5:8" x14ac:dyDescent="0.25">
      <c r="E119" s="123" t="s">
        <v>684</v>
      </c>
      <c r="F119" s="11">
        <v>2</v>
      </c>
      <c r="G119" s="151">
        <v>0</v>
      </c>
      <c r="H119" s="12">
        <v>0</v>
      </c>
    </row>
    <row r="120" spans="5:8" x14ac:dyDescent="0.25">
      <c r="E120" s="123" t="s">
        <v>290</v>
      </c>
      <c r="F120" s="11">
        <v>1</v>
      </c>
      <c r="G120" s="151">
        <v>0</v>
      </c>
      <c r="H120" s="12">
        <v>0</v>
      </c>
    </row>
    <row r="121" spans="5:8" x14ac:dyDescent="0.25">
      <c r="E121" s="123" t="s">
        <v>483</v>
      </c>
      <c r="F121" s="11">
        <v>1</v>
      </c>
      <c r="G121" s="151">
        <v>0</v>
      </c>
      <c r="H121" s="12">
        <v>0</v>
      </c>
    </row>
    <row r="122" spans="5:8" x14ac:dyDescent="0.25">
      <c r="E122" s="123" t="s">
        <v>336</v>
      </c>
      <c r="F122" s="11">
        <v>1</v>
      </c>
      <c r="G122" s="151">
        <v>0</v>
      </c>
      <c r="H122" s="12">
        <v>0</v>
      </c>
    </row>
    <row r="123" spans="5:8" x14ac:dyDescent="0.25">
      <c r="E123" s="123" t="s">
        <v>650</v>
      </c>
      <c r="F123" s="11">
        <v>2</v>
      </c>
      <c r="G123" s="151">
        <v>0</v>
      </c>
      <c r="H123" s="12">
        <v>0</v>
      </c>
    </row>
    <row r="124" spans="5:8" x14ac:dyDescent="0.25">
      <c r="E124" s="123" t="s">
        <v>363</v>
      </c>
      <c r="F124" s="11">
        <v>1</v>
      </c>
      <c r="G124" s="151">
        <v>0</v>
      </c>
      <c r="H124" s="12">
        <v>0</v>
      </c>
    </row>
    <row r="125" spans="5:8" x14ac:dyDescent="0.25">
      <c r="E125" s="123" t="s">
        <v>809</v>
      </c>
      <c r="F125" s="11">
        <v>2</v>
      </c>
      <c r="G125" s="151">
        <v>0</v>
      </c>
      <c r="H125" s="12">
        <v>0</v>
      </c>
    </row>
    <row r="126" spans="5:8" x14ac:dyDescent="0.25">
      <c r="E126" s="123" t="s">
        <v>333</v>
      </c>
      <c r="F126" s="11">
        <v>1</v>
      </c>
      <c r="G126" s="151">
        <v>0</v>
      </c>
      <c r="H126" s="12">
        <v>0</v>
      </c>
    </row>
    <row r="127" spans="5:8" x14ac:dyDescent="0.25">
      <c r="E127" s="123" t="s">
        <v>811</v>
      </c>
      <c r="F127" s="11">
        <v>2</v>
      </c>
      <c r="G127" s="151">
        <v>0</v>
      </c>
      <c r="H127" s="12">
        <v>0</v>
      </c>
    </row>
    <row r="128" spans="5:8" x14ac:dyDescent="0.25">
      <c r="E128" s="123" t="s">
        <v>387</v>
      </c>
      <c r="F128" s="11">
        <v>1</v>
      </c>
      <c r="G128" s="151">
        <v>0</v>
      </c>
      <c r="H128" s="12">
        <v>0</v>
      </c>
    </row>
    <row r="129" spans="5:8" x14ac:dyDescent="0.25">
      <c r="E129" s="123" t="s">
        <v>660</v>
      </c>
      <c r="F129" s="11">
        <v>3</v>
      </c>
      <c r="G129" s="151">
        <v>0</v>
      </c>
      <c r="H129" s="12">
        <v>0</v>
      </c>
    </row>
    <row r="130" spans="5:8" x14ac:dyDescent="0.25">
      <c r="E130" s="123" t="s">
        <v>386</v>
      </c>
      <c r="F130" s="11">
        <v>1</v>
      </c>
      <c r="G130" s="151">
        <v>0</v>
      </c>
      <c r="H130" s="12">
        <v>0</v>
      </c>
    </row>
    <row r="131" spans="5:8" x14ac:dyDescent="0.25">
      <c r="E131" s="123" t="s">
        <v>661</v>
      </c>
      <c r="F131" s="11">
        <v>1</v>
      </c>
      <c r="G131" s="151">
        <v>0</v>
      </c>
      <c r="H131" s="12">
        <v>0</v>
      </c>
    </row>
    <row r="132" spans="5:8" x14ac:dyDescent="0.25">
      <c r="E132" s="123" t="s">
        <v>388</v>
      </c>
      <c r="F132" s="11">
        <v>1</v>
      </c>
      <c r="G132" s="151">
        <v>0</v>
      </c>
      <c r="H132" s="12">
        <v>0</v>
      </c>
    </row>
    <row r="133" spans="5:8" x14ac:dyDescent="0.25">
      <c r="E133" s="123" t="s">
        <v>575</v>
      </c>
      <c r="F133" s="11">
        <v>1</v>
      </c>
      <c r="G133" s="151">
        <v>0</v>
      </c>
      <c r="H133" s="12">
        <v>0</v>
      </c>
    </row>
    <row r="134" spans="5:8" x14ac:dyDescent="0.25">
      <c r="E134" s="123" t="s">
        <v>393</v>
      </c>
      <c r="F134" s="11">
        <v>1</v>
      </c>
      <c r="G134" s="151">
        <v>0</v>
      </c>
      <c r="H134" s="12">
        <v>0</v>
      </c>
    </row>
    <row r="135" spans="5:8" x14ac:dyDescent="0.25">
      <c r="E135" s="123" t="s">
        <v>592</v>
      </c>
      <c r="F135" s="11">
        <v>1</v>
      </c>
      <c r="G135" s="151">
        <v>0</v>
      </c>
      <c r="H135" s="12">
        <v>0</v>
      </c>
    </row>
    <row r="136" spans="5:8" x14ac:dyDescent="0.25">
      <c r="E136" s="123" t="s">
        <v>347</v>
      </c>
      <c r="F136" s="11">
        <v>1</v>
      </c>
      <c r="G136" s="151">
        <v>0</v>
      </c>
      <c r="H136" s="12">
        <v>0</v>
      </c>
    </row>
    <row r="137" spans="5:8" x14ac:dyDescent="0.25">
      <c r="E137" s="123" t="s">
        <v>596</v>
      </c>
      <c r="F137" s="11">
        <v>1</v>
      </c>
      <c r="G137" s="151">
        <v>0</v>
      </c>
      <c r="H137" s="12">
        <v>0</v>
      </c>
    </row>
    <row r="138" spans="5:8" x14ac:dyDescent="0.25">
      <c r="E138" s="123" t="s">
        <v>346</v>
      </c>
      <c r="F138" s="11">
        <v>1</v>
      </c>
      <c r="G138" s="151">
        <v>0</v>
      </c>
      <c r="H138" s="12">
        <v>0</v>
      </c>
    </row>
    <row r="139" spans="5:8" x14ac:dyDescent="0.25">
      <c r="E139" s="123" t="s">
        <v>706</v>
      </c>
      <c r="F139" s="11">
        <v>2</v>
      </c>
      <c r="G139" s="151">
        <v>0</v>
      </c>
      <c r="H139" s="12">
        <v>0</v>
      </c>
    </row>
    <row r="140" spans="5:8" x14ac:dyDescent="0.25">
      <c r="E140" s="123" t="s">
        <v>345</v>
      </c>
      <c r="F140" s="11">
        <v>1</v>
      </c>
      <c r="G140" s="151">
        <v>0</v>
      </c>
      <c r="H140" s="12">
        <v>0</v>
      </c>
    </row>
    <row r="141" spans="5:8" x14ac:dyDescent="0.25">
      <c r="E141" s="123" t="s">
        <v>471</v>
      </c>
      <c r="F141" s="11">
        <v>2</v>
      </c>
      <c r="G141" s="151">
        <v>0</v>
      </c>
      <c r="H141" s="12">
        <v>0</v>
      </c>
    </row>
    <row r="142" spans="5:8" x14ac:dyDescent="0.25">
      <c r="E142" s="123" t="s">
        <v>382</v>
      </c>
      <c r="F142" s="11">
        <v>1</v>
      </c>
      <c r="G142" s="151">
        <v>0</v>
      </c>
      <c r="H142" s="12">
        <v>0</v>
      </c>
    </row>
    <row r="143" spans="5:8" x14ac:dyDescent="0.25">
      <c r="E143" s="123" t="s">
        <v>294</v>
      </c>
      <c r="F143" s="11">
        <v>1</v>
      </c>
      <c r="G143" s="151">
        <v>0</v>
      </c>
      <c r="H143" s="12">
        <v>0</v>
      </c>
    </row>
    <row r="144" spans="5:8" x14ac:dyDescent="0.25">
      <c r="E144" s="123" t="s">
        <v>383</v>
      </c>
      <c r="F144" s="11">
        <v>1</v>
      </c>
      <c r="G144" s="151">
        <v>0</v>
      </c>
      <c r="H144" s="12">
        <v>0</v>
      </c>
    </row>
    <row r="145" spans="5:8" x14ac:dyDescent="0.25">
      <c r="E145" s="123" t="s">
        <v>341</v>
      </c>
      <c r="F145" s="11">
        <v>1</v>
      </c>
      <c r="G145" s="151">
        <v>0</v>
      </c>
      <c r="H145" s="12">
        <v>0</v>
      </c>
    </row>
    <row r="146" spans="5:8" x14ac:dyDescent="0.25">
      <c r="E146" s="123" t="s">
        <v>853</v>
      </c>
      <c r="F146" s="11">
        <v>2</v>
      </c>
      <c r="G146" s="151">
        <v>0</v>
      </c>
      <c r="H146" s="12">
        <v>0</v>
      </c>
    </row>
    <row r="147" spans="5:8" x14ac:dyDescent="0.25">
      <c r="E147" s="123" t="s">
        <v>704</v>
      </c>
      <c r="F147" s="11">
        <v>1</v>
      </c>
      <c r="G147" s="151">
        <v>0</v>
      </c>
      <c r="H147" s="12">
        <v>0</v>
      </c>
    </row>
    <row r="148" spans="5:8" x14ac:dyDescent="0.25">
      <c r="E148" s="123" t="s">
        <v>655</v>
      </c>
      <c r="F148" s="11">
        <v>2</v>
      </c>
      <c r="G148" s="151">
        <v>0</v>
      </c>
      <c r="H148" s="12">
        <v>0</v>
      </c>
    </row>
    <row r="149" spans="5:8" x14ac:dyDescent="0.25">
      <c r="E149" s="123" t="s">
        <v>422</v>
      </c>
      <c r="F149" s="11">
        <v>1</v>
      </c>
      <c r="G149" s="151">
        <v>0</v>
      </c>
      <c r="H149" s="12">
        <v>0</v>
      </c>
    </row>
    <row r="150" spans="5:8" x14ac:dyDescent="0.25">
      <c r="E150" s="123" t="s">
        <v>632</v>
      </c>
      <c r="F150" s="11">
        <v>1</v>
      </c>
      <c r="G150" s="151">
        <v>0</v>
      </c>
      <c r="H150" s="12">
        <v>0</v>
      </c>
    </row>
    <row r="151" spans="5:8" x14ac:dyDescent="0.25">
      <c r="E151" s="123" t="s">
        <v>751</v>
      </c>
      <c r="F151" s="11">
        <v>2</v>
      </c>
      <c r="G151" s="151">
        <v>0</v>
      </c>
      <c r="H151" s="12">
        <v>0</v>
      </c>
    </row>
    <row r="152" spans="5:8" x14ac:dyDescent="0.25">
      <c r="E152" s="123" t="s">
        <v>851</v>
      </c>
      <c r="F152" s="11">
        <v>2</v>
      </c>
      <c r="G152" s="151">
        <v>0</v>
      </c>
      <c r="H152" s="12">
        <v>0</v>
      </c>
    </row>
    <row r="153" spans="5:8" x14ac:dyDescent="0.25">
      <c r="E153" s="123" t="s">
        <v>681</v>
      </c>
      <c r="F153" s="11">
        <v>1</v>
      </c>
      <c r="G153" s="151">
        <v>0</v>
      </c>
      <c r="H153" s="12">
        <v>0</v>
      </c>
    </row>
    <row r="154" spans="5:8" x14ac:dyDescent="0.25">
      <c r="E154" s="123" t="s">
        <v>634</v>
      </c>
      <c r="F154" s="11">
        <v>1</v>
      </c>
      <c r="G154" s="151">
        <v>0</v>
      </c>
      <c r="H154" s="12">
        <v>0</v>
      </c>
    </row>
    <row r="155" spans="5:8" x14ac:dyDescent="0.25">
      <c r="E155" s="123" t="s">
        <v>666</v>
      </c>
      <c r="F155" s="11">
        <v>1</v>
      </c>
      <c r="G155" s="151">
        <v>0</v>
      </c>
      <c r="H155" s="12">
        <v>0</v>
      </c>
    </row>
    <row r="156" spans="5:8" x14ac:dyDescent="0.25">
      <c r="E156" s="123" t="s">
        <v>830</v>
      </c>
      <c r="F156" s="11">
        <v>1</v>
      </c>
      <c r="G156" s="151">
        <v>0</v>
      </c>
      <c r="H156" s="12">
        <v>0</v>
      </c>
    </row>
    <row r="157" spans="5:8" x14ac:dyDescent="0.25">
      <c r="E157" s="123" t="s">
        <v>384</v>
      </c>
      <c r="F157" s="11">
        <v>1</v>
      </c>
      <c r="G157" s="151">
        <v>0</v>
      </c>
      <c r="H157" s="12">
        <v>0</v>
      </c>
    </row>
    <row r="158" spans="5:8" x14ac:dyDescent="0.25">
      <c r="E158" s="123" t="s">
        <v>515</v>
      </c>
      <c r="F158" s="11">
        <v>1</v>
      </c>
      <c r="G158" s="151">
        <v>0</v>
      </c>
      <c r="H158" s="12">
        <v>0</v>
      </c>
    </row>
    <row r="159" spans="5:8" x14ac:dyDescent="0.25">
      <c r="E159" s="123" t="s">
        <v>325</v>
      </c>
      <c r="F159" s="11">
        <v>1</v>
      </c>
      <c r="G159" s="151">
        <v>0</v>
      </c>
      <c r="H159" s="12">
        <v>0</v>
      </c>
    </row>
    <row r="160" spans="5:8" x14ac:dyDescent="0.25">
      <c r="E160" s="123" t="s">
        <v>339</v>
      </c>
      <c r="F160" s="11">
        <v>1</v>
      </c>
      <c r="G160" s="151">
        <v>0</v>
      </c>
      <c r="H160" s="12">
        <v>0</v>
      </c>
    </row>
    <row r="161" spans="5:8" x14ac:dyDescent="0.25">
      <c r="E161" s="123" t="s">
        <v>479</v>
      </c>
      <c r="F161" s="11">
        <v>1</v>
      </c>
      <c r="G161" s="151">
        <v>0</v>
      </c>
      <c r="H161" s="12">
        <v>0</v>
      </c>
    </row>
    <row r="162" spans="5:8" x14ac:dyDescent="0.25">
      <c r="E162" s="123" t="s">
        <v>358</v>
      </c>
      <c r="F162" s="11">
        <v>1</v>
      </c>
      <c r="G162" s="151">
        <v>0</v>
      </c>
      <c r="H162" s="12">
        <v>0</v>
      </c>
    </row>
    <row r="163" spans="5:8" x14ac:dyDescent="0.25">
      <c r="E163" s="123" t="s">
        <v>334</v>
      </c>
      <c r="F163" s="11">
        <v>1</v>
      </c>
      <c r="G163" s="151">
        <v>0</v>
      </c>
      <c r="H163" s="12">
        <v>0</v>
      </c>
    </row>
    <row r="164" spans="5:8" x14ac:dyDescent="0.25">
      <c r="E164" s="123" t="s">
        <v>508</v>
      </c>
      <c r="F164" s="11">
        <v>1</v>
      </c>
      <c r="G164" s="151">
        <v>0</v>
      </c>
      <c r="H164" s="12">
        <v>0</v>
      </c>
    </row>
    <row r="165" spans="5:8" x14ac:dyDescent="0.25">
      <c r="E165" s="123" t="s">
        <v>350</v>
      </c>
      <c r="F165" s="11">
        <v>1</v>
      </c>
      <c r="G165" s="151">
        <v>0</v>
      </c>
      <c r="H165" s="12">
        <v>0</v>
      </c>
    </row>
    <row r="166" spans="5:8" x14ac:dyDescent="0.25">
      <c r="E166" s="123" t="s">
        <v>520</v>
      </c>
      <c r="F166" s="11">
        <v>1</v>
      </c>
      <c r="G166" s="151">
        <v>0</v>
      </c>
      <c r="H166" s="12">
        <v>0</v>
      </c>
    </row>
    <row r="167" spans="5:8" x14ac:dyDescent="0.25">
      <c r="E167" s="123" t="s">
        <v>328</v>
      </c>
      <c r="F167" s="11">
        <v>1</v>
      </c>
      <c r="G167" s="151">
        <v>0</v>
      </c>
      <c r="H167" s="12">
        <v>0</v>
      </c>
    </row>
    <row r="168" spans="5:8" x14ac:dyDescent="0.25">
      <c r="E168" s="123" t="s">
        <v>549</v>
      </c>
      <c r="F168" s="11">
        <v>1</v>
      </c>
      <c r="G168" s="151">
        <v>0</v>
      </c>
      <c r="H168" s="12">
        <v>0</v>
      </c>
    </row>
    <row r="169" spans="5:8" x14ac:dyDescent="0.25">
      <c r="E169" s="123" t="s">
        <v>321</v>
      </c>
      <c r="F169" s="11">
        <v>2</v>
      </c>
      <c r="G169" s="151">
        <v>0</v>
      </c>
      <c r="H169" s="12">
        <v>0</v>
      </c>
    </row>
    <row r="170" spans="5:8" x14ac:dyDescent="0.25">
      <c r="E170" s="123" t="s">
        <v>754</v>
      </c>
      <c r="F170" s="11">
        <v>1</v>
      </c>
      <c r="G170" s="151">
        <v>0</v>
      </c>
      <c r="H170" s="12">
        <v>0</v>
      </c>
    </row>
    <row r="171" spans="5:8" x14ac:dyDescent="0.25">
      <c r="E171" s="123" t="s">
        <v>693</v>
      </c>
      <c r="F171" s="11">
        <v>1</v>
      </c>
      <c r="G171" s="151">
        <v>0</v>
      </c>
      <c r="H171" s="12">
        <v>0</v>
      </c>
    </row>
    <row r="172" spans="5:8" x14ac:dyDescent="0.25">
      <c r="E172" s="123" t="s">
        <v>556</v>
      </c>
      <c r="F172" s="11">
        <v>1</v>
      </c>
      <c r="G172" s="151">
        <v>0</v>
      </c>
      <c r="H172" s="12">
        <v>0</v>
      </c>
    </row>
    <row r="173" spans="5:8" x14ac:dyDescent="0.25">
      <c r="E173" s="123" t="s">
        <v>410</v>
      </c>
      <c r="F173" s="11">
        <v>1</v>
      </c>
      <c r="G173" s="151">
        <v>0</v>
      </c>
      <c r="H173" s="12">
        <v>0</v>
      </c>
    </row>
    <row r="174" spans="5:8" x14ac:dyDescent="0.25">
      <c r="E174" s="123" t="s">
        <v>569</v>
      </c>
      <c r="F174" s="11">
        <v>1</v>
      </c>
      <c r="G174" s="151">
        <v>0</v>
      </c>
      <c r="H174" s="12">
        <v>0</v>
      </c>
    </row>
    <row r="175" spans="5:8" x14ac:dyDescent="0.25">
      <c r="E175" s="123" t="s">
        <v>295</v>
      </c>
      <c r="F175" s="11">
        <v>1</v>
      </c>
      <c r="G175" s="151">
        <v>0</v>
      </c>
      <c r="H175" s="12">
        <v>0</v>
      </c>
    </row>
    <row r="176" spans="5:8" x14ac:dyDescent="0.25">
      <c r="E176" s="123" t="s">
        <v>539</v>
      </c>
      <c r="F176" s="11">
        <v>1</v>
      </c>
      <c r="G176" s="151">
        <v>0</v>
      </c>
      <c r="H176" s="12">
        <v>0</v>
      </c>
    </row>
    <row r="177" spans="5:8" x14ac:dyDescent="0.25">
      <c r="E177" s="123" t="s">
        <v>705</v>
      </c>
      <c r="F177" s="11">
        <v>1</v>
      </c>
      <c r="G177" s="151">
        <v>0</v>
      </c>
      <c r="H177" s="12">
        <v>0</v>
      </c>
    </row>
    <row r="178" spans="5:8" x14ac:dyDescent="0.25">
      <c r="E178" s="123" t="s">
        <v>778</v>
      </c>
      <c r="F178" s="11">
        <v>1</v>
      </c>
      <c r="G178" s="151">
        <v>0</v>
      </c>
      <c r="H178" s="12">
        <v>0</v>
      </c>
    </row>
    <row r="179" spans="5:8" x14ac:dyDescent="0.25">
      <c r="E179" s="123" t="s">
        <v>369</v>
      </c>
      <c r="F179" s="11">
        <v>1</v>
      </c>
      <c r="G179" s="151">
        <v>0</v>
      </c>
      <c r="H179" s="12">
        <v>0</v>
      </c>
    </row>
    <row r="180" spans="5:8" x14ac:dyDescent="0.25">
      <c r="E180" s="123" t="s">
        <v>567</v>
      </c>
      <c r="F180" s="11">
        <v>1</v>
      </c>
      <c r="G180" s="151">
        <v>0</v>
      </c>
      <c r="H180" s="12">
        <v>0</v>
      </c>
    </row>
    <row r="181" spans="5:8" x14ac:dyDescent="0.25">
      <c r="E181" s="123" t="s">
        <v>499</v>
      </c>
      <c r="F181" s="11">
        <v>1</v>
      </c>
      <c r="G181" s="151">
        <v>0</v>
      </c>
      <c r="H181" s="12">
        <v>0</v>
      </c>
    </row>
    <row r="182" spans="5:8" x14ac:dyDescent="0.25">
      <c r="E182" s="123" t="s">
        <v>553</v>
      </c>
      <c r="F182" s="11">
        <v>1</v>
      </c>
      <c r="G182" s="151">
        <v>0</v>
      </c>
      <c r="H182" s="12">
        <v>0</v>
      </c>
    </row>
    <row r="183" spans="5:8" x14ac:dyDescent="0.25">
      <c r="E183" s="123" t="s">
        <v>444</v>
      </c>
      <c r="F183" s="11">
        <v>1</v>
      </c>
      <c r="G183" s="151">
        <v>0</v>
      </c>
      <c r="H183" s="12">
        <v>0</v>
      </c>
    </row>
    <row r="184" spans="5:8" x14ac:dyDescent="0.25">
      <c r="E184" s="123" t="s">
        <v>555</v>
      </c>
      <c r="F184" s="11">
        <v>1</v>
      </c>
      <c r="G184" s="151">
        <v>0</v>
      </c>
      <c r="H184" s="12">
        <v>0</v>
      </c>
    </row>
    <row r="185" spans="5:8" x14ac:dyDescent="0.25">
      <c r="E185" s="123" t="s">
        <v>446</v>
      </c>
      <c r="F185" s="11">
        <v>1</v>
      </c>
      <c r="G185" s="151">
        <v>0</v>
      </c>
      <c r="H185" s="12">
        <v>0</v>
      </c>
    </row>
    <row r="186" spans="5:8" x14ac:dyDescent="0.25">
      <c r="E186" s="123" t="s">
        <v>541</v>
      </c>
      <c r="F186" s="11">
        <v>1</v>
      </c>
      <c r="G186" s="151">
        <v>0</v>
      </c>
      <c r="H186" s="12">
        <v>0</v>
      </c>
    </row>
    <row r="187" spans="5:8" x14ac:dyDescent="0.25">
      <c r="E187" s="123" t="s">
        <v>438</v>
      </c>
      <c r="F187" s="11">
        <v>1</v>
      </c>
      <c r="G187" s="151">
        <v>0</v>
      </c>
      <c r="H187" s="12">
        <v>0</v>
      </c>
    </row>
    <row r="188" spans="5:8" x14ac:dyDescent="0.25">
      <c r="E188" s="123" t="s">
        <v>552</v>
      </c>
      <c r="F188" s="11">
        <v>1</v>
      </c>
      <c r="G188" s="151">
        <v>0</v>
      </c>
      <c r="H188" s="12">
        <v>0</v>
      </c>
    </row>
    <row r="189" spans="5:8" x14ac:dyDescent="0.25">
      <c r="E189" s="123" t="s">
        <v>502</v>
      </c>
      <c r="F189" s="11">
        <v>1</v>
      </c>
      <c r="G189" s="151">
        <v>0</v>
      </c>
      <c r="H189" s="12">
        <v>0</v>
      </c>
    </row>
    <row r="190" spans="5:8" x14ac:dyDescent="0.25">
      <c r="E190" s="123" t="s">
        <v>557</v>
      </c>
      <c r="F190" s="11">
        <v>1</v>
      </c>
      <c r="G190" s="151">
        <v>0</v>
      </c>
      <c r="H190" s="12">
        <v>0</v>
      </c>
    </row>
    <row r="191" spans="5:8" x14ac:dyDescent="0.25">
      <c r="E191" s="123" t="s">
        <v>856</v>
      </c>
      <c r="F191" s="11">
        <v>2</v>
      </c>
      <c r="G191" s="151">
        <v>0</v>
      </c>
      <c r="H191" s="12">
        <v>0</v>
      </c>
    </row>
    <row r="192" spans="5:8" x14ac:dyDescent="0.25">
      <c r="E192" s="123" t="s">
        <v>522</v>
      </c>
      <c r="F192" s="11">
        <v>1</v>
      </c>
      <c r="G192" s="151">
        <v>0</v>
      </c>
      <c r="H192" s="12">
        <v>0</v>
      </c>
    </row>
    <row r="193" spans="5:8" x14ac:dyDescent="0.25">
      <c r="E193" s="123" t="s">
        <v>426</v>
      </c>
      <c r="F193" s="11">
        <v>1</v>
      </c>
      <c r="G193" s="151">
        <v>0</v>
      </c>
      <c r="H193" s="12">
        <v>0</v>
      </c>
    </row>
    <row r="194" spans="5:8" x14ac:dyDescent="0.25">
      <c r="E194" s="123" t="s">
        <v>783</v>
      </c>
      <c r="F194" s="11">
        <v>1</v>
      </c>
      <c r="G194" s="151">
        <v>0</v>
      </c>
      <c r="H194" s="12">
        <v>0</v>
      </c>
    </row>
    <row r="195" spans="5:8" x14ac:dyDescent="0.25">
      <c r="E195" s="123" t="s">
        <v>389</v>
      </c>
      <c r="F195" s="11">
        <v>1</v>
      </c>
      <c r="G195" s="151">
        <v>0</v>
      </c>
      <c r="H195" s="12">
        <v>0</v>
      </c>
    </row>
    <row r="196" spans="5:8" x14ac:dyDescent="0.25">
      <c r="E196" s="123" t="s">
        <v>521</v>
      </c>
      <c r="F196" s="11">
        <v>1</v>
      </c>
      <c r="G196" s="151">
        <v>0</v>
      </c>
      <c r="H196" s="12">
        <v>0</v>
      </c>
    </row>
    <row r="197" spans="5:8" x14ac:dyDescent="0.25">
      <c r="E197" s="123" t="s">
        <v>392</v>
      </c>
      <c r="F197" s="11">
        <v>2</v>
      </c>
      <c r="G197" s="151">
        <v>0</v>
      </c>
      <c r="H197" s="12">
        <v>0</v>
      </c>
    </row>
    <row r="198" spans="5:8" x14ac:dyDescent="0.25">
      <c r="E198" s="123" t="s">
        <v>523</v>
      </c>
      <c r="F198" s="11">
        <v>1</v>
      </c>
      <c r="G198" s="151">
        <v>0</v>
      </c>
      <c r="H198" s="12">
        <v>0</v>
      </c>
    </row>
    <row r="199" spans="5:8" x14ac:dyDescent="0.25">
      <c r="E199" s="123" t="s">
        <v>715</v>
      </c>
      <c r="F199" s="11">
        <v>1</v>
      </c>
      <c r="G199" s="151">
        <v>0</v>
      </c>
      <c r="H199" s="12">
        <v>0</v>
      </c>
    </row>
    <row r="200" spans="5:8" x14ac:dyDescent="0.25">
      <c r="E200" s="123" t="s">
        <v>561</v>
      </c>
      <c r="F200" s="11">
        <v>1</v>
      </c>
      <c r="G200" s="151">
        <v>0</v>
      </c>
      <c r="H200" s="12">
        <v>0</v>
      </c>
    </row>
    <row r="201" spans="5:8" x14ac:dyDescent="0.25">
      <c r="E201" s="123" t="s">
        <v>857</v>
      </c>
      <c r="F201" s="11">
        <v>2</v>
      </c>
      <c r="G201" s="151">
        <v>0</v>
      </c>
      <c r="H201" s="12">
        <v>0</v>
      </c>
    </row>
    <row r="202" spans="5:8" x14ac:dyDescent="0.25">
      <c r="E202" s="123" t="s">
        <v>554</v>
      </c>
      <c r="F202" s="11">
        <v>1</v>
      </c>
      <c r="G202" s="151">
        <v>0</v>
      </c>
      <c r="H202" s="12">
        <v>0</v>
      </c>
    </row>
    <row r="203" spans="5:8" x14ac:dyDescent="0.25">
      <c r="E203" s="123" t="s">
        <v>642</v>
      </c>
      <c r="F203" s="11">
        <v>1</v>
      </c>
      <c r="G203" s="151">
        <v>0</v>
      </c>
      <c r="H203" s="12">
        <v>0</v>
      </c>
    </row>
    <row r="204" spans="5:8" x14ac:dyDescent="0.25">
      <c r="E204" s="123" t="s">
        <v>538</v>
      </c>
      <c r="F204" s="11">
        <v>1</v>
      </c>
      <c r="G204" s="151">
        <v>0</v>
      </c>
      <c r="H204" s="12">
        <v>0</v>
      </c>
    </row>
    <row r="205" spans="5:8" x14ac:dyDescent="0.25">
      <c r="E205" s="123" t="s">
        <v>686</v>
      </c>
      <c r="F205" s="11">
        <v>1</v>
      </c>
      <c r="G205" s="151">
        <v>0</v>
      </c>
      <c r="H205" s="12">
        <v>0</v>
      </c>
    </row>
    <row r="206" spans="5:8" x14ac:dyDescent="0.25">
      <c r="E206" s="123" t="s">
        <v>817</v>
      </c>
      <c r="F206" s="11">
        <v>1</v>
      </c>
      <c r="G206" s="151">
        <v>0</v>
      </c>
      <c r="H206" s="12">
        <v>0</v>
      </c>
    </row>
    <row r="207" spans="5:8" x14ac:dyDescent="0.25">
      <c r="E207" s="123" t="s">
        <v>665</v>
      </c>
      <c r="F207" s="11">
        <v>1</v>
      </c>
      <c r="G207" s="151">
        <v>0</v>
      </c>
      <c r="H207" s="12">
        <v>0</v>
      </c>
    </row>
    <row r="208" spans="5:8" x14ac:dyDescent="0.25">
      <c r="E208" s="123" t="s">
        <v>551</v>
      </c>
      <c r="F208" s="11">
        <v>1</v>
      </c>
      <c r="G208" s="151">
        <v>0</v>
      </c>
      <c r="H208" s="12">
        <v>0</v>
      </c>
    </row>
    <row r="209" spans="5:8" x14ac:dyDescent="0.25">
      <c r="E209" s="123" t="s">
        <v>679</v>
      </c>
      <c r="F209" s="11">
        <v>1</v>
      </c>
      <c r="G209" s="151">
        <v>0</v>
      </c>
      <c r="H209" s="12">
        <v>0</v>
      </c>
    </row>
    <row r="210" spans="5:8" x14ac:dyDescent="0.25">
      <c r="E210" s="123" t="s">
        <v>535</v>
      </c>
      <c r="F210" s="11">
        <v>1</v>
      </c>
      <c r="G210" s="151">
        <v>0</v>
      </c>
      <c r="H210" s="12">
        <v>0</v>
      </c>
    </row>
    <row r="211" spans="5:8" x14ac:dyDescent="0.25">
      <c r="E211" s="123" t="s">
        <v>832</v>
      </c>
      <c r="F211" s="11">
        <v>1</v>
      </c>
      <c r="G211" s="151">
        <v>0</v>
      </c>
      <c r="H211" s="12">
        <v>0</v>
      </c>
    </row>
    <row r="212" spans="5:8" x14ac:dyDescent="0.25">
      <c r="E212" s="123" t="s">
        <v>550</v>
      </c>
      <c r="F212" s="11">
        <v>1</v>
      </c>
      <c r="G212" s="151">
        <v>0</v>
      </c>
      <c r="H212" s="12">
        <v>0</v>
      </c>
    </row>
    <row r="213" spans="5:8" x14ac:dyDescent="0.25">
      <c r="E213" s="123" t="s">
        <v>635</v>
      </c>
      <c r="F213" s="11">
        <v>1</v>
      </c>
      <c r="G213" s="151">
        <v>0</v>
      </c>
      <c r="H213" s="12">
        <v>0</v>
      </c>
    </row>
    <row r="214" spans="5:8" x14ac:dyDescent="0.25">
      <c r="E214" s="123" t="s">
        <v>767</v>
      </c>
      <c r="F214" s="11">
        <v>2</v>
      </c>
      <c r="G214" s="151">
        <v>0</v>
      </c>
      <c r="H214" s="12">
        <v>0</v>
      </c>
    </row>
    <row r="215" spans="5:8" x14ac:dyDescent="0.25">
      <c r="E215" s="123" t="s">
        <v>303</v>
      </c>
      <c r="F215" s="11">
        <v>1</v>
      </c>
      <c r="G215" s="151">
        <v>0</v>
      </c>
      <c r="H215" s="12">
        <v>0</v>
      </c>
    </row>
    <row r="216" spans="5:8" x14ac:dyDescent="0.25">
      <c r="E216" s="123" t="s">
        <v>776</v>
      </c>
      <c r="F216" s="11">
        <v>1</v>
      </c>
      <c r="G216" s="151">
        <v>0</v>
      </c>
      <c r="H216" s="12">
        <v>0</v>
      </c>
    </row>
    <row r="217" spans="5:8" x14ac:dyDescent="0.25">
      <c r="E217" s="123" t="s">
        <v>638</v>
      </c>
      <c r="F217" s="11">
        <v>1</v>
      </c>
      <c r="G217" s="151">
        <v>0</v>
      </c>
      <c r="H217" s="12">
        <v>0</v>
      </c>
    </row>
    <row r="218" spans="5:8" x14ac:dyDescent="0.25">
      <c r="E218" s="123" t="s">
        <v>750</v>
      </c>
      <c r="F218" s="11">
        <v>1</v>
      </c>
      <c r="G218" s="151">
        <v>0</v>
      </c>
      <c r="H218" s="12">
        <v>0</v>
      </c>
    </row>
    <row r="219" spans="5:8" x14ac:dyDescent="0.25">
      <c r="E219" s="123" t="s">
        <v>807</v>
      </c>
      <c r="F219" s="11">
        <v>2</v>
      </c>
      <c r="G219" s="151">
        <v>0</v>
      </c>
      <c r="H219" s="12">
        <v>0</v>
      </c>
    </row>
    <row r="220" spans="5:8" x14ac:dyDescent="0.25">
      <c r="E220" s="123" t="s">
        <v>749</v>
      </c>
      <c r="F220" s="11">
        <v>1</v>
      </c>
      <c r="G220" s="151">
        <v>0</v>
      </c>
      <c r="H220" s="12">
        <v>0</v>
      </c>
    </row>
    <row r="221" spans="5:8" x14ac:dyDescent="0.25">
      <c r="E221" s="123" t="s">
        <v>622</v>
      </c>
      <c r="F221" s="11">
        <v>2</v>
      </c>
      <c r="G221" s="151">
        <v>0</v>
      </c>
      <c r="H221" s="12">
        <v>0</v>
      </c>
    </row>
    <row r="222" spans="5:8" x14ac:dyDescent="0.25">
      <c r="E222" s="123" t="s">
        <v>822</v>
      </c>
      <c r="F222" s="11">
        <v>2</v>
      </c>
      <c r="G222" s="151">
        <v>0</v>
      </c>
      <c r="H222" s="12">
        <v>0</v>
      </c>
    </row>
    <row r="223" spans="5:8" x14ac:dyDescent="0.25">
      <c r="E223" s="123" t="s">
        <v>818</v>
      </c>
      <c r="F223" s="11">
        <v>1</v>
      </c>
      <c r="G223" s="151">
        <v>1</v>
      </c>
      <c r="H223" s="12">
        <v>0</v>
      </c>
    </row>
    <row r="224" spans="5:8" x14ac:dyDescent="0.25">
      <c r="E224" s="123" t="s">
        <v>560</v>
      </c>
      <c r="F224" s="11">
        <v>1</v>
      </c>
      <c r="G224" s="151">
        <v>0</v>
      </c>
      <c r="H224" s="12">
        <v>0</v>
      </c>
    </row>
    <row r="225" spans="5:8" x14ac:dyDescent="0.25">
      <c r="E225" s="123" t="s">
        <v>513</v>
      </c>
      <c r="F225" s="11">
        <v>1</v>
      </c>
      <c r="G225" s="151">
        <v>0</v>
      </c>
      <c r="H225" s="12">
        <v>0</v>
      </c>
    </row>
    <row r="226" spans="5:8" x14ac:dyDescent="0.25">
      <c r="E226" s="123" t="s">
        <v>847</v>
      </c>
      <c r="F226" s="11">
        <v>2</v>
      </c>
      <c r="G226" s="151">
        <v>0</v>
      </c>
      <c r="H226" s="12">
        <v>0</v>
      </c>
    </row>
    <row r="227" spans="5:8" x14ac:dyDescent="0.25">
      <c r="E227" s="123" t="s">
        <v>687</v>
      </c>
      <c r="F227" s="11">
        <v>1</v>
      </c>
      <c r="G227" s="151">
        <v>0</v>
      </c>
      <c r="H227" s="12">
        <v>0</v>
      </c>
    </row>
    <row r="228" spans="5:8" x14ac:dyDescent="0.25">
      <c r="E228" s="123" t="s">
        <v>675</v>
      </c>
      <c r="F228" s="11">
        <v>1</v>
      </c>
      <c r="G228" s="151">
        <v>0</v>
      </c>
      <c r="H228" s="12">
        <v>0</v>
      </c>
    </row>
    <row r="229" spans="5:8" x14ac:dyDescent="0.25">
      <c r="E229" s="123" t="s">
        <v>777</v>
      </c>
      <c r="F229" s="11">
        <v>1</v>
      </c>
      <c r="G229" s="151">
        <v>0</v>
      </c>
      <c r="H229" s="12">
        <v>0</v>
      </c>
    </row>
    <row r="230" spans="5:8" x14ac:dyDescent="0.25">
      <c r="E230" s="123" t="s">
        <v>674</v>
      </c>
      <c r="F230" s="11">
        <v>2</v>
      </c>
      <c r="G230" s="151">
        <v>0</v>
      </c>
      <c r="H230" s="12">
        <v>0</v>
      </c>
    </row>
    <row r="231" spans="5:8" x14ac:dyDescent="0.25">
      <c r="E231" s="123" t="s">
        <v>540</v>
      </c>
      <c r="F231" s="11">
        <v>1</v>
      </c>
      <c r="G231" s="151">
        <v>0</v>
      </c>
      <c r="H231" s="12">
        <v>0</v>
      </c>
    </row>
    <row r="232" spans="5:8" x14ac:dyDescent="0.25">
      <c r="E232" s="123" t="s">
        <v>640</v>
      </c>
      <c r="F232" s="11">
        <v>1</v>
      </c>
      <c r="G232" s="151">
        <v>0</v>
      </c>
      <c r="H232" s="12">
        <v>0</v>
      </c>
    </row>
    <row r="233" spans="5:8" x14ac:dyDescent="0.25">
      <c r="E233" s="123" t="s">
        <v>659</v>
      </c>
      <c r="F233" s="11">
        <v>2</v>
      </c>
      <c r="G233" s="151">
        <v>0</v>
      </c>
      <c r="H233" s="12">
        <v>0</v>
      </c>
    </row>
    <row r="234" spans="5:8" x14ac:dyDescent="0.25">
      <c r="E234" s="123" t="s">
        <v>584</v>
      </c>
      <c r="F234" s="11">
        <v>1</v>
      </c>
      <c r="G234" s="151">
        <v>0</v>
      </c>
      <c r="H234" s="12">
        <v>0</v>
      </c>
    </row>
    <row r="235" spans="5:8" x14ac:dyDescent="0.25">
      <c r="E235" s="123" t="s">
        <v>470</v>
      </c>
      <c r="F235" s="11">
        <v>1</v>
      </c>
      <c r="G235" s="151">
        <v>0</v>
      </c>
      <c r="H235" s="12">
        <v>0</v>
      </c>
    </row>
    <row r="236" spans="5:8" x14ac:dyDescent="0.25">
      <c r="E236" s="123" t="s">
        <v>546</v>
      </c>
      <c r="F236" s="11">
        <v>1</v>
      </c>
      <c r="G236" s="151">
        <v>0</v>
      </c>
      <c r="H236" s="12">
        <v>0</v>
      </c>
    </row>
    <row r="237" spans="5:8" x14ac:dyDescent="0.25">
      <c r="E237" s="123" t="s">
        <v>405</v>
      </c>
      <c r="F237" s="11">
        <v>1</v>
      </c>
      <c r="G237" s="151">
        <v>0</v>
      </c>
      <c r="H237" s="12">
        <v>0</v>
      </c>
    </row>
    <row r="238" spans="5:8" x14ac:dyDescent="0.25">
      <c r="E238" s="123" t="s">
        <v>543</v>
      </c>
      <c r="F238" s="11">
        <v>1</v>
      </c>
      <c r="G238" s="151">
        <v>0</v>
      </c>
      <c r="H238" s="12">
        <v>0</v>
      </c>
    </row>
    <row r="239" spans="5:8" x14ac:dyDescent="0.25">
      <c r="E239" s="123" t="s">
        <v>527</v>
      </c>
      <c r="F239" s="11">
        <v>1</v>
      </c>
      <c r="G239" s="151">
        <v>0</v>
      </c>
      <c r="H239" s="12">
        <v>0</v>
      </c>
    </row>
    <row r="240" spans="5:8" x14ac:dyDescent="0.25">
      <c r="E240" s="123" t="s">
        <v>775</v>
      </c>
      <c r="F240" s="11">
        <v>1</v>
      </c>
      <c r="G240" s="151">
        <v>0</v>
      </c>
      <c r="H240" s="12">
        <v>0</v>
      </c>
    </row>
    <row r="241" spans="5:8" x14ac:dyDescent="0.25">
      <c r="E241" s="123" t="s">
        <v>572</v>
      </c>
      <c r="F241" s="11">
        <v>1</v>
      </c>
      <c r="G241" s="151">
        <v>0</v>
      </c>
      <c r="H241" s="12">
        <v>0</v>
      </c>
    </row>
    <row r="242" spans="5:8" x14ac:dyDescent="0.25">
      <c r="E242" s="123" t="s">
        <v>568</v>
      </c>
      <c r="F242" s="11">
        <v>1</v>
      </c>
      <c r="G242" s="151">
        <v>0</v>
      </c>
      <c r="H242" s="12">
        <v>0</v>
      </c>
    </row>
    <row r="243" spans="5:8" x14ac:dyDescent="0.25">
      <c r="E243" s="123" t="s">
        <v>808</v>
      </c>
      <c r="F243" s="11">
        <v>1</v>
      </c>
      <c r="G243" s="151">
        <v>0</v>
      </c>
      <c r="H243" s="12">
        <v>0</v>
      </c>
    </row>
    <row r="244" spans="5:8" x14ac:dyDescent="0.25">
      <c r="E244" s="123" t="s">
        <v>566</v>
      </c>
      <c r="F244" s="11">
        <v>1</v>
      </c>
      <c r="G244" s="151">
        <v>0</v>
      </c>
      <c r="H244" s="12">
        <v>0</v>
      </c>
    </row>
    <row r="245" spans="5:8" x14ac:dyDescent="0.25">
      <c r="E245" s="123" t="s">
        <v>619</v>
      </c>
      <c r="F245" s="11">
        <v>1</v>
      </c>
      <c r="G245" s="151">
        <v>0</v>
      </c>
      <c r="H245" s="12">
        <v>0</v>
      </c>
    </row>
    <row r="246" spans="5:8" x14ac:dyDescent="0.25">
      <c r="E246" s="123" t="s">
        <v>545</v>
      </c>
      <c r="F246" s="11">
        <v>1</v>
      </c>
      <c r="G246" s="151">
        <v>0</v>
      </c>
      <c r="H246" s="12">
        <v>0</v>
      </c>
    </row>
    <row r="247" spans="5:8" x14ac:dyDescent="0.25">
      <c r="E247" s="123" t="s">
        <v>457</v>
      </c>
      <c r="F247" s="11">
        <v>1</v>
      </c>
      <c r="G247" s="151">
        <v>0</v>
      </c>
      <c r="H247" s="12">
        <v>0</v>
      </c>
    </row>
    <row r="248" spans="5:8" x14ac:dyDescent="0.25">
      <c r="E248" s="123" t="s">
        <v>784</v>
      </c>
      <c r="F248" s="11">
        <v>2</v>
      </c>
      <c r="G248" s="151">
        <v>0</v>
      </c>
      <c r="H248" s="12">
        <v>0</v>
      </c>
    </row>
    <row r="249" spans="5:8" x14ac:dyDescent="0.25">
      <c r="E249" s="123" t="s">
        <v>476</v>
      </c>
      <c r="F249" s="11">
        <v>1</v>
      </c>
      <c r="G249" s="151">
        <v>0</v>
      </c>
      <c r="H249" s="12">
        <v>0</v>
      </c>
    </row>
    <row r="250" spans="5:8" x14ac:dyDescent="0.25">
      <c r="E250" s="123" t="s">
        <v>773</v>
      </c>
      <c r="F250" s="11">
        <v>1</v>
      </c>
      <c r="G250" s="151">
        <v>0</v>
      </c>
      <c r="H250" s="12">
        <v>0</v>
      </c>
    </row>
    <row r="251" spans="5:8" x14ac:dyDescent="0.25">
      <c r="E251" s="123" t="s">
        <v>492</v>
      </c>
      <c r="F251" s="11">
        <v>2</v>
      </c>
      <c r="G251" s="151">
        <v>0</v>
      </c>
      <c r="H251" s="12">
        <v>0</v>
      </c>
    </row>
    <row r="252" spans="5:8" x14ac:dyDescent="0.25">
      <c r="E252" s="123" t="s">
        <v>564</v>
      </c>
      <c r="F252" s="11">
        <v>1</v>
      </c>
      <c r="G252" s="151">
        <v>0</v>
      </c>
      <c r="H252" s="12">
        <v>0</v>
      </c>
    </row>
    <row r="253" spans="5:8" x14ac:dyDescent="0.25">
      <c r="E253" s="123" t="s">
        <v>450</v>
      </c>
      <c r="F253" s="11">
        <v>1</v>
      </c>
      <c r="G253" s="151">
        <v>0</v>
      </c>
      <c r="H253" s="12">
        <v>0</v>
      </c>
    </row>
    <row r="254" spans="5:8" x14ac:dyDescent="0.25">
      <c r="E254" s="123" t="s">
        <v>559</v>
      </c>
      <c r="F254" s="11">
        <v>1</v>
      </c>
      <c r="G254" s="151">
        <v>0</v>
      </c>
      <c r="H254" s="12">
        <v>0</v>
      </c>
    </row>
    <row r="255" spans="5:8" x14ac:dyDescent="0.25">
      <c r="E255" s="123" t="s">
        <v>834</v>
      </c>
      <c r="F255" s="11">
        <v>1</v>
      </c>
      <c r="G255" s="151">
        <v>0</v>
      </c>
      <c r="H255" s="12">
        <v>0</v>
      </c>
    </row>
    <row r="256" spans="5:8" x14ac:dyDescent="0.25">
      <c r="E256" s="123" t="s">
        <v>544</v>
      </c>
      <c r="F256" s="11">
        <v>1</v>
      </c>
      <c r="G256" s="151">
        <v>0</v>
      </c>
      <c r="H256" s="12">
        <v>0</v>
      </c>
    </row>
    <row r="257" spans="5:8" x14ac:dyDescent="0.25">
      <c r="E257" s="123" t="s">
        <v>702</v>
      </c>
      <c r="F257" s="11">
        <v>1</v>
      </c>
      <c r="G257" s="151">
        <v>0</v>
      </c>
      <c r="H257" s="12">
        <v>0</v>
      </c>
    </row>
    <row r="258" spans="5:8" x14ac:dyDescent="0.25">
      <c r="E258" s="123" t="s">
        <v>548</v>
      </c>
      <c r="F258" s="11">
        <v>1</v>
      </c>
      <c r="G258" s="151">
        <v>0</v>
      </c>
      <c r="H258" s="12">
        <v>0</v>
      </c>
    </row>
    <row r="259" spans="5:8" x14ac:dyDescent="0.25">
      <c r="E259" s="123" t="s">
        <v>360</v>
      </c>
      <c r="F259" s="11">
        <v>2</v>
      </c>
      <c r="G259" s="151">
        <v>0</v>
      </c>
      <c r="H259" s="12">
        <v>0</v>
      </c>
    </row>
    <row r="260" spans="5:8" x14ac:dyDescent="0.25">
      <c r="E260" s="123" t="s">
        <v>528</v>
      </c>
      <c r="F260" s="11">
        <v>1</v>
      </c>
      <c r="G260" s="151">
        <v>0</v>
      </c>
      <c r="H260" s="12">
        <v>0</v>
      </c>
    </row>
    <row r="261" spans="5:8" x14ac:dyDescent="0.25">
      <c r="E261" s="123" t="s">
        <v>484</v>
      </c>
      <c r="F261" s="11">
        <v>1</v>
      </c>
      <c r="G261" s="151">
        <v>0</v>
      </c>
      <c r="H261" s="12">
        <v>0</v>
      </c>
    </row>
    <row r="262" spans="5:8" x14ac:dyDescent="0.25">
      <c r="E262" s="123" t="s">
        <v>570</v>
      </c>
      <c r="F262" s="11">
        <v>1</v>
      </c>
      <c r="G262" s="151">
        <v>0</v>
      </c>
      <c r="H262" s="12">
        <v>0</v>
      </c>
    </row>
    <row r="263" spans="5:8" x14ac:dyDescent="0.25">
      <c r="E263" s="123" t="s">
        <v>342</v>
      </c>
      <c r="F263" s="11">
        <v>1</v>
      </c>
      <c r="G263" s="151">
        <v>0</v>
      </c>
      <c r="H263" s="12">
        <v>0</v>
      </c>
    </row>
    <row r="264" spans="5:8" x14ac:dyDescent="0.25">
      <c r="E264" s="123" t="s">
        <v>533</v>
      </c>
      <c r="F264" s="11">
        <v>1</v>
      </c>
      <c r="G264" s="151">
        <v>0</v>
      </c>
      <c r="H264" s="12">
        <v>0</v>
      </c>
    </row>
    <row r="265" spans="5:8" x14ac:dyDescent="0.25">
      <c r="E265" s="123" t="s">
        <v>454</v>
      </c>
      <c r="F265" s="11">
        <v>1</v>
      </c>
      <c r="G265" s="151">
        <v>0</v>
      </c>
      <c r="H265" s="12">
        <v>0</v>
      </c>
    </row>
    <row r="266" spans="5:8" x14ac:dyDescent="0.25">
      <c r="E266" s="123" t="s">
        <v>565</v>
      </c>
      <c r="F266" s="11">
        <v>1</v>
      </c>
      <c r="G266" s="151">
        <v>0</v>
      </c>
      <c r="H266" s="12">
        <v>0</v>
      </c>
    </row>
    <row r="267" spans="5:8" x14ac:dyDescent="0.25">
      <c r="E267" s="123" t="s">
        <v>337</v>
      </c>
      <c r="F267" s="11">
        <v>1</v>
      </c>
      <c r="G267" s="151">
        <v>0</v>
      </c>
      <c r="H267" s="12">
        <v>0</v>
      </c>
    </row>
    <row r="268" spans="5:8" x14ac:dyDescent="0.25">
      <c r="E268" s="123" t="s">
        <v>547</v>
      </c>
      <c r="F268" s="11">
        <v>1</v>
      </c>
      <c r="G268" s="151">
        <v>0</v>
      </c>
      <c r="H268" s="12">
        <v>0</v>
      </c>
    </row>
    <row r="269" spans="5:8" x14ac:dyDescent="0.25">
      <c r="E269" s="123" t="s">
        <v>465</v>
      </c>
      <c r="F269" s="11">
        <v>1</v>
      </c>
      <c r="G269" s="151">
        <v>1</v>
      </c>
      <c r="H269" s="12">
        <v>0</v>
      </c>
    </row>
    <row r="270" spans="5:8" x14ac:dyDescent="0.25">
      <c r="E270" s="123" t="s">
        <v>530</v>
      </c>
      <c r="F270" s="11">
        <v>1</v>
      </c>
      <c r="G270" s="151">
        <v>0</v>
      </c>
      <c r="H270" s="12">
        <v>0</v>
      </c>
    </row>
    <row r="271" spans="5:8" x14ac:dyDescent="0.25">
      <c r="E271" s="123" t="s">
        <v>421</v>
      </c>
      <c r="F271" s="11">
        <v>1</v>
      </c>
      <c r="G271" s="151">
        <v>0</v>
      </c>
      <c r="H271" s="12">
        <v>0</v>
      </c>
    </row>
    <row r="272" spans="5:8" x14ac:dyDescent="0.25">
      <c r="E272" s="123" t="s">
        <v>529</v>
      </c>
      <c r="F272" s="11">
        <v>1</v>
      </c>
      <c r="G272" s="151">
        <v>0</v>
      </c>
      <c r="H272" s="12">
        <v>0</v>
      </c>
    </row>
    <row r="273" spans="5:8" x14ac:dyDescent="0.25">
      <c r="E273" s="123" t="s">
        <v>680</v>
      </c>
      <c r="F273" s="11">
        <v>1</v>
      </c>
      <c r="G273" s="151">
        <v>0</v>
      </c>
      <c r="H273" s="12">
        <v>0</v>
      </c>
    </row>
    <row r="274" spans="5:8" x14ac:dyDescent="0.25">
      <c r="E274" s="123" t="s">
        <v>574</v>
      </c>
      <c r="F274" s="11">
        <v>1</v>
      </c>
      <c r="G274" s="151">
        <v>0</v>
      </c>
      <c r="H274" s="12">
        <v>0</v>
      </c>
    </row>
    <row r="275" spans="5:8" x14ac:dyDescent="0.25">
      <c r="E275" s="123" t="s">
        <v>578</v>
      </c>
      <c r="F275" s="11">
        <v>1</v>
      </c>
      <c r="G275" s="151">
        <v>0</v>
      </c>
      <c r="H275" s="12">
        <v>0</v>
      </c>
    </row>
    <row r="276" spans="5:8" x14ac:dyDescent="0.25">
      <c r="E276" s="123" t="s">
        <v>768</v>
      </c>
      <c r="F276" s="11">
        <v>2</v>
      </c>
      <c r="G276" s="151">
        <v>0</v>
      </c>
      <c r="H276" s="12">
        <v>0</v>
      </c>
    </row>
    <row r="277" spans="5:8" x14ac:dyDescent="0.25">
      <c r="E277" s="123" t="s">
        <v>827</v>
      </c>
      <c r="F277" s="11">
        <v>2</v>
      </c>
      <c r="G277" s="151">
        <v>0</v>
      </c>
      <c r="H277" s="12">
        <v>0</v>
      </c>
    </row>
    <row r="278" spans="5:8" x14ac:dyDescent="0.25">
      <c r="E278" s="123" t="s">
        <v>774</v>
      </c>
      <c r="F278" s="11">
        <v>1</v>
      </c>
      <c r="G278" s="151">
        <v>0</v>
      </c>
      <c r="H278" s="12">
        <v>0</v>
      </c>
    </row>
    <row r="279" spans="5:8" x14ac:dyDescent="0.25">
      <c r="E279" s="123" t="s">
        <v>453</v>
      </c>
      <c r="F279" s="11">
        <v>1</v>
      </c>
      <c r="G279" s="151">
        <v>0</v>
      </c>
      <c r="H279" s="12">
        <v>0</v>
      </c>
    </row>
    <row r="280" spans="5:8" x14ac:dyDescent="0.25">
      <c r="E280" s="123" t="s">
        <v>531</v>
      </c>
      <c r="F280" s="11">
        <v>1</v>
      </c>
      <c r="G280" s="151">
        <v>0</v>
      </c>
      <c r="H280" s="12">
        <v>0</v>
      </c>
    </row>
    <row r="281" spans="5:8" x14ac:dyDescent="0.25">
      <c r="E281" s="123" t="s">
        <v>419</v>
      </c>
      <c r="F281" s="11">
        <v>1</v>
      </c>
      <c r="G281" s="151">
        <v>0</v>
      </c>
      <c r="H281" s="12">
        <v>0</v>
      </c>
    </row>
    <row r="282" spans="5:8" x14ac:dyDescent="0.25">
      <c r="E282" s="123" t="s">
        <v>534</v>
      </c>
      <c r="F282" s="11">
        <v>1</v>
      </c>
      <c r="G282" s="151">
        <v>0</v>
      </c>
      <c r="H282" s="12">
        <v>0</v>
      </c>
    </row>
    <row r="283" spans="5:8" x14ac:dyDescent="0.25">
      <c r="E283" s="123" t="s">
        <v>451</v>
      </c>
      <c r="F283" s="11">
        <v>1</v>
      </c>
      <c r="G283" s="151">
        <v>0</v>
      </c>
      <c r="H283" s="12">
        <v>0</v>
      </c>
    </row>
    <row r="284" spans="5:8" x14ac:dyDescent="0.25">
      <c r="E284" s="123" t="s">
        <v>532</v>
      </c>
      <c r="F284" s="11">
        <v>1</v>
      </c>
      <c r="G284" s="151">
        <v>0</v>
      </c>
      <c r="H284" s="12">
        <v>0</v>
      </c>
    </row>
    <row r="285" spans="5:8" x14ac:dyDescent="0.25">
      <c r="E285" s="123" t="s">
        <v>324</v>
      </c>
      <c r="F285" s="11">
        <v>1</v>
      </c>
      <c r="G285" s="151">
        <v>0</v>
      </c>
      <c r="H285" s="12">
        <v>0</v>
      </c>
    </row>
    <row r="286" spans="5:8" x14ac:dyDescent="0.25">
      <c r="E286" s="123" t="s">
        <v>542</v>
      </c>
      <c r="F286" s="11">
        <v>1</v>
      </c>
      <c r="G286" s="151">
        <v>0</v>
      </c>
      <c r="H286" s="12">
        <v>0</v>
      </c>
    </row>
    <row r="287" spans="5:8" x14ac:dyDescent="0.25">
      <c r="E287" s="123" t="s">
        <v>308</v>
      </c>
      <c r="F287" s="11">
        <v>1</v>
      </c>
      <c r="G287" s="151">
        <v>0</v>
      </c>
      <c r="H287" s="12">
        <v>0</v>
      </c>
    </row>
    <row r="288" spans="5:8" x14ac:dyDescent="0.25">
      <c r="E288" s="123" t="s">
        <v>537</v>
      </c>
      <c r="F288" s="11">
        <v>1</v>
      </c>
      <c r="G288" s="151">
        <v>0</v>
      </c>
      <c r="H288" s="12">
        <v>0</v>
      </c>
    </row>
    <row r="289" spans="5:8" x14ac:dyDescent="0.25">
      <c r="E289" s="123" t="s">
        <v>475</v>
      </c>
      <c r="F289" s="11">
        <v>1</v>
      </c>
      <c r="G289" s="151">
        <v>0</v>
      </c>
      <c r="H289" s="12">
        <v>0</v>
      </c>
    </row>
    <row r="290" spans="5:8" x14ac:dyDescent="0.25">
      <c r="E290" s="123" t="s">
        <v>536</v>
      </c>
      <c r="F290" s="11">
        <v>1</v>
      </c>
      <c r="G290" s="151">
        <v>0</v>
      </c>
      <c r="H290" s="12">
        <v>0</v>
      </c>
    </row>
    <row r="291" spans="5:8" x14ac:dyDescent="0.25">
      <c r="E291" s="123" t="s">
        <v>518</v>
      </c>
      <c r="F291" s="11">
        <v>1</v>
      </c>
      <c r="G291" s="151">
        <v>0</v>
      </c>
      <c r="H291" s="12">
        <v>0</v>
      </c>
    </row>
    <row r="292" spans="5:8" x14ac:dyDescent="0.25">
      <c r="E292" s="123" t="s">
        <v>562</v>
      </c>
      <c r="F292" s="11">
        <v>1</v>
      </c>
      <c r="G292" s="151">
        <v>0</v>
      </c>
      <c r="H292" s="12">
        <v>0</v>
      </c>
    </row>
    <row r="293" spans="5:8" x14ac:dyDescent="0.25">
      <c r="E293" s="123" t="s">
        <v>428</v>
      </c>
      <c r="F293" s="11">
        <v>1</v>
      </c>
      <c r="G293" s="151">
        <v>0</v>
      </c>
      <c r="H293" s="12">
        <v>0</v>
      </c>
    </row>
    <row r="294" spans="5:8" x14ac:dyDescent="0.25">
      <c r="E294" s="123" t="s">
        <v>558</v>
      </c>
      <c r="F294" s="11">
        <v>1</v>
      </c>
      <c r="G294" s="151">
        <v>0</v>
      </c>
      <c r="H294" s="12">
        <v>0</v>
      </c>
    </row>
    <row r="295" spans="5:8" x14ac:dyDescent="0.25">
      <c r="E295" s="123" t="s">
        <v>835</v>
      </c>
      <c r="F295" s="11">
        <v>1</v>
      </c>
      <c r="G295" s="151">
        <v>0</v>
      </c>
      <c r="H295" s="12">
        <v>0</v>
      </c>
    </row>
    <row r="296" spans="5:8" x14ac:dyDescent="0.25">
      <c r="E296" s="123" t="s">
        <v>855</v>
      </c>
      <c r="F296" s="11">
        <v>2</v>
      </c>
      <c r="G296" s="151">
        <v>1</v>
      </c>
      <c r="H296" s="12">
        <v>0</v>
      </c>
    </row>
    <row r="297" spans="5:8" x14ac:dyDescent="0.25">
      <c r="E297" s="123" t="s">
        <v>357</v>
      </c>
      <c r="F297" s="11">
        <v>1</v>
      </c>
      <c r="G297" s="151">
        <v>0</v>
      </c>
      <c r="H297" s="12">
        <v>0</v>
      </c>
    </row>
    <row r="298" spans="5:8" x14ac:dyDescent="0.25">
      <c r="E298" s="123" t="s">
        <v>765</v>
      </c>
      <c r="F298" s="11">
        <v>1</v>
      </c>
      <c r="G298" s="151">
        <v>0</v>
      </c>
      <c r="H298" s="12">
        <v>0</v>
      </c>
    </row>
    <row r="299" spans="5:8" x14ac:dyDescent="0.25">
      <c r="E299" s="123" t="s">
        <v>423</v>
      </c>
      <c r="F299" s="11">
        <v>1</v>
      </c>
      <c r="G299" s="151">
        <v>0</v>
      </c>
      <c r="H299" s="12">
        <v>0</v>
      </c>
    </row>
    <row r="300" spans="5:8" x14ac:dyDescent="0.25">
      <c r="E300" s="123" t="s">
        <v>563</v>
      </c>
      <c r="F300" s="11">
        <v>1</v>
      </c>
      <c r="G300" s="151">
        <v>0</v>
      </c>
      <c r="H300" s="12">
        <v>0</v>
      </c>
    </row>
    <row r="301" spans="5:8" x14ac:dyDescent="0.25">
      <c r="E301" s="123" t="s">
        <v>289</v>
      </c>
      <c r="F301" s="11">
        <v>1</v>
      </c>
      <c r="G301" s="151">
        <v>0</v>
      </c>
      <c r="H301" s="12">
        <v>0</v>
      </c>
    </row>
    <row r="302" spans="5:8" x14ac:dyDescent="0.25">
      <c r="E302" s="123" t="s">
        <v>585</v>
      </c>
      <c r="F302" s="11">
        <v>1</v>
      </c>
      <c r="G302" s="151">
        <v>0</v>
      </c>
      <c r="H302" s="12">
        <v>0</v>
      </c>
    </row>
    <row r="303" spans="5:8" x14ac:dyDescent="0.25">
      <c r="E303" s="123" t="s">
        <v>448</v>
      </c>
      <c r="F303" s="11">
        <v>1</v>
      </c>
      <c r="G303" s="151">
        <v>0</v>
      </c>
      <c r="H303" s="12">
        <v>0</v>
      </c>
    </row>
    <row r="304" spans="5:8" x14ac:dyDescent="0.25">
      <c r="E304" s="123" t="s">
        <v>782</v>
      </c>
      <c r="F304" s="11">
        <v>1</v>
      </c>
      <c r="G304" s="151">
        <v>0</v>
      </c>
      <c r="H304" s="12">
        <v>0</v>
      </c>
    </row>
    <row r="305" spans="5:8" x14ac:dyDescent="0.25">
      <c r="E305" s="123" t="s">
        <v>302</v>
      </c>
      <c r="F305" s="11">
        <v>1</v>
      </c>
      <c r="G305" s="151">
        <v>0</v>
      </c>
      <c r="H305" s="12">
        <v>0</v>
      </c>
    </row>
    <row r="306" spans="5:8" x14ac:dyDescent="0.25">
      <c r="E306" s="123" t="s">
        <v>621</v>
      </c>
      <c r="F306" s="11">
        <v>1</v>
      </c>
      <c r="G306" s="151">
        <v>0</v>
      </c>
      <c r="H306" s="12">
        <v>0</v>
      </c>
    </row>
    <row r="307" spans="5:8" x14ac:dyDescent="0.25">
      <c r="E307" s="123" t="s">
        <v>379</v>
      </c>
      <c r="F307" s="11">
        <v>1</v>
      </c>
      <c r="G307" s="151">
        <v>0</v>
      </c>
      <c r="H307" s="12">
        <v>0</v>
      </c>
    </row>
    <row r="308" spans="5:8" x14ac:dyDescent="0.25">
      <c r="E308" s="123" t="s">
        <v>469</v>
      </c>
      <c r="F308" s="11">
        <v>2</v>
      </c>
      <c r="G308" s="151">
        <v>0</v>
      </c>
      <c r="H308" s="12">
        <v>0</v>
      </c>
    </row>
    <row r="309" spans="5:8" x14ac:dyDescent="0.25">
      <c r="E309" s="123" t="s">
        <v>718</v>
      </c>
      <c r="F309" s="11">
        <v>2</v>
      </c>
      <c r="G309" s="151">
        <v>0</v>
      </c>
      <c r="H309" s="12">
        <v>0</v>
      </c>
    </row>
    <row r="310" spans="5:8" x14ac:dyDescent="0.25">
      <c r="E310" s="123" t="s">
        <v>468</v>
      </c>
      <c r="F310" s="11">
        <v>2</v>
      </c>
      <c r="G310" s="151">
        <v>0</v>
      </c>
      <c r="H310" s="12">
        <v>0</v>
      </c>
    </row>
    <row r="311" spans="5:8" x14ac:dyDescent="0.25">
      <c r="E311" s="123" t="s">
        <v>691</v>
      </c>
      <c r="F311" s="11">
        <v>1</v>
      </c>
      <c r="G311" s="151">
        <v>0</v>
      </c>
      <c r="H311" s="12">
        <v>0</v>
      </c>
    </row>
    <row r="312" spans="5:8" x14ac:dyDescent="0.25">
      <c r="E312" s="123" t="s">
        <v>517</v>
      </c>
      <c r="F312" s="11">
        <v>1</v>
      </c>
      <c r="G312" s="151">
        <v>0</v>
      </c>
      <c r="H312" s="12">
        <v>0</v>
      </c>
    </row>
    <row r="313" spans="5:8" x14ac:dyDescent="0.25">
      <c r="E313" s="123" t="s">
        <v>317</v>
      </c>
      <c r="F313" s="11">
        <v>1</v>
      </c>
      <c r="G313" s="151">
        <v>0</v>
      </c>
      <c r="H313" s="12">
        <v>0</v>
      </c>
    </row>
    <row r="314" spans="5:8" x14ac:dyDescent="0.25">
      <c r="E314" s="123" t="s">
        <v>409</v>
      </c>
      <c r="F314" s="11">
        <v>1</v>
      </c>
      <c r="G314" s="151">
        <v>0</v>
      </c>
      <c r="H314" s="12">
        <v>0</v>
      </c>
    </row>
    <row r="315" spans="5:8" x14ac:dyDescent="0.25">
      <c r="E315" s="123" t="s">
        <v>696</v>
      </c>
      <c r="F315" s="11">
        <v>1</v>
      </c>
      <c r="G315" s="151">
        <v>0</v>
      </c>
      <c r="H315" s="12">
        <v>0</v>
      </c>
    </row>
    <row r="316" spans="5:8" x14ac:dyDescent="0.25">
      <c r="E316" s="123" t="s">
        <v>439</v>
      </c>
      <c r="F316" s="11">
        <v>1</v>
      </c>
      <c r="G316" s="151">
        <v>0</v>
      </c>
      <c r="H316" s="12">
        <v>0</v>
      </c>
    </row>
    <row r="317" spans="5:8" x14ac:dyDescent="0.25">
      <c r="E317" s="123" t="s">
        <v>380</v>
      </c>
      <c r="F317" s="11">
        <v>1</v>
      </c>
      <c r="G317" s="151">
        <v>0</v>
      </c>
      <c r="H317" s="12">
        <v>0</v>
      </c>
    </row>
    <row r="318" spans="5:8" x14ac:dyDescent="0.25">
      <c r="E318" s="123" t="s">
        <v>440</v>
      </c>
      <c r="F318" s="11">
        <v>1</v>
      </c>
      <c r="G318" s="151">
        <v>0</v>
      </c>
      <c r="H318" s="12">
        <v>0</v>
      </c>
    </row>
    <row r="319" spans="5:8" x14ac:dyDescent="0.25">
      <c r="E319" s="123" t="s">
        <v>806</v>
      </c>
      <c r="F319" s="11">
        <v>1</v>
      </c>
      <c r="G319" s="151">
        <v>0</v>
      </c>
      <c r="H319" s="12">
        <v>0</v>
      </c>
    </row>
    <row r="320" spans="5:8" x14ac:dyDescent="0.25">
      <c r="E320" s="123" t="s">
        <v>370</v>
      </c>
      <c r="F320" s="11">
        <v>1</v>
      </c>
      <c r="G320" s="151">
        <v>0</v>
      </c>
      <c r="H320" s="12">
        <v>0</v>
      </c>
    </row>
    <row r="321" spans="5:8" x14ac:dyDescent="0.25">
      <c r="E321" s="123" t="s">
        <v>603</v>
      </c>
      <c r="F321" s="11">
        <v>1</v>
      </c>
      <c r="G321" s="151">
        <v>0</v>
      </c>
      <c r="H321" s="12">
        <v>0</v>
      </c>
    </row>
    <row r="322" spans="5:8" x14ac:dyDescent="0.25">
      <c r="E322" s="123" t="s">
        <v>374</v>
      </c>
      <c r="F322" s="11">
        <v>1</v>
      </c>
      <c r="G322" s="151">
        <v>0</v>
      </c>
      <c r="H322" s="12">
        <v>0</v>
      </c>
    </row>
    <row r="323" spans="5:8" x14ac:dyDescent="0.25">
      <c r="E323" s="123" t="s">
        <v>473</v>
      </c>
      <c r="F323" s="11">
        <v>1</v>
      </c>
      <c r="G323" s="151">
        <v>0</v>
      </c>
      <c r="H323" s="12">
        <v>0</v>
      </c>
    </row>
    <row r="324" spans="5:8" x14ac:dyDescent="0.25">
      <c r="E324" s="123" t="s">
        <v>373</v>
      </c>
      <c r="F324" s="11">
        <v>1</v>
      </c>
      <c r="G324" s="151">
        <v>0</v>
      </c>
      <c r="H324" s="12">
        <v>0</v>
      </c>
    </row>
    <row r="325" spans="5:8" x14ac:dyDescent="0.25">
      <c r="E325" s="123" t="s">
        <v>954</v>
      </c>
      <c r="F325" s="11">
        <v>0</v>
      </c>
      <c r="G325" s="151">
        <v>21</v>
      </c>
      <c r="H325" s="12">
        <v>0</v>
      </c>
    </row>
    <row r="326" spans="5:8" x14ac:dyDescent="0.25">
      <c r="E326" s="123" t="s">
        <v>371</v>
      </c>
      <c r="F326" s="11">
        <v>1</v>
      </c>
      <c r="G326" s="151">
        <v>0</v>
      </c>
      <c r="H326" s="12">
        <v>0</v>
      </c>
    </row>
    <row r="327" spans="5:8" x14ac:dyDescent="0.25">
      <c r="E327" s="123" t="s">
        <v>372</v>
      </c>
      <c r="F327" s="11">
        <v>1</v>
      </c>
      <c r="G327" s="151">
        <v>0</v>
      </c>
      <c r="H327" s="12">
        <v>0</v>
      </c>
    </row>
    <row r="328" spans="5:8" x14ac:dyDescent="0.25">
      <c r="E328" s="123" t="s">
        <v>605</v>
      </c>
      <c r="F328" s="11">
        <v>2</v>
      </c>
      <c r="G328" s="151">
        <v>0</v>
      </c>
      <c r="H328" s="12">
        <v>0</v>
      </c>
    </row>
    <row r="329" spans="5:8" x14ac:dyDescent="0.25">
      <c r="E329" s="123" t="s">
        <v>394</v>
      </c>
      <c r="F329" s="11">
        <v>1</v>
      </c>
      <c r="G329" s="151">
        <v>0</v>
      </c>
      <c r="H329" s="12">
        <v>0</v>
      </c>
    </row>
    <row r="330" spans="5:8" x14ac:dyDescent="0.25">
      <c r="E330" s="123" t="s">
        <v>573</v>
      </c>
      <c r="F330" s="11">
        <v>1</v>
      </c>
      <c r="G330" s="151">
        <v>0</v>
      </c>
      <c r="H330" s="12">
        <v>0</v>
      </c>
    </row>
    <row r="331" spans="5:8" x14ac:dyDescent="0.25">
      <c r="E331" s="123" t="s">
        <v>316</v>
      </c>
      <c r="F331" s="11">
        <v>2</v>
      </c>
      <c r="G331" s="151">
        <v>0</v>
      </c>
      <c r="H331" s="12">
        <v>0</v>
      </c>
    </row>
    <row r="332" spans="5:8" x14ac:dyDescent="0.25">
      <c r="E332" s="123" t="s">
        <v>586</v>
      </c>
      <c r="F332" s="11">
        <v>1</v>
      </c>
      <c r="G332" s="151">
        <v>0</v>
      </c>
      <c r="H332" s="12">
        <v>0</v>
      </c>
    </row>
    <row r="333" spans="5:8" x14ac:dyDescent="0.25">
      <c r="E333" s="123" t="s">
        <v>299</v>
      </c>
      <c r="F333" s="11">
        <v>2</v>
      </c>
      <c r="G333" s="151">
        <v>0</v>
      </c>
      <c r="H333" s="12">
        <v>0</v>
      </c>
    </row>
    <row r="334" spans="5:8" x14ac:dyDescent="0.25">
      <c r="E334" s="123" t="s">
        <v>608</v>
      </c>
      <c r="F334" s="11">
        <v>1</v>
      </c>
      <c r="G334" s="151">
        <v>0</v>
      </c>
      <c r="H334" s="12">
        <v>0</v>
      </c>
    </row>
    <row r="335" spans="5:8" x14ac:dyDescent="0.25">
      <c r="E335" s="123" t="s">
        <v>390</v>
      </c>
      <c r="F335" s="11">
        <v>1</v>
      </c>
      <c r="G335" s="151">
        <v>0</v>
      </c>
      <c r="H335" s="12">
        <v>0</v>
      </c>
    </row>
    <row r="336" spans="5:8" x14ac:dyDescent="0.25">
      <c r="E336" s="123" t="s">
        <v>377</v>
      </c>
      <c r="F336" s="11">
        <v>1</v>
      </c>
      <c r="G336" s="151">
        <v>0</v>
      </c>
      <c r="H336" s="12">
        <v>0</v>
      </c>
    </row>
    <row r="337" spans="5:8" x14ac:dyDescent="0.25">
      <c r="E337" s="123" t="s">
        <v>318</v>
      </c>
      <c r="F337" s="11">
        <v>1</v>
      </c>
      <c r="G337" s="151">
        <v>0</v>
      </c>
      <c r="H337" s="12">
        <v>0</v>
      </c>
    </row>
    <row r="338" spans="5:8" x14ac:dyDescent="0.25">
      <c r="E338" s="123" t="s">
        <v>690</v>
      </c>
      <c r="F338" s="11">
        <v>2</v>
      </c>
      <c r="G338" s="151">
        <v>0</v>
      </c>
      <c r="H338" s="12">
        <v>0</v>
      </c>
    </row>
    <row r="339" spans="5:8" x14ac:dyDescent="0.25">
      <c r="E339" s="123" t="s">
        <v>362</v>
      </c>
      <c r="F339" s="11">
        <v>1</v>
      </c>
      <c r="G339" s="151">
        <v>0</v>
      </c>
      <c r="H339" s="12">
        <v>0</v>
      </c>
    </row>
    <row r="340" spans="5:8" x14ac:dyDescent="0.25">
      <c r="E340" s="123" t="s">
        <v>455</v>
      </c>
      <c r="F340" s="11">
        <v>1</v>
      </c>
      <c r="G340" s="151">
        <v>0</v>
      </c>
      <c r="H340" s="12">
        <v>0</v>
      </c>
    </row>
    <row r="341" spans="5:8" x14ac:dyDescent="0.25">
      <c r="E341" s="123" t="s">
        <v>361</v>
      </c>
      <c r="F341" s="11">
        <v>1</v>
      </c>
      <c r="G341" s="151">
        <v>0</v>
      </c>
      <c r="H341" s="12">
        <v>0</v>
      </c>
    </row>
    <row r="342" spans="5:8" x14ac:dyDescent="0.25">
      <c r="E342" s="123" t="s">
        <v>793</v>
      </c>
      <c r="F342" s="11">
        <v>1</v>
      </c>
      <c r="G342" s="151">
        <v>0</v>
      </c>
      <c r="H342" s="12">
        <v>0</v>
      </c>
    </row>
    <row r="343" spans="5:8" x14ac:dyDescent="0.25">
      <c r="E343" s="123" t="s">
        <v>663</v>
      </c>
      <c r="F343" s="11">
        <v>2</v>
      </c>
      <c r="G343" s="151">
        <v>0</v>
      </c>
      <c r="H343" s="12">
        <v>0</v>
      </c>
    </row>
    <row r="344" spans="5:8" x14ac:dyDescent="0.25">
      <c r="E344" s="123" t="s">
        <v>407</v>
      </c>
      <c r="F344" s="11">
        <v>1</v>
      </c>
      <c r="G344" s="151">
        <v>0</v>
      </c>
      <c r="H344" s="12">
        <v>0</v>
      </c>
    </row>
    <row r="345" spans="5:8" x14ac:dyDescent="0.25">
      <c r="E345" s="123" t="s">
        <v>353</v>
      </c>
      <c r="F345" s="11">
        <v>1</v>
      </c>
      <c r="G345" s="151">
        <v>0</v>
      </c>
      <c r="H345" s="12">
        <v>0</v>
      </c>
    </row>
    <row r="346" spans="5:8" x14ac:dyDescent="0.25">
      <c r="E346" s="123" t="s">
        <v>664</v>
      </c>
      <c r="F346" s="11">
        <v>1</v>
      </c>
      <c r="G346" s="151">
        <v>0</v>
      </c>
      <c r="H346" s="12">
        <v>0</v>
      </c>
    </row>
    <row r="347" spans="5:8" x14ac:dyDescent="0.25">
      <c r="E347" s="123" t="s">
        <v>349</v>
      </c>
      <c r="F347" s="11">
        <v>1</v>
      </c>
      <c r="G347" s="151">
        <v>0</v>
      </c>
      <c r="H347" s="12">
        <v>0</v>
      </c>
    </row>
    <row r="348" spans="5:8" x14ac:dyDescent="0.25">
      <c r="E348" s="123" t="s">
        <v>490</v>
      </c>
      <c r="F348" s="11">
        <v>2</v>
      </c>
      <c r="G348" s="151">
        <v>0</v>
      </c>
      <c r="H348" s="12">
        <v>0</v>
      </c>
    </row>
    <row r="349" spans="5:8" x14ac:dyDescent="0.25">
      <c r="E349" s="123" t="s">
        <v>503</v>
      </c>
      <c r="F349" s="11">
        <v>1</v>
      </c>
      <c r="G349" s="151">
        <v>0</v>
      </c>
      <c r="H349" s="12">
        <v>0</v>
      </c>
    </row>
    <row r="350" spans="5:8" x14ac:dyDescent="0.25">
      <c r="E350" s="123" t="s">
        <v>648</v>
      </c>
      <c r="F350" s="11">
        <v>2</v>
      </c>
      <c r="G350" s="151">
        <v>0</v>
      </c>
      <c r="H350" s="12">
        <v>0</v>
      </c>
    </row>
    <row r="351" spans="5:8" x14ac:dyDescent="0.25">
      <c r="E351" s="123" t="s">
        <v>348</v>
      </c>
      <c r="F351" s="11">
        <v>1</v>
      </c>
      <c r="G351" s="151">
        <v>0</v>
      </c>
      <c r="H351" s="12">
        <v>0</v>
      </c>
    </row>
    <row r="352" spans="5:8" x14ac:dyDescent="0.25">
      <c r="E352" s="123" t="s">
        <v>616</v>
      </c>
      <c r="F352" s="11">
        <v>1</v>
      </c>
      <c r="G352" s="151">
        <v>0</v>
      </c>
      <c r="H352" s="12">
        <v>0</v>
      </c>
    </row>
    <row r="353" spans="5:8" x14ac:dyDescent="0.25">
      <c r="E353" s="123" t="s">
        <v>722</v>
      </c>
      <c r="F353" s="11">
        <v>2</v>
      </c>
      <c r="G353" s="151">
        <v>0</v>
      </c>
      <c r="H353" s="12">
        <v>0</v>
      </c>
    </row>
    <row r="354" spans="5:8" x14ac:dyDescent="0.25">
      <c r="E354" s="123" t="s">
        <v>434</v>
      </c>
      <c r="F354" s="11">
        <v>3</v>
      </c>
      <c r="G354" s="151">
        <v>0</v>
      </c>
      <c r="H354" s="12">
        <v>0</v>
      </c>
    </row>
    <row r="355" spans="5:8" x14ac:dyDescent="0.25">
      <c r="E355" s="123" t="s">
        <v>364</v>
      </c>
      <c r="F355" s="11">
        <v>1</v>
      </c>
      <c r="G355" s="151">
        <v>0</v>
      </c>
      <c r="H355" s="12">
        <v>0</v>
      </c>
    </row>
    <row r="356" spans="5:8" x14ac:dyDescent="0.25">
      <c r="E356" s="123" t="s">
        <v>598</v>
      </c>
      <c r="F356" s="11">
        <v>2</v>
      </c>
      <c r="G356" s="151">
        <v>1</v>
      </c>
      <c r="H356" s="12">
        <v>0</v>
      </c>
    </row>
    <row r="357" spans="5:8" x14ac:dyDescent="0.25">
      <c r="E357" s="123" t="s">
        <v>319</v>
      </c>
      <c r="F357" s="11">
        <v>1</v>
      </c>
      <c r="G357" s="151">
        <v>0</v>
      </c>
      <c r="H357" s="12">
        <v>0</v>
      </c>
    </row>
    <row r="358" spans="5:8" x14ac:dyDescent="0.25">
      <c r="E358" s="123" t="s">
        <v>653</v>
      </c>
      <c r="F358" s="11">
        <v>1</v>
      </c>
      <c r="G358" s="151">
        <v>0</v>
      </c>
      <c r="H358" s="12">
        <v>0</v>
      </c>
    </row>
    <row r="359" spans="5:8" x14ac:dyDescent="0.25">
      <c r="E359" s="123" t="s">
        <v>472</v>
      </c>
      <c r="F359" s="11">
        <v>1</v>
      </c>
      <c r="G359" s="151">
        <v>0</v>
      </c>
      <c r="H359" s="12">
        <v>0</v>
      </c>
    </row>
    <row r="360" spans="5:8" x14ac:dyDescent="0.25">
      <c r="E360" s="123" t="s">
        <v>599</v>
      </c>
      <c r="F360" s="11">
        <v>1</v>
      </c>
      <c r="G360" s="151">
        <v>0</v>
      </c>
      <c r="H360" s="12">
        <v>0</v>
      </c>
    </row>
    <row r="361" spans="5:8" x14ac:dyDescent="0.25">
      <c r="E361" s="123" t="s">
        <v>631</v>
      </c>
      <c r="F361" s="11">
        <v>1</v>
      </c>
      <c r="G361" s="151">
        <v>0</v>
      </c>
      <c r="H361" s="12">
        <v>0</v>
      </c>
    </row>
    <row r="362" spans="5:8" x14ac:dyDescent="0.25">
      <c r="E362" s="123" t="s">
        <v>797</v>
      </c>
      <c r="F362" s="11">
        <v>1</v>
      </c>
      <c r="G362" s="151">
        <v>0</v>
      </c>
      <c r="H362" s="12">
        <v>0</v>
      </c>
    </row>
    <row r="363" spans="5:8" x14ac:dyDescent="0.25">
      <c r="E363" s="123" t="s">
        <v>672</v>
      </c>
      <c r="F363" s="11">
        <v>2</v>
      </c>
      <c r="G363" s="151">
        <v>0</v>
      </c>
      <c r="H363" s="12">
        <v>0</v>
      </c>
    </row>
    <row r="364" spans="5:8" x14ac:dyDescent="0.25">
      <c r="E364" s="123" t="s">
        <v>825</v>
      </c>
      <c r="F364" s="11">
        <v>1</v>
      </c>
      <c r="G364" s="151">
        <v>0</v>
      </c>
      <c r="H364" s="12">
        <v>0</v>
      </c>
    </row>
    <row r="365" spans="5:8" x14ac:dyDescent="0.25">
      <c r="E365" s="123" t="s">
        <v>700</v>
      </c>
      <c r="F365" s="11">
        <v>1</v>
      </c>
      <c r="G365" s="151">
        <v>0</v>
      </c>
      <c r="H365" s="12">
        <v>0</v>
      </c>
    </row>
    <row r="366" spans="5:8" x14ac:dyDescent="0.25">
      <c r="E366" s="123" t="s">
        <v>846</v>
      </c>
      <c r="F366" s="11">
        <v>2</v>
      </c>
      <c r="G366" s="151">
        <v>0</v>
      </c>
      <c r="H366" s="12">
        <v>0</v>
      </c>
    </row>
    <row r="367" spans="5:8" x14ac:dyDescent="0.25">
      <c r="E367" s="123" t="s">
        <v>759</v>
      </c>
      <c r="F367" s="11">
        <v>1</v>
      </c>
      <c r="G367" s="151">
        <v>0</v>
      </c>
      <c r="H367" s="12">
        <v>0</v>
      </c>
    </row>
    <row r="368" spans="5:8" x14ac:dyDescent="0.25">
      <c r="E368" s="123" t="s">
        <v>669</v>
      </c>
      <c r="F368" s="11">
        <v>1</v>
      </c>
      <c r="G368" s="151">
        <v>0</v>
      </c>
      <c r="H368" s="12">
        <v>0</v>
      </c>
    </row>
    <row r="369" spans="5:8" x14ac:dyDescent="0.25">
      <c r="E369" s="123" t="s">
        <v>741</v>
      </c>
      <c r="F369" s="11">
        <v>1</v>
      </c>
      <c r="G369" s="151">
        <v>0</v>
      </c>
      <c r="H369" s="12">
        <v>0</v>
      </c>
    </row>
    <row r="370" spans="5:8" x14ac:dyDescent="0.25">
      <c r="E370" s="123" t="s">
        <v>656</v>
      </c>
      <c r="F370" s="11">
        <v>1</v>
      </c>
      <c r="G370" s="151">
        <v>0</v>
      </c>
      <c r="H370" s="12">
        <v>0</v>
      </c>
    </row>
    <row r="371" spans="5:8" x14ac:dyDescent="0.25">
      <c r="E371" s="123" t="s">
        <v>756</v>
      </c>
      <c r="F371" s="11">
        <v>1</v>
      </c>
      <c r="G371" s="151">
        <v>0</v>
      </c>
      <c r="H371" s="12">
        <v>0</v>
      </c>
    </row>
    <row r="372" spans="5:8" x14ac:dyDescent="0.25">
      <c r="E372" s="123" t="s">
        <v>305</v>
      </c>
      <c r="F372" s="11">
        <v>1</v>
      </c>
      <c r="G372" s="151">
        <v>0</v>
      </c>
      <c r="H372" s="12">
        <v>0</v>
      </c>
    </row>
    <row r="373" spans="5:8" x14ac:dyDescent="0.25">
      <c r="E373" s="123" t="s">
        <v>504</v>
      </c>
      <c r="F373" s="11">
        <v>1</v>
      </c>
      <c r="G373" s="151">
        <v>0</v>
      </c>
      <c r="H373" s="12">
        <v>0</v>
      </c>
    </row>
    <row r="374" spans="5:8" x14ac:dyDescent="0.25">
      <c r="E374" s="123" t="s">
        <v>581</v>
      </c>
      <c r="F374" s="11">
        <v>1</v>
      </c>
      <c r="G374" s="151">
        <v>0</v>
      </c>
      <c r="H374" s="12">
        <v>0</v>
      </c>
    </row>
    <row r="375" spans="5:8" x14ac:dyDescent="0.25">
      <c r="E375" s="123" t="s">
        <v>815</v>
      </c>
      <c r="F375" s="11">
        <v>2</v>
      </c>
      <c r="G375" s="151">
        <v>0</v>
      </c>
      <c r="H375" s="12">
        <v>0</v>
      </c>
    </row>
    <row r="376" spans="5:8" x14ac:dyDescent="0.25">
      <c r="E376" s="123" t="s">
        <v>651</v>
      </c>
      <c r="F376" s="11">
        <v>1</v>
      </c>
      <c r="G376" s="151">
        <v>0</v>
      </c>
      <c r="H376" s="12">
        <v>0</v>
      </c>
    </row>
    <row r="377" spans="5:8" x14ac:dyDescent="0.25">
      <c r="E377" s="123" t="s">
        <v>713</v>
      </c>
      <c r="F377" s="11">
        <v>1</v>
      </c>
      <c r="G377" s="151">
        <v>0</v>
      </c>
      <c r="H377" s="12">
        <v>0</v>
      </c>
    </row>
    <row r="378" spans="5:8" x14ac:dyDescent="0.25">
      <c r="E378" s="123" t="s">
        <v>668</v>
      </c>
      <c r="F378" s="11">
        <v>1</v>
      </c>
      <c r="G378" s="151">
        <v>0</v>
      </c>
      <c r="H378" s="12">
        <v>0</v>
      </c>
    </row>
    <row r="379" spans="5:8" x14ac:dyDescent="0.25">
      <c r="E379" s="123" t="s">
        <v>435</v>
      </c>
      <c r="F379" s="11">
        <v>1</v>
      </c>
      <c r="G379" s="151">
        <v>0</v>
      </c>
      <c r="H379" s="12">
        <v>0</v>
      </c>
    </row>
    <row r="380" spans="5:8" x14ac:dyDescent="0.25">
      <c r="E380" s="123" t="s">
        <v>415</v>
      </c>
      <c r="F380" s="11">
        <v>1</v>
      </c>
      <c r="G380" s="151">
        <v>0</v>
      </c>
      <c r="H380" s="12">
        <v>0</v>
      </c>
    </row>
    <row r="381" spans="5:8" x14ac:dyDescent="0.25">
      <c r="E381" s="123" t="s">
        <v>474</v>
      </c>
      <c r="F381" s="11">
        <v>1</v>
      </c>
      <c r="G381" s="151">
        <v>0</v>
      </c>
      <c r="H381" s="12">
        <v>0</v>
      </c>
    </row>
    <row r="382" spans="5:8" x14ac:dyDescent="0.25">
      <c r="E382" s="123" t="s">
        <v>481</v>
      </c>
      <c r="F382" s="11">
        <v>1</v>
      </c>
      <c r="G382" s="151">
        <v>0</v>
      </c>
      <c r="H382" s="12">
        <v>0</v>
      </c>
    </row>
    <row r="383" spans="5:8" x14ac:dyDescent="0.25">
      <c r="E383" s="123" t="s">
        <v>841</v>
      </c>
      <c r="F383" s="11">
        <v>1</v>
      </c>
      <c r="G383" s="151">
        <v>0</v>
      </c>
      <c r="H383" s="12">
        <v>0</v>
      </c>
    </row>
    <row r="384" spans="5:8" x14ac:dyDescent="0.25">
      <c r="E384" s="123" t="s">
        <v>708</v>
      </c>
      <c r="F384" s="11">
        <v>1</v>
      </c>
      <c r="G384" s="151">
        <v>0</v>
      </c>
      <c r="H384" s="12">
        <v>0</v>
      </c>
    </row>
    <row r="385" spans="5:8" x14ac:dyDescent="0.25">
      <c r="E385" s="123" t="s">
        <v>698</v>
      </c>
      <c r="F385" s="11">
        <v>1</v>
      </c>
      <c r="G385" s="151">
        <v>0</v>
      </c>
      <c r="H385" s="12">
        <v>0</v>
      </c>
    </row>
    <row r="386" spans="5:8" x14ac:dyDescent="0.25">
      <c r="E386" s="123" t="s">
        <v>447</v>
      </c>
      <c r="F386" s="11">
        <v>1</v>
      </c>
      <c r="G386" s="151">
        <v>0</v>
      </c>
      <c r="H386" s="12">
        <v>0</v>
      </c>
    </row>
    <row r="387" spans="5:8" x14ac:dyDescent="0.25">
      <c r="E387" s="123" t="s">
        <v>647</v>
      </c>
      <c r="F387" s="11">
        <v>1</v>
      </c>
      <c r="G387" s="151">
        <v>0</v>
      </c>
      <c r="H387" s="12">
        <v>0</v>
      </c>
    </row>
    <row r="388" spans="5:8" x14ac:dyDescent="0.25">
      <c r="E388" s="123" t="s">
        <v>587</v>
      </c>
      <c r="F388" s="11">
        <v>1</v>
      </c>
      <c r="G388" s="151">
        <v>0</v>
      </c>
      <c r="H388" s="12">
        <v>0</v>
      </c>
    </row>
    <row r="389" spans="5:8" x14ac:dyDescent="0.25">
      <c r="E389" s="123" t="s">
        <v>300</v>
      </c>
      <c r="F389" s="11">
        <v>1</v>
      </c>
      <c r="G389" s="151">
        <v>0</v>
      </c>
      <c r="H389" s="12">
        <v>0</v>
      </c>
    </row>
    <row r="390" spans="5:8" x14ac:dyDescent="0.25">
      <c r="E390" s="123" t="s">
        <v>577</v>
      </c>
      <c r="F390" s="11">
        <v>2</v>
      </c>
      <c r="G390" s="151">
        <v>0</v>
      </c>
      <c r="H390" s="12">
        <v>0</v>
      </c>
    </row>
    <row r="391" spans="5:8" x14ac:dyDescent="0.25">
      <c r="E391" s="123" t="s">
        <v>315</v>
      </c>
      <c r="F391" s="11">
        <v>1</v>
      </c>
      <c r="G391" s="151">
        <v>0</v>
      </c>
      <c r="H391" s="12">
        <v>0</v>
      </c>
    </row>
    <row r="392" spans="5:8" x14ac:dyDescent="0.25">
      <c r="E392" s="123" t="s">
        <v>646</v>
      </c>
      <c r="F392" s="11">
        <v>1</v>
      </c>
      <c r="G392" s="151">
        <v>1</v>
      </c>
      <c r="H392" s="12">
        <v>0</v>
      </c>
    </row>
    <row r="393" spans="5:8" x14ac:dyDescent="0.25">
      <c r="E393" s="123" t="s">
        <v>489</v>
      </c>
      <c r="F393" s="11">
        <v>1</v>
      </c>
      <c r="G393" s="151">
        <v>0</v>
      </c>
      <c r="H393" s="12">
        <v>0</v>
      </c>
    </row>
    <row r="394" spans="5:8" x14ac:dyDescent="0.25">
      <c r="E394" s="123" t="s">
        <v>639</v>
      </c>
      <c r="F394" s="11">
        <v>1</v>
      </c>
      <c r="G394" s="151">
        <v>0</v>
      </c>
      <c r="H394" s="12">
        <v>0</v>
      </c>
    </row>
    <row r="395" spans="5:8" x14ac:dyDescent="0.25">
      <c r="E395" s="123" t="s">
        <v>505</v>
      </c>
      <c r="F395" s="11">
        <v>1</v>
      </c>
      <c r="G395" s="151">
        <v>0</v>
      </c>
      <c r="H395" s="12">
        <v>0</v>
      </c>
    </row>
    <row r="396" spans="5:8" x14ac:dyDescent="0.25">
      <c r="E396" s="123" t="s">
        <v>625</v>
      </c>
      <c r="F396" s="11">
        <v>1</v>
      </c>
      <c r="G396" s="151">
        <v>0</v>
      </c>
      <c r="H396" s="12">
        <v>0</v>
      </c>
    </row>
    <row r="397" spans="5:8" x14ac:dyDescent="0.25">
      <c r="E397" s="123" t="s">
        <v>624</v>
      </c>
      <c r="F397" s="11">
        <v>1</v>
      </c>
      <c r="G397" s="151">
        <v>0</v>
      </c>
      <c r="H397" s="12">
        <v>0</v>
      </c>
    </row>
    <row r="398" spans="5:8" x14ac:dyDescent="0.25">
      <c r="E398" s="123" t="s">
        <v>786</v>
      </c>
      <c r="F398" s="11">
        <v>1</v>
      </c>
      <c r="G398" s="151">
        <v>0</v>
      </c>
      <c r="H398" s="12">
        <v>0</v>
      </c>
    </row>
    <row r="399" spans="5:8" x14ac:dyDescent="0.25">
      <c r="E399" s="123" t="s">
        <v>618</v>
      </c>
      <c r="F399" s="11">
        <v>1</v>
      </c>
      <c r="G399" s="151">
        <v>0</v>
      </c>
      <c r="H399" s="12">
        <v>0</v>
      </c>
    </row>
    <row r="400" spans="5:8" x14ac:dyDescent="0.25">
      <c r="E400" s="123" t="s">
        <v>424</v>
      </c>
      <c r="F400" s="11">
        <v>1</v>
      </c>
      <c r="G400" s="151">
        <v>0</v>
      </c>
      <c r="H400" s="12">
        <v>0</v>
      </c>
    </row>
    <row r="401" spans="5:8" x14ac:dyDescent="0.25">
      <c r="E401" s="123" t="s">
        <v>354</v>
      </c>
      <c r="F401" s="11">
        <v>1</v>
      </c>
      <c r="G401" s="151">
        <v>0</v>
      </c>
      <c r="H401" s="12">
        <v>0</v>
      </c>
    </row>
    <row r="402" spans="5:8" x14ac:dyDescent="0.25">
      <c r="E402" s="123" t="s">
        <v>637</v>
      </c>
      <c r="F402" s="11">
        <v>1</v>
      </c>
      <c r="G402" s="151">
        <v>0</v>
      </c>
      <c r="H402" s="12">
        <v>0</v>
      </c>
    </row>
    <row r="403" spans="5:8" x14ac:dyDescent="0.25">
      <c r="E403" s="123" t="s">
        <v>356</v>
      </c>
      <c r="F403" s="11">
        <v>1</v>
      </c>
      <c r="G403" s="151">
        <v>0</v>
      </c>
      <c r="H403" s="12">
        <v>0</v>
      </c>
    </row>
    <row r="404" spans="5:8" x14ac:dyDescent="0.25">
      <c r="E404" s="123" t="s">
        <v>365</v>
      </c>
      <c r="F404" s="11">
        <v>1</v>
      </c>
      <c r="G404" s="151">
        <v>0</v>
      </c>
      <c r="H404" s="12">
        <v>0</v>
      </c>
    </row>
    <row r="405" spans="5:8" x14ac:dyDescent="0.25">
      <c r="E405" s="123" t="s">
        <v>330</v>
      </c>
      <c r="F405" s="11">
        <v>1</v>
      </c>
      <c r="G405" s="151">
        <v>0</v>
      </c>
      <c r="H405" s="12">
        <v>0</v>
      </c>
    </row>
    <row r="406" spans="5:8" x14ac:dyDescent="0.25">
      <c r="E406" s="123" t="s">
        <v>519</v>
      </c>
      <c r="F406" s="11">
        <v>1</v>
      </c>
      <c r="G406" s="151">
        <v>0</v>
      </c>
      <c r="H406" s="12">
        <v>0</v>
      </c>
    </row>
    <row r="407" spans="5:8" x14ac:dyDescent="0.25">
      <c r="E407" s="123" t="s">
        <v>719</v>
      </c>
      <c r="F407" s="11">
        <v>1</v>
      </c>
      <c r="G407" s="151">
        <v>0</v>
      </c>
      <c r="H407" s="12">
        <v>0</v>
      </c>
    </row>
    <row r="408" spans="5:8" x14ac:dyDescent="0.25">
      <c r="E408" s="123" t="s">
        <v>673</v>
      </c>
      <c r="F408" s="11">
        <v>2</v>
      </c>
      <c r="G408" s="151">
        <v>1</v>
      </c>
      <c r="H408" s="12">
        <v>0</v>
      </c>
    </row>
    <row r="409" spans="5:8" x14ac:dyDescent="0.25">
      <c r="E409" s="123" t="s">
        <v>836</v>
      </c>
      <c r="F409" s="11">
        <v>1</v>
      </c>
      <c r="G409" s="151">
        <v>0</v>
      </c>
      <c r="H409" s="12">
        <v>0</v>
      </c>
    </row>
    <row r="410" spans="5:8" x14ac:dyDescent="0.25">
      <c r="E410" s="123" t="s">
        <v>511</v>
      </c>
      <c r="F410" s="11">
        <v>1</v>
      </c>
      <c r="G410" s="151">
        <v>0</v>
      </c>
      <c r="H410" s="12">
        <v>0</v>
      </c>
    </row>
    <row r="411" spans="5:8" x14ac:dyDescent="0.25">
      <c r="E411" s="123" t="s">
        <v>707</v>
      </c>
      <c r="F411" s="11">
        <v>1</v>
      </c>
      <c r="G411" s="151">
        <v>0</v>
      </c>
      <c r="H411" s="12">
        <v>0</v>
      </c>
    </row>
    <row r="412" spans="5:8" x14ac:dyDescent="0.25">
      <c r="E412" s="123" t="s">
        <v>309</v>
      </c>
      <c r="F412" s="11">
        <v>1</v>
      </c>
      <c r="G412" s="151">
        <v>0</v>
      </c>
      <c r="H412" s="12">
        <v>0</v>
      </c>
    </row>
    <row r="413" spans="5:8" x14ac:dyDescent="0.25">
      <c r="E413" s="123" t="s">
        <v>514</v>
      </c>
      <c r="F413" s="11">
        <v>1</v>
      </c>
      <c r="G413" s="151">
        <v>0</v>
      </c>
      <c r="H413" s="12">
        <v>0</v>
      </c>
    </row>
    <row r="414" spans="5:8" x14ac:dyDescent="0.25">
      <c r="E414" s="123" t="s">
        <v>307</v>
      </c>
      <c r="F414" s="11">
        <v>1</v>
      </c>
      <c r="G414" s="151">
        <v>0</v>
      </c>
      <c r="H414" s="12">
        <v>0</v>
      </c>
    </row>
    <row r="415" spans="5:8" x14ac:dyDescent="0.25">
      <c r="E415" s="123" t="s">
        <v>396</v>
      </c>
      <c r="F415" s="11">
        <v>2</v>
      </c>
      <c r="G415" s="151">
        <v>0</v>
      </c>
      <c r="H415" s="12">
        <v>0</v>
      </c>
    </row>
    <row r="416" spans="5:8" x14ac:dyDescent="0.25">
      <c r="E416" s="123" t="s">
        <v>760</v>
      </c>
      <c r="F416" s="11">
        <v>1</v>
      </c>
      <c r="G416" s="151">
        <v>1</v>
      </c>
      <c r="H416" s="12">
        <v>0</v>
      </c>
    </row>
    <row r="417" spans="5:8" x14ac:dyDescent="0.25">
      <c r="E417" s="123" t="s">
        <v>395</v>
      </c>
      <c r="F417" s="11">
        <v>1</v>
      </c>
      <c r="G417" s="151">
        <v>1</v>
      </c>
      <c r="H417" s="12">
        <v>0</v>
      </c>
    </row>
    <row r="418" spans="5:8" x14ac:dyDescent="0.25">
      <c r="E418" s="123" t="s">
        <v>304</v>
      </c>
      <c r="F418" s="11">
        <v>1</v>
      </c>
      <c r="G418" s="151">
        <v>0</v>
      </c>
      <c r="H418" s="12">
        <v>0</v>
      </c>
    </row>
    <row r="419" spans="5:8" x14ac:dyDescent="0.25">
      <c r="E419" s="123" t="s">
        <v>712</v>
      </c>
      <c r="F419" s="11">
        <v>2</v>
      </c>
      <c r="G419" s="151">
        <v>0</v>
      </c>
      <c r="H419" s="12">
        <v>0</v>
      </c>
    </row>
    <row r="420" spans="5:8" x14ac:dyDescent="0.25">
      <c r="E420" s="123" t="s">
        <v>306</v>
      </c>
      <c r="F420" s="11">
        <v>1</v>
      </c>
      <c r="G420" s="151">
        <v>0</v>
      </c>
      <c r="H420" s="12">
        <v>0</v>
      </c>
    </row>
    <row r="421" spans="5:8" x14ac:dyDescent="0.25">
      <c r="E421" s="123" t="s">
        <v>709</v>
      </c>
      <c r="F421" s="11">
        <v>2</v>
      </c>
      <c r="G421" s="151">
        <v>0</v>
      </c>
      <c r="H421" s="12">
        <v>0</v>
      </c>
    </row>
    <row r="422" spans="5:8" x14ac:dyDescent="0.25">
      <c r="E422" s="123" t="s">
        <v>593</v>
      </c>
      <c r="F422" s="11">
        <v>1</v>
      </c>
      <c r="G422" s="151">
        <v>0</v>
      </c>
      <c r="H422" s="12">
        <v>0</v>
      </c>
    </row>
    <row r="423" spans="5:8" x14ac:dyDescent="0.25">
      <c r="E423" s="123" t="s">
        <v>824</v>
      </c>
      <c r="F423" s="11">
        <v>2</v>
      </c>
      <c r="G423" s="151">
        <v>0</v>
      </c>
      <c r="H423" s="12">
        <v>0</v>
      </c>
    </row>
    <row r="424" spans="5:8" x14ac:dyDescent="0.25">
      <c r="E424" s="123" t="s">
        <v>833</v>
      </c>
      <c r="F424" s="11">
        <v>1</v>
      </c>
      <c r="G424" s="151">
        <v>2</v>
      </c>
      <c r="H424" s="12">
        <v>0</v>
      </c>
    </row>
    <row r="425" spans="5:8" x14ac:dyDescent="0.25">
      <c r="E425" s="123" t="s">
        <v>823</v>
      </c>
      <c r="F425" s="11">
        <v>2</v>
      </c>
      <c r="G425" s="151">
        <v>0</v>
      </c>
      <c r="H425" s="12">
        <v>0</v>
      </c>
    </row>
    <row r="426" spans="5:8" x14ac:dyDescent="0.25">
      <c r="E426" s="123" t="s">
        <v>649</v>
      </c>
      <c r="F426" s="11">
        <v>1</v>
      </c>
      <c r="G426" s="151">
        <v>0</v>
      </c>
      <c r="H426" s="12">
        <v>0</v>
      </c>
    </row>
    <row r="427" spans="5:8" x14ac:dyDescent="0.25">
      <c r="E427" s="123" t="s">
        <v>496</v>
      </c>
      <c r="F427" s="11">
        <v>1</v>
      </c>
      <c r="G427" s="151">
        <v>0</v>
      </c>
      <c r="H427" s="12">
        <v>0</v>
      </c>
    </row>
    <row r="428" spans="5:8" x14ac:dyDescent="0.25">
      <c r="E428" s="123" t="s">
        <v>657</v>
      </c>
      <c r="F428" s="11">
        <v>1</v>
      </c>
      <c r="G428" s="151">
        <v>0</v>
      </c>
      <c r="H428" s="12">
        <v>0</v>
      </c>
    </row>
    <row r="429" spans="5:8" x14ac:dyDescent="0.25">
      <c r="E429" s="123" t="s">
        <v>803</v>
      </c>
      <c r="F429" s="11">
        <v>2</v>
      </c>
      <c r="G429" s="151">
        <v>0</v>
      </c>
      <c r="H429" s="12">
        <v>0</v>
      </c>
    </row>
    <row r="430" spans="5:8" x14ac:dyDescent="0.25">
      <c r="E430" s="123" t="s">
        <v>413</v>
      </c>
      <c r="F430" s="11">
        <v>1</v>
      </c>
      <c r="G430" s="151">
        <v>0</v>
      </c>
      <c r="H430" s="12">
        <v>0</v>
      </c>
    </row>
    <row r="431" spans="5:8" x14ac:dyDescent="0.25">
      <c r="E431" s="123" t="s">
        <v>838</v>
      </c>
      <c r="F431" s="11">
        <v>1</v>
      </c>
      <c r="G431" s="151">
        <v>0</v>
      </c>
      <c r="H431" s="12">
        <v>0</v>
      </c>
    </row>
    <row r="432" spans="5:8" x14ac:dyDescent="0.25">
      <c r="E432" s="123" t="s">
        <v>286</v>
      </c>
      <c r="F432" s="11">
        <v>1</v>
      </c>
      <c r="G432" s="151">
        <v>0</v>
      </c>
      <c r="H432" s="12">
        <v>0</v>
      </c>
    </row>
    <row r="433" spans="5:8" x14ac:dyDescent="0.25">
      <c r="E433" s="123" t="s">
        <v>753</v>
      </c>
      <c r="F433" s="11">
        <v>1</v>
      </c>
      <c r="G433" s="151">
        <v>0</v>
      </c>
      <c r="H433" s="12">
        <v>0</v>
      </c>
    </row>
    <row r="434" spans="5:8" x14ac:dyDescent="0.25">
      <c r="E434" s="123" t="s">
        <v>443</v>
      </c>
      <c r="F434" s="11">
        <v>1</v>
      </c>
      <c r="G434" s="151">
        <v>0</v>
      </c>
      <c r="H434" s="12">
        <v>0</v>
      </c>
    </row>
    <row r="435" spans="5:8" x14ac:dyDescent="0.25">
      <c r="E435" s="123" t="s">
        <v>752</v>
      </c>
      <c r="F435" s="11">
        <v>1</v>
      </c>
      <c r="G435" s="151">
        <v>0</v>
      </c>
      <c r="H435" s="12">
        <v>0</v>
      </c>
    </row>
    <row r="436" spans="5:8" x14ac:dyDescent="0.25">
      <c r="E436" s="123" t="s">
        <v>462</v>
      </c>
      <c r="F436" s="11">
        <v>1</v>
      </c>
      <c r="G436" s="151">
        <v>0</v>
      </c>
      <c r="H436" s="12">
        <v>0</v>
      </c>
    </row>
    <row r="437" spans="5:8" x14ac:dyDescent="0.25">
      <c r="E437" s="123" t="s">
        <v>755</v>
      </c>
      <c r="F437" s="11">
        <v>1</v>
      </c>
      <c r="G437" s="151">
        <v>0</v>
      </c>
      <c r="H437" s="12">
        <v>0</v>
      </c>
    </row>
    <row r="438" spans="5:8" x14ac:dyDescent="0.25">
      <c r="E438" s="123" t="s">
        <v>459</v>
      </c>
      <c r="F438" s="11">
        <v>1</v>
      </c>
      <c r="G438" s="151">
        <v>0</v>
      </c>
      <c r="H438" s="12">
        <v>0</v>
      </c>
    </row>
    <row r="439" spans="5:8" x14ac:dyDescent="0.25">
      <c r="E439" s="123" t="s">
        <v>766</v>
      </c>
      <c r="F439" s="11">
        <v>2</v>
      </c>
      <c r="G439" s="151">
        <v>0</v>
      </c>
      <c r="H439" s="12">
        <v>0</v>
      </c>
    </row>
    <row r="440" spans="5:8" x14ac:dyDescent="0.25">
      <c r="E440" s="123" t="s">
        <v>485</v>
      </c>
      <c r="F440" s="11">
        <v>1</v>
      </c>
      <c r="G440" s="151">
        <v>0</v>
      </c>
      <c r="H440" s="12">
        <v>0</v>
      </c>
    </row>
    <row r="441" spans="5:8" x14ac:dyDescent="0.25">
      <c r="E441" s="123" t="s">
        <v>764</v>
      </c>
      <c r="F441" s="11">
        <v>2</v>
      </c>
      <c r="G441" s="151">
        <v>0</v>
      </c>
      <c r="H441" s="12">
        <v>0</v>
      </c>
    </row>
    <row r="442" spans="5:8" x14ac:dyDescent="0.25">
      <c r="E442" s="123" t="s">
        <v>411</v>
      </c>
      <c r="F442" s="11">
        <v>2</v>
      </c>
      <c r="G442" s="151">
        <v>0</v>
      </c>
      <c r="H442" s="12">
        <v>0</v>
      </c>
    </row>
    <row r="443" spans="5:8" x14ac:dyDescent="0.25">
      <c r="E443" s="123" t="s">
        <v>629</v>
      </c>
      <c r="F443" s="11">
        <v>2</v>
      </c>
      <c r="G443" s="151">
        <v>0</v>
      </c>
      <c r="H443" s="12">
        <v>0</v>
      </c>
    </row>
    <row r="444" spans="5:8" x14ac:dyDescent="0.25">
      <c r="E444" s="123" t="s">
        <v>367</v>
      </c>
      <c r="F444" s="11">
        <v>1</v>
      </c>
      <c r="G444" s="151">
        <v>0</v>
      </c>
      <c r="H444" s="12">
        <v>0</v>
      </c>
    </row>
    <row r="445" spans="5:8" x14ac:dyDescent="0.25">
      <c r="E445" s="123" t="s">
        <v>769</v>
      </c>
      <c r="F445" s="11">
        <v>2</v>
      </c>
      <c r="G445" s="151">
        <v>0</v>
      </c>
      <c r="H445" s="12">
        <v>0</v>
      </c>
    </row>
    <row r="446" spans="5:8" x14ac:dyDescent="0.25">
      <c r="E446" s="123" t="s">
        <v>344</v>
      </c>
      <c r="F446" s="11">
        <v>1</v>
      </c>
      <c r="G446" s="151">
        <v>0</v>
      </c>
      <c r="H446" s="12">
        <v>0</v>
      </c>
    </row>
    <row r="447" spans="5:8" x14ac:dyDescent="0.25">
      <c r="E447" s="123" t="s">
        <v>758</v>
      </c>
      <c r="F447" s="11">
        <v>1</v>
      </c>
      <c r="G447" s="151">
        <v>0</v>
      </c>
      <c r="H447" s="12">
        <v>0</v>
      </c>
    </row>
    <row r="448" spans="5:8" x14ac:dyDescent="0.25">
      <c r="E448" s="123" t="s">
        <v>813</v>
      </c>
      <c r="F448" s="11">
        <v>1</v>
      </c>
      <c r="G448" s="151">
        <v>0</v>
      </c>
      <c r="H448" s="12">
        <v>0</v>
      </c>
    </row>
    <row r="449" spans="5:8" x14ac:dyDescent="0.25">
      <c r="E449" s="123" t="s">
        <v>745</v>
      </c>
      <c r="F449" s="11">
        <v>1</v>
      </c>
      <c r="G449" s="151">
        <v>0</v>
      </c>
      <c r="H449" s="12">
        <v>0</v>
      </c>
    </row>
    <row r="450" spans="5:8" x14ac:dyDescent="0.25">
      <c r="E450" s="123" t="s">
        <v>861</v>
      </c>
      <c r="F450" s="11">
        <v>2</v>
      </c>
      <c r="G450" s="151">
        <v>1</v>
      </c>
      <c r="H450" s="12">
        <v>0</v>
      </c>
    </row>
    <row r="451" spans="5:8" x14ac:dyDescent="0.25">
      <c r="E451" s="123" t="s">
        <v>735</v>
      </c>
      <c r="F451" s="11">
        <v>1</v>
      </c>
      <c r="G451" s="151">
        <v>0</v>
      </c>
      <c r="H451" s="12">
        <v>0</v>
      </c>
    </row>
    <row r="452" spans="5:8" x14ac:dyDescent="0.25">
      <c r="E452" s="123" t="s">
        <v>623</v>
      </c>
      <c r="F452" s="11">
        <v>1</v>
      </c>
      <c r="G452" s="151">
        <v>0</v>
      </c>
      <c r="H452" s="12">
        <v>0</v>
      </c>
    </row>
    <row r="453" spans="5:8" x14ac:dyDescent="0.25">
      <c r="E453" s="123" t="s">
        <v>732</v>
      </c>
      <c r="F453" s="11">
        <v>2</v>
      </c>
      <c r="G453" s="151">
        <v>0</v>
      </c>
      <c r="H453" s="12">
        <v>0</v>
      </c>
    </row>
    <row r="454" spans="5:8" x14ac:dyDescent="0.25">
      <c r="E454" s="123" t="s">
        <v>580</v>
      </c>
      <c r="F454" s="11">
        <v>1</v>
      </c>
      <c r="G454" s="151">
        <v>0</v>
      </c>
      <c r="H454" s="12">
        <v>0</v>
      </c>
    </row>
    <row r="455" spans="5:8" x14ac:dyDescent="0.25">
      <c r="E455" s="123" t="s">
        <v>762</v>
      </c>
      <c r="F455" s="11">
        <v>2</v>
      </c>
      <c r="G455" s="151">
        <v>0</v>
      </c>
      <c r="H455" s="12">
        <v>0</v>
      </c>
    </row>
    <row r="456" spans="5:8" x14ac:dyDescent="0.25">
      <c r="E456" s="123" t="s">
        <v>810</v>
      </c>
      <c r="F456" s="11">
        <v>2</v>
      </c>
      <c r="G456" s="151">
        <v>0</v>
      </c>
      <c r="H456" s="12">
        <v>0</v>
      </c>
    </row>
    <row r="457" spans="5:8" x14ac:dyDescent="0.25">
      <c r="E457" s="123" t="s">
        <v>763</v>
      </c>
      <c r="F457" s="11">
        <v>2</v>
      </c>
      <c r="G457" s="151">
        <v>0</v>
      </c>
      <c r="H457" s="12">
        <v>0</v>
      </c>
    </row>
    <row r="458" spans="5:8" x14ac:dyDescent="0.25">
      <c r="E458" s="123" t="s">
        <v>697</v>
      </c>
      <c r="F458" s="11">
        <v>1</v>
      </c>
      <c r="G458" s="151">
        <v>0</v>
      </c>
      <c r="H458" s="12">
        <v>0</v>
      </c>
    </row>
    <row r="459" spans="5:8" x14ac:dyDescent="0.25">
      <c r="E459" s="123" t="s">
        <v>742</v>
      </c>
      <c r="F459" s="11">
        <v>1</v>
      </c>
      <c r="G459" s="151">
        <v>0</v>
      </c>
      <c r="H459" s="12">
        <v>0</v>
      </c>
    </row>
    <row r="460" spans="5:8" x14ac:dyDescent="0.25">
      <c r="E460" s="123" t="s">
        <v>716</v>
      </c>
      <c r="F460" s="11">
        <v>1</v>
      </c>
      <c r="G460" s="151">
        <v>0</v>
      </c>
      <c r="H460" s="12">
        <v>0</v>
      </c>
    </row>
    <row r="461" spans="5:8" x14ac:dyDescent="0.25">
      <c r="E461" s="123" t="s">
        <v>747</v>
      </c>
      <c r="F461" s="11">
        <v>1</v>
      </c>
      <c r="G461" s="151">
        <v>0</v>
      </c>
      <c r="H461" s="12">
        <v>0</v>
      </c>
    </row>
    <row r="462" spans="5:8" x14ac:dyDescent="0.25">
      <c r="E462" s="123" t="s">
        <v>792</v>
      </c>
      <c r="F462" s="11">
        <v>1</v>
      </c>
      <c r="G462" s="151">
        <v>0</v>
      </c>
      <c r="H462" s="12">
        <v>0</v>
      </c>
    </row>
    <row r="463" spans="5:8" x14ac:dyDescent="0.25">
      <c r="E463" s="123" t="s">
        <v>748</v>
      </c>
      <c r="F463" s="11">
        <v>1</v>
      </c>
      <c r="G463" s="151">
        <v>0</v>
      </c>
      <c r="H463" s="12">
        <v>0</v>
      </c>
    </row>
    <row r="464" spans="5:8" x14ac:dyDescent="0.25">
      <c r="E464" s="123" t="s">
        <v>510</v>
      </c>
      <c r="F464" s="11">
        <v>1</v>
      </c>
      <c r="G464" s="151">
        <v>0</v>
      </c>
      <c r="H464" s="12">
        <v>0</v>
      </c>
    </row>
    <row r="465" spans="5:8" x14ac:dyDescent="0.25">
      <c r="E465" s="123" t="s">
        <v>736</v>
      </c>
      <c r="F465" s="11">
        <v>1</v>
      </c>
      <c r="G465" s="151">
        <v>0</v>
      </c>
      <c r="H465" s="12">
        <v>0</v>
      </c>
    </row>
    <row r="466" spans="5:8" x14ac:dyDescent="0.25">
      <c r="E466" s="123" t="s">
        <v>701</v>
      </c>
      <c r="F466" s="11">
        <v>2</v>
      </c>
      <c r="G466" s="151">
        <v>0</v>
      </c>
      <c r="H466" s="12">
        <v>0</v>
      </c>
    </row>
    <row r="467" spans="5:8" x14ac:dyDescent="0.25">
      <c r="E467" s="123" t="s">
        <v>837</v>
      </c>
      <c r="F467" s="11">
        <v>2</v>
      </c>
      <c r="G467" s="151">
        <v>0</v>
      </c>
      <c r="H467" s="12">
        <v>0</v>
      </c>
    </row>
    <row r="468" spans="5:8" x14ac:dyDescent="0.25">
      <c r="E468" s="123" t="s">
        <v>787</v>
      </c>
      <c r="F468" s="11">
        <v>1</v>
      </c>
      <c r="G468" s="151">
        <v>0</v>
      </c>
      <c r="H468" s="12">
        <v>0</v>
      </c>
    </row>
    <row r="469" spans="5:8" x14ac:dyDescent="0.25">
      <c r="E469" s="123" t="s">
        <v>628</v>
      </c>
      <c r="F469" s="11">
        <v>1</v>
      </c>
      <c r="G469" s="151">
        <v>0</v>
      </c>
      <c r="H469" s="12">
        <v>0</v>
      </c>
    </row>
    <row r="470" spans="5:8" x14ac:dyDescent="0.25">
      <c r="E470" s="123" t="s">
        <v>788</v>
      </c>
      <c r="F470" s="11">
        <v>1</v>
      </c>
      <c r="G470" s="151">
        <v>0</v>
      </c>
      <c r="H470" s="12">
        <v>0</v>
      </c>
    </row>
    <row r="471" spans="5:8" x14ac:dyDescent="0.25">
      <c r="E471" s="123" t="s">
        <v>414</v>
      </c>
      <c r="F471" s="11">
        <v>1</v>
      </c>
      <c r="G471" s="151">
        <v>0</v>
      </c>
      <c r="H471" s="12">
        <v>0</v>
      </c>
    </row>
    <row r="472" spans="5:8" x14ac:dyDescent="0.25">
      <c r="E472" s="123" t="s">
        <v>798</v>
      </c>
      <c r="F472" s="11">
        <v>2</v>
      </c>
      <c r="G472" s="151">
        <v>0</v>
      </c>
      <c r="H472" s="12">
        <v>0</v>
      </c>
    </row>
    <row r="473" spans="5:8" x14ac:dyDescent="0.25">
      <c r="E473" s="123" t="s">
        <v>412</v>
      </c>
      <c r="F473" s="11">
        <v>2</v>
      </c>
      <c r="G473" s="151">
        <v>0</v>
      </c>
      <c r="H473" s="12">
        <v>0</v>
      </c>
    </row>
    <row r="474" spans="5:8" x14ac:dyDescent="0.25">
      <c r="E474" s="123" t="s">
        <v>852</v>
      </c>
      <c r="F474" s="11">
        <v>1</v>
      </c>
      <c r="G474" s="151">
        <v>0</v>
      </c>
      <c r="H474" s="12">
        <v>0</v>
      </c>
    </row>
    <row r="475" spans="5:8" x14ac:dyDescent="0.25">
      <c r="E475" s="123" t="s">
        <v>351</v>
      </c>
      <c r="F475" s="11">
        <v>1</v>
      </c>
      <c r="G475" s="151">
        <v>0</v>
      </c>
      <c r="H475" s="12">
        <v>0</v>
      </c>
    </row>
    <row r="476" spans="5:8" x14ac:dyDescent="0.25">
      <c r="E476" s="123" t="s">
        <v>746</v>
      </c>
      <c r="F476" s="11">
        <v>2</v>
      </c>
      <c r="G476" s="151">
        <v>0</v>
      </c>
      <c r="H476" s="12">
        <v>0</v>
      </c>
    </row>
    <row r="477" spans="5:8" x14ac:dyDescent="0.25">
      <c r="E477" s="123" t="s">
        <v>509</v>
      </c>
      <c r="F477" s="11">
        <v>1</v>
      </c>
      <c r="G477" s="151">
        <v>0</v>
      </c>
      <c r="H477" s="12">
        <v>0</v>
      </c>
    </row>
    <row r="478" spans="5:8" x14ac:dyDescent="0.25">
      <c r="E478" s="123" t="s">
        <v>805</v>
      </c>
      <c r="F478" s="11">
        <v>1</v>
      </c>
      <c r="G478" s="151">
        <v>0</v>
      </c>
      <c r="H478" s="12">
        <v>0</v>
      </c>
    </row>
    <row r="479" spans="5:8" x14ac:dyDescent="0.25">
      <c r="E479" s="123" t="s">
        <v>506</v>
      </c>
      <c r="F479" s="11">
        <v>1</v>
      </c>
      <c r="G479" s="151">
        <v>0</v>
      </c>
      <c r="H479" s="12">
        <v>0</v>
      </c>
    </row>
    <row r="480" spans="5:8" x14ac:dyDescent="0.25">
      <c r="E480" s="123" t="s">
        <v>804</v>
      </c>
      <c r="F480" s="11">
        <v>1</v>
      </c>
      <c r="G480" s="151">
        <v>0</v>
      </c>
      <c r="H480" s="12">
        <v>0</v>
      </c>
    </row>
    <row r="481" spans="5:8" x14ac:dyDescent="0.25">
      <c r="E481" s="123" t="s">
        <v>331</v>
      </c>
      <c r="F481" s="11">
        <v>1</v>
      </c>
      <c r="G481" s="151">
        <v>0</v>
      </c>
      <c r="H481" s="12">
        <v>0</v>
      </c>
    </row>
    <row r="482" spans="5:8" x14ac:dyDescent="0.25">
      <c r="E482" s="123" t="s">
        <v>770</v>
      </c>
      <c r="F482" s="11">
        <v>2</v>
      </c>
      <c r="G482" s="151">
        <v>0</v>
      </c>
      <c r="H482" s="12">
        <v>0</v>
      </c>
    </row>
    <row r="483" spans="5:8" x14ac:dyDescent="0.25">
      <c r="E483" s="123" t="s">
        <v>296</v>
      </c>
      <c r="F483" s="11">
        <v>1</v>
      </c>
      <c r="G483" s="151">
        <v>0</v>
      </c>
      <c r="H483" s="12">
        <v>0</v>
      </c>
    </row>
    <row r="484" spans="5:8" x14ac:dyDescent="0.25">
      <c r="E484" s="123" t="s">
        <v>678</v>
      </c>
      <c r="F484" s="11">
        <v>2</v>
      </c>
      <c r="G484" s="151">
        <v>0</v>
      </c>
      <c r="H484" s="12">
        <v>0</v>
      </c>
    </row>
    <row r="485" spans="5:8" x14ac:dyDescent="0.25">
      <c r="E485" s="123" t="s">
        <v>477</v>
      </c>
      <c r="F485" s="11">
        <v>1</v>
      </c>
      <c r="G485" s="151">
        <v>0</v>
      </c>
      <c r="H485" s="12">
        <v>0</v>
      </c>
    </row>
    <row r="486" spans="5:8" x14ac:dyDescent="0.25">
      <c r="E486" s="123" t="s">
        <v>757</v>
      </c>
      <c r="F486" s="11">
        <v>1</v>
      </c>
      <c r="G486" s="151">
        <v>0</v>
      </c>
      <c r="H486" s="12">
        <v>0</v>
      </c>
    </row>
    <row r="487" spans="5:8" x14ac:dyDescent="0.25">
      <c r="E487" s="123" t="s">
        <v>452</v>
      </c>
      <c r="F487" s="11">
        <v>1</v>
      </c>
      <c r="G487" s="151">
        <v>0</v>
      </c>
      <c r="H487" s="12">
        <v>0</v>
      </c>
    </row>
    <row r="488" spans="5:8" x14ac:dyDescent="0.25">
      <c r="E488" s="123" t="s">
        <v>676</v>
      </c>
      <c r="F488" s="11">
        <v>1</v>
      </c>
      <c r="G488" s="151">
        <v>0</v>
      </c>
      <c r="H488" s="12">
        <v>0</v>
      </c>
    </row>
    <row r="489" spans="5:8" x14ac:dyDescent="0.25">
      <c r="E489" s="123" t="s">
        <v>416</v>
      </c>
      <c r="F489" s="11">
        <v>1</v>
      </c>
      <c r="G489" s="151">
        <v>0</v>
      </c>
      <c r="H489" s="12">
        <v>0</v>
      </c>
    </row>
    <row r="490" spans="5:8" x14ac:dyDescent="0.25">
      <c r="E490" s="123" t="s">
        <v>671</v>
      </c>
      <c r="F490" s="11">
        <v>1</v>
      </c>
      <c r="G490" s="151">
        <v>0</v>
      </c>
      <c r="H490" s="12">
        <v>0</v>
      </c>
    </row>
    <row r="491" spans="5:8" x14ac:dyDescent="0.25">
      <c r="E491" s="123" t="s">
        <v>731</v>
      </c>
      <c r="F491" s="11">
        <v>2</v>
      </c>
      <c r="G491" s="151">
        <v>0</v>
      </c>
      <c r="H491" s="12">
        <v>0</v>
      </c>
    </row>
    <row r="492" spans="5:8" x14ac:dyDescent="0.25">
      <c r="E492" s="123" t="s">
        <v>343</v>
      </c>
      <c r="F492" s="11">
        <v>1</v>
      </c>
      <c r="G492" s="151">
        <v>0</v>
      </c>
      <c r="H492" s="12">
        <v>0</v>
      </c>
    </row>
    <row r="493" spans="5:8" x14ac:dyDescent="0.25">
      <c r="E493" s="123" t="s">
        <v>338</v>
      </c>
      <c r="F493" s="11">
        <v>1</v>
      </c>
      <c r="G493" s="151">
        <v>0</v>
      </c>
      <c r="H493" s="12">
        <v>0</v>
      </c>
    </row>
    <row r="494" spans="5:8" x14ac:dyDescent="0.25">
      <c r="E494" s="123" t="s">
        <v>314</v>
      </c>
      <c r="F494" s="11">
        <v>1</v>
      </c>
      <c r="G494" s="151">
        <v>0</v>
      </c>
      <c r="H494" s="12">
        <v>0</v>
      </c>
    </row>
    <row r="495" spans="5:8" x14ac:dyDescent="0.25">
      <c r="E495" s="123" t="s">
        <v>785</v>
      </c>
      <c r="F495" s="11">
        <v>1</v>
      </c>
      <c r="G495" s="151">
        <v>0</v>
      </c>
      <c r="H495" s="12">
        <v>0</v>
      </c>
    </row>
    <row r="496" spans="5:8" x14ac:dyDescent="0.25">
      <c r="E496" s="123" t="s">
        <v>329</v>
      </c>
      <c r="F496" s="11">
        <v>1</v>
      </c>
      <c r="G496" s="151">
        <v>0</v>
      </c>
      <c r="H496" s="12">
        <v>0</v>
      </c>
    </row>
    <row r="497" spans="5:8" x14ac:dyDescent="0.25">
      <c r="E497" s="123" t="s">
        <v>610</v>
      </c>
      <c r="F497" s="11">
        <v>1</v>
      </c>
      <c r="G497" s="151">
        <v>0</v>
      </c>
      <c r="H497" s="12">
        <v>0</v>
      </c>
    </row>
    <row r="498" spans="5:8" x14ac:dyDescent="0.25">
      <c r="E498" s="123" t="s">
        <v>858</v>
      </c>
      <c r="F498" s="11">
        <v>1</v>
      </c>
      <c r="G498" s="151">
        <v>0</v>
      </c>
      <c r="H498" s="12">
        <v>0</v>
      </c>
    </row>
    <row r="499" spans="5:8" x14ac:dyDescent="0.25">
      <c r="E499" s="123" t="s">
        <v>740</v>
      </c>
      <c r="F499" s="11">
        <v>1</v>
      </c>
      <c r="G499" s="151">
        <v>0</v>
      </c>
      <c r="H499" s="12">
        <v>0</v>
      </c>
    </row>
    <row r="500" spans="5:8" x14ac:dyDescent="0.25">
      <c r="E500" s="123" t="s">
        <v>311</v>
      </c>
      <c r="F500" s="11">
        <v>1</v>
      </c>
      <c r="G500" s="151">
        <v>0</v>
      </c>
      <c r="H500" s="12">
        <v>0</v>
      </c>
    </row>
    <row r="501" spans="5:8" x14ac:dyDescent="0.25">
      <c r="E501" s="123" t="s">
        <v>615</v>
      </c>
      <c r="F501" s="11">
        <v>1</v>
      </c>
      <c r="G501" s="151">
        <v>0</v>
      </c>
      <c r="H501" s="12">
        <v>0</v>
      </c>
    </row>
    <row r="502" spans="5:8" x14ac:dyDescent="0.25">
      <c r="E502" s="123" t="s">
        <v>313</v>
      </c>
      <c r="F502" s="11">
        <v>1</v>
      </c>
      <c r="G502" s="151">
        <v>0</v>
      </c>
      <c r="H502" s="12">
        <v>0</v>
      </c>
    </row>
    <row r="503" spans="5:8" x14ac:dyDescent="0.25">
      <c r="E503" s="123" t="s">
        <v>614</v>
      </c>
      <c r="F503" s="11">
        <v>1</v>
      </c>
      <c r="G503" s="151">
        <v>0</v>
      </c>
      <c r="H503" s="12">
        <v>0</v>
      </c>
    </row>
    <row r="504" spans="5:8" x14ac:dyDescent="0.25">
      <c r="E504" s="123" t="s">
        <v>301</v>
      </c>
      <c r="F504" s="11">
        <v>1</v>
      </c>
      <c r="G504" s="151">
        <v>0</v>
      </c>
      <c r="H504" s="12">
        <v>0</v>
      </c>
    </row>
    <row r="505" spans="5:8" x14ac:dyDescent="0.25">
      <c r="E505" s="123" t="s">
        <v>611</v>
      </c>
      <c r="F505" s="11">
        <v>1</v>
      </c>
      <c r="G505" s="151">
        <v>0</v>
      </c>
      <c r="H505" s="12">
        <v>0</v>
      </c>
    </row>
    <row r="506" spans="5:8" x14ac:dyDescent="0.25">
      <c r="E506" s="123" t="s">
        <v>761</v>
      </c>
      <c r="F506" s="11">
        <v>1</v>
      </c>
      <c r="G506" s="151">
        <v>0</v>
      </c>
      <c r="H506" s="12">
        <v>0</v>
      </c>
    </row>
    <row r="507" spans="5:8" x14ac:dyDescent="0.25">
      <c r="E507" s="123" t="s">
        <v>526</v>
      </c>
      <c r="F507" s="11">
        <v>1</v>
      </c>
      <c r="G507" s="151">
        <v>1</v>
      </c>
      <c r="H507" s="12">
        <v>0</v>
      </c>
    </row>
    <row r="508" spans="5:8" x14ac:dyDescent="0.25">
      <c r="E508" s="123" t="s">
        <v>429</v>
      </c>
      <c r="F508" s="11">
        <v>1</v>
      </c>
      <c r="G508" s="151">
        <v>0</v>
      </c>
      <c r="H508" s="12">
        <v>0</v>
      </c>
    </row>
    <row r="509" spans="5:8" x14ac:dyDescent="0.25">
      <c r="E509" s="123" t="s">
        <v>737</v>
      </c>
      <c r="F509" s="11">
        <v>1</v>
      </c>
      <c r="G509" s="151">
        <v>0</v>
      </c>
      <c r="H509" s="12">
        <v>0</v>
      </c>
    </row>
    <row r="510" spans="5:8" x14ac:dyDescent="0.25">
      <c r="E510" s="123" t="s">
        <v>381</v>
      </c>
      <c r="F510" s="11">
        <v>1</v>
      </c>
      <c r="G510" s="151">
        <v>0</v>
      </c>
      <c r="H510" s="12">
        <v>0</v>
      </c>
    </row>
    <row r="511" spans="5:8" x14ac:dyDescent="0.25">
      <c r="E511" s="123" t="s">
        <v>613</v>
      </c>
      <c r="F511" s="11">
        <v>1</v>
      </c>
      <c r="G511" s="151">
        <v>1</v>
      </c>
      <c r="H511" s="12">
        <v>0</v>
      </c>
    </row>
    <row r="512" spans="5:8" x14ac:dyDescent="0.25">
      <c r="E512" s="123" t="s">
        <v>320</v>
      </c>
      <c r="F512" s="11">
        <v>1</v>
      </c>
      <c r="G512" s="151">
        <v>0</v>
      </c>
      <c r="H512" s="12">
        <v>0</v>
      </c>
    </row>
    <row r="513" spans="5:8" x14ac:dyDescent="0.25">
      <c r="E513" s="123" t="s">
        <v>734</v>
      </c>
      <c r="F513" s="11">
        <v>1</v>
      </c>
      <c r="G513" s="151">
        <v>0</v>
      </c>
      <c r="H513" s="12">
        <v>0</v>
      </c>
    </row>
    <row r="514" spans="5:8" x14ac:dyDescent="0.25">
      <c r="E514" s="123" t="s">
        <v>491</v>
      </c>
      <c r="F514" s="11">
        <v>1</v>
      </c>
      <c r="G514" s="151">
        <v>0</v>
      </c>
      <c r="H514" s="12">
        <v>0</v>
      </c>
    </row>
    <row r="515" spans="5:8" x14ac:dyDescent="0.25">
      <c r="E515" s="123" t="s">
        <v>843</v>
      </c>
      <c r="F515" s="11">
        <v>2</v>
      </c>
      <c r="G515" s="151">
        <v>0</v>
      </c>
      <c r="H515" s="12">
        <v>0</v>
      </c>
    </row>
    <row r="516" spans="5:8" x14ac:dyDescent="0.25">
      <c r="E516" s="123" t="s">
        <v>297</v>
      </c>
      <c r="F516" s="11">
        <v>1</v>
      </c>
      <c r="G516" s="151">
        <v>0</v>
      </c>
      <c r="H516" s="12">
        <v>0</v>
      </c>
    </row>
    <row r="517" spans="5:8" x14ac:dyDescent="0.25">
      <c r="E517" s="123" t="s">
        <v>524</v>
      </c>
      <c r="F517" s="11">
        <v>2</v>
      </c>
      <c r="G517" s="151">
        <v>0</v>
      </c>
      <c r="H517" s="12">
        <v>0</v>
      </c>
    </row>
    <row r="518" spans="5:8" x14ac:dyDescent="0.25">
      <c r="E518" s="123" t="s">
        <v>582</v>
      </c>
      <c r="F518" s="11">
        <v>1</v>
      </c>
      <c r="G518" s="151">
        <v>0</v>
      </c>
      <c r="H518" s="12">
        <v>0</v>
      </c>
    </row>
    <row r="519" spans="5:8" x14ac:dyDescent="0.25">
      <c r="E519" s="123" t="s">
        <v>293</v>
      </c>
      <c r="F519" s="11">
        <v>1</v>
      </c>
      <c r="G519" s="151">
        <v>0</v>
      </c>
      <c r="H519" s="12">
        <v>0</v>
      </c>
    </row>
    <row r="520" spans="5:8" x14ac:dyDescent="0.25">
      <c r="E520" s="123" t="s">
        <v>594</v>
      </c>
      <c r="F520" s="11">
        <v>1</v>
      </c>
      <c r="G520" s="151">
        <v>0</v>
      </c>
      <c r="H520" s="12">
        <v>0</v>
      </c>
    </row>
    <row r="521" spans="5:8" x14ac:dyDescent="0.25">
      <c r="E521" s="123" t="s">
        <v>738</v>
      </c>
      <c r="F521" s="11">
        <v>2</v>
      </c>
      <c r="G521" s="151">
        <v>0</v>
      </c>
      <c r="H521" s="12">
        <v>0</v>
      </c>
    </row>
    <row r="522" spans="5:8" x14ac:dyDescent="0.25">
      <c r="E522" s="123" t="s">
        <v>437</v>
      </c>
      <c r="F522" s="11">
        <v>1</v>
      </c>
      <c r="G522" s="151">
        <v>0</v>
      </c>
      <c r="H522" s="12">
        <v>0</v>
      </c>
    </row>
    <row r="523" spans="5:8" x14ac:dyDescent="0.25">
      <c r="E523" s="123" t="s">
        <v>733</v>
      </c>
      <c r="F523" s="11">
        <v>1</v>
      </c>
      <c r="G523" s="151">
        <v>0</v>
      </c>
      <c r="H523" s="12">
        <v>0</v>
      </c>
    </row>
    <row r="524" spans="5:8" x14ac:dyDescent="0.25">
      <c r="E524" s="123" t="s">
        <v>636</v>
      </c>
      <c r="F524" s="11">
        <v>1</v>
      </c>
      <c r="G524" s="151">
        <v>0</v>
      </c>
      <c r="H524" s="12">
        <v>0</v>
      </c>
    </row>
    <row r="525" spans="5:8" x14ac:dyDescent="0.25">
      <c r="E525" s="123" t="s">
        <v>739</v>
      </c>
      <c r="F525" s="11">
        <v>1</v>
      </c>
      <c r="G525" s="151">
        <v>0</v>
      </c>
      <c r="H525" s="12">
        <v>0</v>
      </c>
    </row>
    <row r="526" spans="5:8" x14ac:dyDescent="0.25">
      <c r="E526" s="123" t="s">
        <v>689</v>
      </c>
      <c r="F526" s="11">
        <v>1</v>
      </c>
      <c r="G526" s="151">
        <v>0</v>
      </c>
      <c r="H526" s="12">
        <v>0</v>
      </c>
    </row>
    <row r="527" spans="5:8" x14ac:dyDescent="0.25">
      <c r="E527" s="123" t="s">
        <v>612</v>
      </c>
      <c r="F527" s="11">
        <v>1</v>
      </c>
      <c r="G527" s="151">
        <v>0</v>
      </c>
      <c r="H527" s="12">
        <v>0</v>
      </c>
    </row>
    <row r="528" spans="5:8" x14ac:dyDescent="0.25">
      <c r="E528" s="123" t="s">
        <v>654</v>
      </c>
      <c r="F528" s="11">
        <v>1</v>
      </c>
      <c r="G528" s="151">
        <v>0</v>
      </c>
      <c r="H528" s="12">
        <v>0</v>
      </c>
    </row>
    <row r="529" spans="5:8" x14ac:dyDescent="0.25">
      <c r="E529" s="123" t="s">
        <v>744</v>
      </c>
      <c r="F529" s="11">
        <v>1</v>
      </c>
      <c r="G529" s="151">
        <v>0</v>
      </c>
      <c r="H529" s="12">
        <v>0</v>
      </c>
    </row>
    <row r="530" spans="5:8" x14ac:dyDescent="0.25">
      <c r="E530" s="123" t="s">
        <v>721</v>
      </c>
      <c r="F530" s="11">
        <v>2</v>
      </c>
      <c r="G530" s="151">
        <v>0</v>
      </c>
      <c r="H530" s="12">
        <v>0</v>
      </c>
    </row>
    <row r="531" spans="5:8" x14ac:dyDescent="0.25">
      <c r="E531" s="123" t="s">
        <v>821</v>
      </c>
      <c r="F531" s="11">
        <v>1</v>
      </c>
      <c r="G531" s="151">
        <v>0</v>
      </c>
      <c r="H531" s="12">
        <v>0</v>
      </c>
    </row>
    <row r="532" spans="5:8" x14ac:dyDescent="0.25">
      <c r="E532" s="123" t="s">
        <v>692</v>
      </c>
      <c r="F532" s="11">
        <v>1</v>
      </c>
      <c r="G532" s="151">
        <v>0</v>
      </c>
      <c r="H532" s="12">
        <v>0</v>
      </c>
    </row>
    <row r="533" spans="5:8" x14ac:dyDescent="0.25">
      <c r="E533" s="123" t="s">
        <v>781</v>
      </c>
      <c r="F533" s="11">
        <v>1</v>
      </c>
      <c r="G533" s="151">
        <v>2</v>
      </c>
      <c r="H533" s="12">
        <v>0</v>
      </c>
    </row>
    <row r="534" spans="5:8" x14ac:dyDescent="0.25">
      <c r="E534" s="123" t="s">
        <v>842</v>
      </c>
      <c r="F534" s="11">
        <v>1</v>
      </c>
      <c r="G534" s="151">
        <v>0</v>
      </c>
      <c r="H534" s="12">
        <v>0</v>
      </c>
    </row>
    <row r="535" spans="5:8" x14ac:dyDescent="0.25">
      <c r="E535" s="123" t="s">
        <v>327</v>
      </c>
      <c r="F535" s="11">
        <v>1</v>
      </c>
      <c r="G535" s="151">
        <v>0</v>
      </c>
      <c r="H535" s="12">
        <v>0</v>
      </c>
    </row>
    <row r="536" spans="5:8" x14ac:dyDescent="0.25">
      <c r="E536" s="123" t="s">
        <v>670</v>
      </c>
      <c r="F536" s="11">
        <v>2</v>
      </c>
      <c r="G536" s="151">
        <v>0</v>
      </c>
      <c r="H536" s="12">
        <v>0</v>
      </c>
    </row>
    <row r="537" spans="5:8" x14ac:dyDescent="0.25">
      <c r="E537" s="123" t="s">
        <v>456</v>
      </c>
      <c r="F537" s="11">
        <v>2</v>
      </c>
      <c r="G537" s="151">
        <v>0</v>
      </c>
      <c r="H537" s="12">
        <v>0</v>
      </c>
    </row>
    <row r="538" spans="5:8" x14ac:dyDescent="0.25">
      <c r="E538" s="123" t="s">
        <v>694</v>
      </c>
      <c r="F538" s="11">
        <v>2</v>
      </c>
      <c r="G538" s="151">
        <v>0</v>
      </c>
      <c r="H538" s="12">
        <v>0</v>
      </c>
    </row>
    <row r="539" spans="5:8" x14ac:dyDescent="0.25">
      <c r="E539" s="123" t="s">
        <v>487</v>
      </c>
      <c r="F539" s="11">
        <v>1</v>
      </c>
      <c r="G539" s="151">
        <v>0</v>
      </c>
      <c r="H539" s="12">
        <v>0</v>
      </c>
    </row>
    <row r="540" spans="5:8" x14ac:dyDescent="0.25">
      <c r="E540" s="123" t="s">
        <v>677</v>
      </c>
      <c r="F540" s="11">
        <v>2</v>
      </c>
      <c r="G540" s="151">
        <v>0</v>
      </c>
      <c r="H540" s="12">
        <v>0</v>
      </c>
    </row>
    <row r="541" spans="5:8" x14ac:dyDescent="0.25">
      <c r="E541" s="123" t="s">
        <v>431</v>
      </c>
      <c r="F541" s="11">
        <v>1</v>
      </c>
      <c r="G541" s="151">
        <v>0</v>
      </c>
      <c r="H541" s="12">
        <v>0</v>
      </c>
    </row>
    <row r="542" spans="5:8" x14ac:dyDescent="0.25">
      <c r="E542" s="123" t="s">
        <v>617</v>
      </c>
      <c r="F542" s="11">
        <v>2</v>
      </c>
      <c r="G542" s="151">
        <v>0</v>
      </c>
      <c r="H542" s="12">
        <v>0</v>
      </c>
    </row>
    <row r="543" spans="5:8" x14ac:dyDescent="0.25">
      <c r="E543" s="123" t="s">
        <v>375</v>
      </c>
      <c r="F543" s="11">
        <v>1</v>
      </c>
      <c r="G543" s="151">
        <v>0</v>
      </c>
      <c r="H543" s="12">
        <v>0</v>
      </c>
    </row>
    <row r="544" spans="5:8" x14ac:dyDescent="0.25">
      <c r="E544" s="123" t="s">
        <v>432</v>
      </c>
      <c r="F544" s="11">
        <v>1</v>
      </c>
      <c r="G544" s="151">
        <v>0</v>
      </c>
      <c r="H544" s="12">
        <v>0</v>
      </c>
    </row>
    <row r="545" spans="5:8" x14ac:dyDescent="0.25">
      <c r="E545" s="123" t="s">
        <v>464</v>
      </c>
      <c r="F545" s="11">
        <v>1</v>
      </c>
      <c r="G545" s="151">
        <v>1</v>
      </c>
      <c r="H545" s="12">
        <v>0</v>
      </c>
    </row>
    <row r="546" spans="5:8" x14ac:dyDescent="0.25">
      <c r="E546" s="123" t="s">
        <v>461</v>
      </c>
      <c r="F546" s="11">
        <v>2</v>
      </c>
      <c r="G546" s="151">
        <v>0</v>
      </c>
      <c r="H546" s="12">
        <v>0</v>
      </c>
    </row>
    <row r="547" spans="5:8" x14ac:dyDescent="0.25">
      <c r="E547" s="123" t="s">
        <v>796</v>
      </c>
      <c r="F547" s="11">
        <v>1</v>
      </c>
      <c r="G547" s="151">
        <v>0</v>
      </c>
      <c r="H547" s="12">
        <v>0</v>
      </c>
    </row>
    <row r="548" spans="5:8" x14ac:dyDescent="0.25">
      <c r="E548" s="123" t="s">
        <v>463</v>
      </c>
      <c r="F548" s="11">
        <v>1</v>
      </c>
      <c r="G548" s="151">
        <v>0</v>
      </c>
      <c r="H548" s="12">
        <v>0</v>
      </c>
    </row>
    <row r="549" spans="5:8" x14ac:dyDescent="0.25">
      <c r="E549" s="123" t="s">
        <v>292</v>
      </c>
      <c r="F549" s="11">
        <v>1</v>
      </c>
      <c r="G549" s="151">
        <v>0</v>
      </c>
      <c r="H549" s="12">
        <v>0</v>
      </c>
    </row>
    <row r="550" spans="5:8" x14ac:dyDescent="0.25">
      <c r="E550" s="123" t="s">
        <v>460</v>
      </c>
      <c r="F550" s="11">
        <v>1</v>
      </c>
      <c r="G550" s="151">
        <v>2</v>
      </c>
      <c r="H550" s="12">
        <v>0</v>
      </c>
    </row>
    <row r="551" spans="5:8" x14ac:dyDescent="0.25">
      <c r="E551" s="123" t="s">
        <v>579</v>
      </c>
      <c r="F551" s="11">
        <v>1</v>
      </c>
      <c r="G551" s="151">
        <v>0</v>
      </c>
      <c r="H551" s="12">
        <v>0</v>
      </c>
    </row>
    <row r="552" spans="5:8" x14ac:dyDescent="0.25">
      <c r="E552" s="123" t="s">
        <v>720</v>
      </c>
      <c r="F552" s="11">
        <v>1</v>
      </c>
      <c r="G552" s="151">
        <v>0</v>
      </c>
      <c r="H552" s="12">
        <v>0</v>
      </c>
    </row>
    <row r="553" spans="5:8" x14ac:dyDescent="0.25">
      <c r="E553" s="123" t="s">
        <v>571</v>
      </c>
      <c r="F553" s="11">
        <v>2</v>
      </c>
      <c r="G553" s="151">
        <v>1</v>
      </c>
      <c r="H553" s="12">
        <v>0</v>
      </c>
    </row>
    <row r="554" spans="5:8" x14ac:dyDescent="0.25">
      <c r="E554" s="123" t="s">
        <v>310</v>
      </c>
      <c r="F554" s="11">
        <v>1</v>
      </c>
      <c r="G554" s="151">
        <v>0</v>
      </c>
      <c r="H554" s="12">
        <v>0</v>
      </c>
    </row>
    <row r="555" spans="5:8" x14ac:dyDescent="0.25">
      <c r="E555" s="123" t="s">
        <v>366</v>
      </c>
      <c r="F555" s="11">
        <v>1</v>
      </c>
      <c r="G555" s="151">
        <v>0</v>
      </c>
      <c r="H555" s="12">
        <v>0</v>
      </c>
    </row>
    <row r="556" spans="5:8" x14ac:dyDescent="0.25">
      <c r="E556" s="123" t="s">
        <v>643</v>
      </c>
      <c r="F556" s="11">
        <v>1</v>
      </c>
      <c r="G556" s="151">
        <v>0</v>
      </c>
      <c r="H556" s="12">
        <v>0</v>
      </c>
    </row>
    <row r="557" spans="5:8" x14ac:dyDescent="0.25">
      <c r="E557" s="123" t="s">
        <v>802</v>
      </c>
      <c r="F557" s="11">
        <v>2</v>
      </c>
      <c r="G557" s="151">
        <v>0</v>
      </c>
      <c r="H557" s="12">
        <v>0</v>
      </c>
    </row>
    <row r="558" spans="5:8" x14ac:dyDescent="0.25">
      <c r="E558" s="123" t="s">
        <v>430</v>
      </c>
      <c r="F558" s="11">
        <v>1</v>
      </c>
      <c r="G558" s="151">
        <v>0</v>
      </c>
      <c r="H558" s="12">
        <v>0</v>
      </c>
    </row>
    <row r="559" spans="5:8" x14ac:dyDescent="0.25">
      <c r="E559" s="123" t="s">
        <v>801</v>
      </c>
      <c r="F559" s="11">
        <v>1</v>
      </c>
      <c r="G559" s="151">
        <v>0</v>
      </c>
      <c r="H559" s="12">
        <v>0</v>
      </c>
    </row>
    <row r="560" spans="5:8" x14ac:dyDescent="0.25">
      <c r="E560" s="123" t="s">
        <v>418</v>
      </c>
      <c r="F560" s="11">
        <v>1</v>
      </c>
      <c r="G560" s="151">
        <v>0</v>
      </c>
      <c r="H560" s="12">
        <v>0</v>
      </c>
    </row>
    <row r="561" spans="5:8" x14ac:dyDescent="0.25">
      <c r="E561" s="123" t="s">
        <v>607</v>
      </c>
      <c r="F561" s="11">
        <v>1</v>
      </c>
      <c r="G561" s="151">
        <v>0</v>
      </c>
      <c r="H561" s="12">
        <v>0</v>
      </c>
    </row>
    <row r="562" spans="5:8" x14ac:dyDescent="0.25">
      <c r="E562" s="123" t="s">
        <v>717</v>
      </c>
      <c r="F562" s="11">
        <v>2</v>
      </c>
      <c r="G562" s="151">
        <v>0</v>
      </c>
      <c r="H562" s="12">
        <v>0</v>
      </c>
    </row>
    <row r="563" spans="5:8" x14ac:dyDescent="0.25">
      <c r="E563" s="123" t="s">
        <v>780</v>
      </c>
      <c r="F563" s="11">
        <v>1</v>
      </c>
      <c r="G563" s="151">
        <v>0</v>
      </c>
      <c r="H563" s="12">
        <v>0</v>
      </c>
    </row>
    <row r="564" spans="5:8" x14ac:dyDescent="0.25">
      <c r="E564" s="123" t="s">
        <v>497</v>
      </c>
      <c r="F564" s="11">
        <v>2</v>
      </c>
      <c r="G564" s="151">
        <v>0</v>
      </c>
      <c r="H564" s="12">
        <v>0</v>
      </c>
    </row>
    <row r="565" spans="5:8" x14ac:dyDescent="0.25">
      <c r="E565" s="123" t="s">
        <v>779</v>
      </c>
      <c r="F565" s="11">
        <v>1</v>
      </c>
      <c r="G565" s="151">
        <v>0</v>
      </c>
      <c r="H565" s="12">
        <v>0</v>
      </c>
    </row>
    <row r="566" spans="5:8" x14ac:dyDescent="0.25">
      <c r="E566" s="123" t="s">
        <v>480</v>
      </c>
      <c r="F566" s="11">
        <v>1</v>
      </c>
      <c r="G566" s="151">
        <v>0</v>
      </c>
      <c r="H566" s="12">
        <v>0</v>
      </c>
    </row>
    <row r="567" spans="5:8" x14ac:dyDescent="0.25">
      <c r="E567" s="123" t="s">
        <v>794</v>
      </c>
      <c r="F567" s="11">
        <v>1</v>
      </c>
      <c r="G567" s="151">
        <v>0</v>
      </c>
      <c r="H567" s="12">
        <v>0</v>
      </c>
    </row>
    <row r="568" spans="5:8" x14ac:dyDescent="0.25">
      <c r="E568" s="123" t="s">
        <v>376</v>
      </c>
      <c r="F568" s="11">
        <v>1</v>
      </c>
      <c r="G568" s="151">
        <v>0</v>
      </c>
      <c r="H568" s="12">
        <v>0</v>
      </c>
    </row>
    <row r="569" spans="5:8" x14ac:dyDescent="0.25">
      <c r="E569" s="123" t="s">
        <v>848</v>
      </c>
      <c r="F569" s="11">
        <v>2</v>
      </c>
      <c r="G569" s="151">
        <v>0</v>
      </c>
      <c r="H569" s="12">
        <v>0</v>
      </c>
    </row>
    <row r="570" spans="5:8" x14ac:dyDescent="0.25">
      <c r="E570" s="123" t="s">
        <v>688</v>
      </c>
      <c r="F570" s="11">
        <v>1</v>
      </c>
      <c r="G570" s="151">
        <v>1</v>
      </c>
      <c r="H570" s="12">
        <v>0</v>
      </c>
    </row>
    <row r="571" spans="5:8" x14ac:dyDescent="0.25">
      <c r="E571" s="123" t="s">
        <v>789</v>
      </c>
      <c r="F571" s="11">
        <v>1</v>
      </c>
      <c r="G571" s="151">
        <v>0</v>
      </c>
      <c r="H571" s="12">
        <v>0</v>
      </c>
    </row>
    <row r="572" spans="5:8" x14ac:dyDescent="0.25">
      <c r="E572" s="123" t="s">
        <v>795</v>
      </c>
      <c r="F572" s="11">
        <v>1</v>
      </c>
      <c r="G572" s="151">
        <v>0</v>
      </c>
      <c r="H572" s="12">
        <v>0</v>
      </c>
    </row>
    <row r="573" spans="5:8" x14ac:dyDescent="0.25">
      <c r="E573" s="123" t="s">
        <v>595</v>
      </c>
      <c r="F573" s="11">
        <v>1</v>
      </c>
      <c r="G573" s="151">
        <v>0</v>
      </c>
      <c r="H573" s="12">
        <v>0</v>
      </c>
    </row>
    <row r="574" spans="5:8" x14ac:dyDescent="0.25">
      <c r="E574" s="123" t="s">
        <v>288</v>
      </c>
      <c r="F574" s="11">
        <v>1</v>
      </c>
      <c r="G574" s="151">
        <v>0</v>
      </c>
      <c r="H574" s="12">
        <v>0</v>
      </c>
    </row>
    <row r="575" spans="5:8" x14ac:dyDescent="0.25">
      <c r="E575" s="123" t="s">
        <v>597</v>
      </c>
      <c r="F575" s="11">
        <v>1</v>
      </c>
      <c r="G575" s="151">
        <v>0</v>
      </c>
      <c r="H575" s="12">
        <v>0</v>
      </c>
    </row>
    <row r="576" spans="5:8" x14ac:dyDescent="0.25">
      <c r="E576" s="123" t="s">
        <v>516</v>
      </c>
      <c r="F576" s="11">
        <v>1</v>
      </c>
      <c r="G576" s="151">
        <v>0</v>
      </c>
      <c r="H576" s="12">
        <v>0</v>
      </c>
    </row>
    <row r="577" spans="5:8" x14ac:dyDescent="0.25">
      <c r="E577" s="123" t="s">
        <v>600</v>
      </c>
      <c r="F577" s="11">
        <v>1</v>
      </c>
      <c r="G577" s="151">
        <v>0</v>
      </c>
      <c r="H577" s="12">
        <v>0</v>
      </c>
    </row>
    <row r="578" spans="5:8" x14ac:dyDescent="0.25">
      <c r="E578" s="123" t="s">
        <v>589</v>
      </c>
      <c r="F578" s="11">
        <v>1</v>
      </c>
      <c r="G578" s="151">
        <v>0</v>
      </c>
      <c r="H578" s="12">
        <v>0</v>
      </c>
    </row>
    <row r="579" spans="5:8" x14ac:dyDescent="0.25">
      <c r="E579" s="123" t="s">
        <v>403</v>
      </c>
      <c r="F579" s="11">
        <v>1</v>
      </c>
      <c r="G579" s="151">
        <v>0</v>
      </c>
      <c r="H579" s="12">
        <v>0</v>
      </c>
    </row>
    <row r="580" spans="5:8" x14ac:dyDescent="0.25">
      <c r="E580" s="123" t="s">
        <v>620</v>
      </c>
      <c r="F580" s="11">
        <v>1</v>
      </c>
      <c r="G580" s="151">
        <v>0</v>
      </c>
      <c r="H580" s="12">
        <v>0</v>
      </c>
    </row>
    <row r="581" spans="5:8" x14ac:dyDescent="0.25">
      <c r="E581" s="123" t="s">
        <v>400</v>
      </c>
      <c r="F581" s="11">
        <v>1</v>
      </c>
      <c r="G581" s="151">
        <v>0</v>
      </c>
      <c r="H581" s="12">
        <v>0</v>
      </c>
    </row>
    <row r="582" spans="5:8" x14ac:dyDescent="0.25">
      <c r="E582" s="123" t="s">
        <v>800</v>
      </c>
      <c r="F582" s="11">
        <v>1</v>
      </c>
      <c r="G582" s="151">
        <v>0</v>
      </c>
      <c r="H582" s="12">
        <v>0</v>
      </c>
    </row>
    <row r="583" spans="5:8" x14ac:dyDescent="0.25">
      <c r="E583" s="123" t="s">
        <v>401</v>
      </c>
      <c r="F583" s="11">
        <v>1</v>
      </c>
      <c r="G583" s="151">
        <v>0</v>
      </c>
      <c r="H583" s="12">
        <v>0</v>
      </c>
    </row>
    <row r="584" spans="5:8" x14ac:dyDescent="0.25">
      <c r="E584" s="123" t="s">
        <v>799</v>
      </c>
      <c r="F584" s="11">
        <v>1</v>
      </c>
      <c r="G584" s="151">
        <v>0</v>
      </c>
      <c r="H584" s="12">
        <v>0</v>
      </c>
    </row>
    <row r="585" spans="5:8" x14ac:dyDescent="0.25">
      <c r="E585" s="123" t="s">
        <v>399</v>
      </c>
      <c r="F585" s="11">
        <v>1</v>
      </c>
      <c r="G585" s="151">
        <v>0</v>
      </c>
      <c r="H585" s="12">
        <v>0</v>
      </c>
    </row>
    <row r="586" spans="5:8" x14ac:dyDescent="0.25">
      <c r="E586" s="123" t="s">
        <v>609</v>
      </c>
      <c r="F586" s="11">
        <v>2</v>
      </c>
      <c r="G586" s="151">
        <v>0</v>
      </c>
      <c r="H586" s="12">
        <v>0</v>
      </c>
    </row>
    <row r="587" spans="5:8" x14ac:dyDescent="0.25">
      <c r="E587" s="123" t="s">
        <v>398</v>
      </c>
      <c r="F587" s="11">
        <v>1</v>
      </c>
      <c r="G587" s="151">
        <v>0</v>
      </c>
      <c r="H587" s="12">
        <v>0</v>
      </c>
    </row>
    <row r="588" spans="5:8" x14ac:dyDescent="0.25">
      <c r="E588" s="123" t="s">
        <v>606</v>
      </c>
      <c r="F588" s="11">
        <v>1</v>
      </c>
      <c r="G588" s="151">
        <v>0</v>
      </c>
      <c r="H588" s="12">
        <v>0</v>
      </c>
    </row>
    <row r="589" spans="5:8" x14ac:dyDescent="0.25">
      <c r="E589" s="123" t="s">
        <v>406</v>
      </c>
      <c r="F589" s="11">
        <v>1</v>
      </c>
      <c r="G589" s="151">
        <v>0</v>
      </c>
      <c r="H589" s="12">
        <v>0</v>
      </c>
    </row>
    <row r="590" spans="5:8" x14ac:dyDescent="0.25">
      <c r="E590" s="123" t="s">
        <v>478</v>
      </c>
      <c r="F590" s="11">
        <v>1</v>
      </c>
      <c r="G590" s="151">
        <v>0</v>
      </c>
      <c r="H590" s="12">
        <v>0</v>
      </c>
    </row>
    <row r="591" spans="5:8" x14ac:dyDescent="0.25">
      <c r="E591" s="123" t="s">
        <v>404</v>
      </c>
      <c r="F591" s="11">
        <v>1</v>
      </c>
      <c r="G591" s="151">
        <v>0</v>
      </c>
      <c r="H591" s="12">
        <v>0</v>
      </c>
    </row>
    <row r="592" spans="5:8" x14ac:dyDescent="0.25">
      <c r="E592" s="123" t="s">
        <v>436</v>
      </c>
      <c r="F592" s="11">
        <v>1</v>
      </c>
      <c r="G592" s="151">
        <v>0</v>
      </c>
      <c r="H592" s="12">
        <v>0</v>
      </c>
    </row>
    <row r="593" spans="5:8" x14ac:dyDescent="0.25">
      <c r="E593" s="123" t="s">
        <v>402</v>
      </c>
      <c r="F593" s="11">
        <v>1</v>
      </c>
      <c r="G593" s="151">
        <v>0</v>
      </c>
      <c r="H593" s="12">
        <v>0</v>
      </c>
    </row>
    <row r="594" spans="5:8" x14ac:dyDescent="0.25">
      <c r="E594" s="123" t="s">
        <v>699</v>
      </c>
      <c r="F594" s="11">
        <v>1</v>
      </c>
      <c r="G594" s="151">
        <v>0</v>
      </c>
      <c r="H594" s="12">
        <v>0</v>
      </c>
    </row>
    <row r="595" spans="5:8" x14ac:dyDescent="0.25">
      <c r="E595" s="123" t="s">
        <v>323</v>
      </c>
      <c r="F595" s="11">
        <v>1</v>
      </c>
      <c r="G595" s="151">
        <v>2</v>
      </c>
      <c r="H595" s="12">
        <v>0</v>
      </c>
    </row>
    <row r="596" spans="5:8" ht="15.75" thickBot="1" x14ac:dyDescent="0.3">
      <c r="E596" s="124" t="s">
        <v>326</v>
      </c>
      <c r="F596" s="13">
        <v>1</v>
      </c>
      <c r="G596" s="152">
        <v>0</v>
      </c>
      <c r="H596" s="14">
        <v>0</v>
      </c>
    </row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J9" sqref="J9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79" t="s">
        <v>105</v>
      </c>
      <c r="C2" s="180"/>
      <c r="D2" s="181"/>
      <c r="E2" s="71" t="s">
        <v>43</v>
      </c>
      <c r="F2" s="72" t="s">
        <v>107</v>
      </c>
      <c r="G2" s="73" t="s">
        <v>108</v>
      </c>
      <c r="I2" s="5" t="s">
        <v>105</v>
      </c>
      <c r="J2" s="5" t="s">
        <v>103</v>
      </c>
      <c r="K2" s="5" t="s">
        <v>108</v>
      </c>
    </row>
    <row r="3" spans="2:11" ht="18.75" x14ac:dyDescent="0.3">
      <c r="B3" s="58">
        <v>0</v>
      </c>
      <c r="C3" s="17" t="s">
        <v>106</v>
      </c>
      <c r="D3" s="66">
        <v>20000</v>
      </c>
      <c r="E3" s="64">
        <f>COUNTIFS(ScansTable[Loc],"&gt;="&amp;B3, ScansTable[Loc], "&lt;="&amp;D3, ScansTable[Loc], "&lt;&gt;0")</f>
        <v>0</v>
      </c>
      <c r="F3" s="18" t="e">
        <f>E3/$E$15</f>
        <v>#DIV/0!</v>
      </c>
      <c r="G3" s="59">
        <f>IFERROR(AVERAGEIFS(ScansTable[Runtime],ScansTable[Loc],"&gt;="&amp;B3,ScansTable[Loc],"&lt;="&amp;D3,ScansTable[Runtime],"&gt;0"),0)</f>
        <v>0</v>
      </c>
      <c r="I3" s="5" t="s">
        <v>109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58">
        <v>20001</v>
      </c>
      <c r="C4" s="17" t="s">
        <v>106</v>
      </c>
      <c r="D4" s="66">
        <v>50000</v>
      </c>
      <c r="E4" s="64">
        <f>COUNTIFS(ScansTable[Loc],"&gt;="&amp;B4, ScansTable[Loc], "&lt;="&amp;D4, ScansTable[Loc], "&lt;&gt;0")</f>
        <v>0</v>
      </c>
      <c r="F4" s="18" t="e">
        <f t="shared" ref="F4:F14" si="2">E4/$E$15</f>
        <v>#DIV/0!</v>
      </c>
      <c r="G4" s="59">
        <f>IFERROR(AVERAGEIFS(ScansTable[Runtime],ScansTable[Loc],"&gt;="&amp;B4,ScansTable[Loc],"&lt;="&amp;D4,ScansTable[Runtime],"&gt;0"),0)</f>
        <v>0</v>
      </c>
      <c r="I4" s="5" t="s">
        <v>110</v>
      </c>
      <c r="J4" s="6">
        <f t="shared" si="0"/>
        <v>0</v>
      </c>
      <c r="K4" s="7">
        <f t="shared" si="1"/>
        <v>0</v>
      </c>
    </row>
    <row r="5" spans="2:11" ht="18.75" x14ac:dyDescent="0.3">
      <c r="B5" s="58">
        <v>50001</v>
      </c>
      <c r="C5" s="17" t="s">
        <v>106</v>
      </c>
      <c r="D5" s="66">
        <v>100000</v>
      </c>
      <c r="E5" s="64">
        <f>COUNTIFS(ScansTable[Loc],"&gt;="&amp;B5, ScansTable[Loc], "&lt;="&amp;D5, ScansTable[Loc], "&lt;&gt;0")</f>
        <v>0</v>
      </c>
      <c r="F5" s="18" t="e">
        <f t="shared" si="2"/>
        <v>#DIV/0!</v>
      </c>
      <c r="G5" s="59">
        <f>IFERROR(AVERAGEIFS(ScansTable[Runtime],ScansTable[Loc],"&gt;="&amp;B5,ScansTable[Loc],"&lt;="&amp;D5,ScansTable[Runtime],"&gt;0"),0)</f>
        <v>0</v>
      </c>
      <c r="I5" s="5" t="s">
        <v>111</v>
      </c>
      <c r="J5" s="6">
        <f t="shared" si="0"/>
        <v>0</v>
      </c>
      <c r="K5" s="7">
        <f t="shared" si="1"/>
        <v>0</v>
      </c>
    </row>
    <row r="6" spans="2:11" ht="18.75" x14ac:dyDescent="0.3">
      <c r="B6" s="58">
        <v>100001</v>
      </c>
      <c r="C6" s="17" t="s">
        <v>106</v>
      </c>
      <c r="D6" s="66">
        <v>250000</v>
      </c>
      <c r="E6" s="64">
        <f>COUNTIFS(ScansTable[Loc],"&gt;="&amp;B6, ScansTable[Loc], "&lt;="&amp;D6, ScansTable[Loc], "&lt;&gt;0")</f>
        <v>0</v>
      </c>
      <c r="F6" s="18" t="e">
        <f t="shared" si="2"/>
        <v>#DIV/0!</v>
      </c>
      <c r="G6" s="59">
        <f>IFERROR(AVERAGEIFS(ScansTable[Runtime],ScansTable[Loc],"&gt;="&amp;B6,ScansTable[Loc],"&lt;="&amp;D6,ScansTable[Runtime],"&gt;0"),0)</f>
        <v>0</v>
      </c>
      <c r="I6" s="5" t="s">
        <v>112</v>
      </c>
      <c r="J6" s="6">
        <f t="shared" si="0"/>
        <v>0</v>
      </c>
      <c r="K6" s="7">
        <f t="shared" si="1"/>
        <v>0</v>
      </c>
    </row>
    <row r="7" spans="2:11" ht="18.75" x14ac:dyDescent="0.3">
      <c r="B7" s="58">
        <v>250001</v>
      </c>
      <c r="C7" s="17" t="s">
        <v>106</v>
      </c>
      <c r="D7" s="66">
        <v>500000</v>
      </c>
      <c r="E7" s="64">
        <f>COUNTIFS(ScansTable[Loc],"&gt;="&amp;B7, ScansTable[Loc], "&lt;="&amp;D7, ScansTable[Loc], "&lt;&gt;0")</f>
        <v>0</v>
      </c>
      <c r="F7" s="18" t="e">
        <f t="shared" si="2"/>
        <v>#DIV/0!</v>
      </c>
      <c r="G7" s="59">
        <f>IFERROR(AVERAGEIFS(ScansTable[Runtime],ScansTable[Loc],"&gt;="&amp;B7,ScansTable[Loc],"&lt;="&amp;D7,ScansTable[Runtime],"&gt;0"),0)</f>
        <v>0</v>
      </c>
      <c r="I7" s="5" t="s">
        <v>113</v>
      </c>
      <c r="J7" s="6">
        <f t="shared" si="0"/>
        <v>0</v>
      </c>
      <c r="K7" s="7">
        <f t="shared" si="1"/>
        <v>0</v>
      </c>
    </row>
    <row r="8" spans="2:11" ht="18.75" x14ac:dyDescent="0.3">
      <c r="B8" s="58">
        <v>500001</v>
      </c>
      <c r="C8" s="17" t="s">
        <v>106</v>
      </c>
      <c r="D8" s="66">
        <v>1000000</v>
      </c>
      <c r="E8" s="64">
        <f>COUNTIFS(ScansTable[Loc],"&gt;="&amp;B8, ScansTable[Loc], "&lt;="&amp;D8, ScansTable[Loc], "&lt;&gt;0")</f>
        <v>0</v>
      </c>
      <c r="F8" s="18" t="e">
        <f t="shared" si="2"/>
        <v>#DIV/0!</v>
      </c>
      <c r="G8" s="59">
        <f>IFERROR(AVERAGEIFS(ScansTable[Runtime],ScansTable[Loc],"&gt;="&amp;B8,ScansTable[Loc],"&lt;="&amp;D8,ScansTable[Runtime],"&gt;0"),0)</f>
        <v>0</v>
      </c>
      <c r="I8" s="5" t="s">
        <v>114</v>
      </c>
      <c r="J8" s="6">
        <f t="shared" si="0"/>
        <v>0</v>
      </c>
      <c r="K8" s="7">
        <f t="shared" si="1"/>
        <v>0</v>
      </c>
    </row>
    <row r="9" spans="2:11" ht="18.75" x14ac:dyDescent="0.3">
      <c r="B9" s="58">
        <v>1000001</v>
      </c>
      <c r="C9" s="17" t="s">
        <v>106</v>
      </c>
      <c r="D9" s="66">
        <v>2000000</v>
      </c>
      <c r="E9" s="64">
        <f>COUNTIFS(ScansTable[Loc],"&gt;="&amp;B9, ScansTable[Loc], "&lt;="&amp;D9, ScansTable[Loc], "&lt;&gt;0")</f>
        <v>0</v>
      </c>
      <c r="F9" s="18" t="e">
        <f t="shared" si="2"/>
        <v>#DIV/0!</v>
      </c>
      <c r="G9" s="59">
        <f>IFERROR(AVERAGEIFS(ScansTable[Runtime],ScansTable[Loc],"&gt;="&amp;B9,ScansTable[Loc],"&lt;="&amp;D9,ScansTable[Runtime],"&gt;0"),0)</f>
        <v>0</v>
      </c>
      <c r="I9" s="5" t="s">
        <v>115</v>
      </c>
      <c r="J9" s="6">
        <f t="shared" si="0"/>
        <v>0</v>
      </c>
      <c r="K9" s="7">
        <f t="shared" si="1"/>
        <v>0</v>
      </c>
    </row>
    <row r="10" spans="2:11" ht="18.75" x14ac:dyDescent="0.3">
      <c r="B10" s="58">
        <v>2000001</v>
      </c>
      <c r="C10" s="17" t="s">
        <v>106</v>
      </c>
      <c r="D10" s="66">
        <v>3000000</v>
      </c>
      <c r="E10" s="64">
        <f>COUNTIFS(ScansTable[Loc],"&gt;="&amp;B10, ScansTable[Loc], "&lt;="&amp;D10, ScansTable[Loc], "&lt;&gt;0")</f>
        <v>0</v>
      </c>
      <c r="F10" s="18" t="e">
        <f t="shared" si="2"/>
        <v>#DIV/0!</v>
      </c>
      <c r="G10" s="59">
        <f>IFERROR(AVERAGEIFS(ScansTable[Runtime],ScansTable[Loc],"&gt;="&amp;B10,ScansTable[Loc],"&lt;="&amp;D10,ScansTable[Runtime],"&gt;0"),0)</f>
        <v>0</v>
      </c>
      <c r="I10" s="5" t="s">
        <v>116</v>
      </c>
      <c r="J10" s="6">
        <f t="shared" si="0"/>
        <v>0</v>
      </c>
      <c r="K10" s="7">
        <f t="shared" si="1"/>
        <v>0</v>
      </c>
    </row>
    <row r="11" spans="2:11" ht="18.75" x14ac:dyDescent="0.3">
      <c r="B11" s="58">
        <v>3000001</v>
      </c>
      <c r="C11" s="17" t="s">
        <v>106</v>
      </c>
      <c r="D11" s="66">
        <v>5000000</v>
      </c>
      <c r="E11" s="64">
        <f>COUNTIFS(ScansTable[Loc],"&gt;="&amp;B11, ScansTable[Loc], "&lt;="&amp;D11, ScansTable[Loc], "&lt;&gt;0")</f>
        <v>0</v>
      </c>
      <c r="F11" s="18" t="e">
        <f t="shared" si="2"/>
        <v>#DIV/0!</v>
      </c>
      <c r="G11" s="59">
        <f>IFERROR(AVERAGEIFS(ScansTable[Runtime],ScansTable[Loc],"&gt;="&amp;B11,ScansTable[Loc],"&lt;="&amp;D11,ScansTable[Runtime],"&gt;0"),0)</f>
        <v>0</v>
      </c>
      <c r="I11" s="5" t="s">
        <v>117</v>
      </c>
      <c r="J11" s="6">
        <f t="shared" si="0"/>
        <v>0</v>
      </c>
      <c r="K11" s="7">
        <f t="shared" si="1"/>
        <v>0</v>
      </c>
    </row>
    <row r="12" spans="2:11" ht="18.75" x14ac:dyDescent="0.3">
      <c r="B12" s="58">
        <v>5000001</v>
      </c>
      <c r="C12" s="17" t="s">
        <v>106</v>
      </c>
      <c r="D12" s="66">
        <v>7000000</v>
      </c>
      <c r="E12" s="64">
        <f>COUNTIFS(ScansTable[Loc],"&gt;="&amp;B12, ScansTable[Loc], "&lt;="&amp;D12, ScansTable[Loc], "&lt;&gt;0")</f>
        <v>0</v>
      </c>
      <c r="F12" s="18" t="e">
        <f t="shared" si="2"/>
        <v>#DIV/0!</v>
      </c>
      <c r="G12" s="59">
        <f>IFERROR(AVERAGEIFS(ScansTable[Runtime],ScansTable[Loc],"&gt;="&amp;B12,ScansTable[Loc],"&lt;="&amp;D12,ScansTable[Runtime],"&gt;0"),0)</f>
        <v>0</v>
      </c>
      <c r="I12" s="5" t="s">
        <v>118</v>
      </c>
      <c r="J12" s="6">
        <f t="shared" si="0"/>
        <v>0</v>
      </c>
      <c r="K12" s="7">
        <f t="shared" si="1"/>
        <v>0</v>
      </c>
    </row>
    <row r="13" spans="2:11" ht="18.75" x14ac:dyDescent="0.3">
      <c r="B13" s="58">
        <v>7000001</v>
      </c>
      <c r="C13" s="17" t="s">
        <v>106</v>
      </c>
      <c r="D13" s="66">
        <v>10000000</v>
      </c>
      <c r="E13" s="64">
        <f>COUNTIFS(ScansTable[Loc],"&gt;="&amp;B13, ScansTable[Loc], "&lt;="&amp;D13, ScansTable[Loc], "&lt;&gt;0")</f>
        <v>0</v>
      </c>
      <c r="F13" s="18" t="e">
        <f t="shared" si="2"/>
        <v>#DIV/0!</v>
      </c>
      <c r="G13" s="59">
        <f>IFERROR(AVERAGEIFS(ScansTable[Runtime],ScansTable[Loc],"&gt;="&amp;B13,ScansTable[Loc],"&lt;="&amp;D13,ScansTable[Runtime],"&gt;0"),0)</f>
        <v>0</v>
      </c>
      <c r="I13" s="5" t="s">
        <v>119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60">
        <v>10000001</v>
      </c>
      <c r="C14" s="61" t="s">
        <v>106</v>
      </c>
      <c r="D14" s="67">
        <v>100000000</v>
      </c>
      <c r="E14" s="65">
        <f>COUNTIFS(ScansTable[Loc],"&gt;="&amp;B14, ScansTable[Loc], "&lt;="&amp;D14, ScansTable[Loc], "&lt;&gt;0")</f>
        <v>0</v>
      </c>
      <c r="F14" s="62" t="e">
        <f t="shared" si="2"/>
        <v>#DIV/0!</v>
      </c>
      <c r="G14" s="63">
        <f>IFERROR(AVERAGEIFS(ScansTable[Runtime],ScansTable[Loc],"&gt;="&amp;B14,ScansTable[Loc],"&lt;="&amp;D14,ScansTable[Runtime],"&gt;0"),0)</f>
        <v>0</v>
      </c>
      <c r="I14" s="5" t="s">
        <v>120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9"/>
      <c r="C15" s="19"/>
      <c r="D15" s="19"/>
      <c r="E15" s="68">
        <f>SUM(E3:E14)</f>
        <v>0</v>
      </c>
      <c r="F15" s="20"/>
      <c r="G15" s="19"/>
    </row>
    <row r="37" spans="2:7" ht="15.75" x14ac:dyDescent="0.25">
      <c r="B37" s="182" t="s">
        <v>192</v>
      </c>
      <c r="C37" s="182"/>
      <c r="D37" s="182"/>
      <c r="E37" s="182"/>
      <c r="F37" s="182"/>
      <c r="G37" s="182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20"/>
  <sheetViews>
    <sheetView workbookViewId="0">
      <selection activeCell="B4" sqref="B4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2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13.710937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1.2851562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70" t="s">
        <v>195</v>
      </c>
      <c r="C2" s="131" t="s">
        <v>25</v>
      </c>
      <c r="D2" s="143"/>
      <c r="E2" s="131"/>
      <c r="F2" s="45"/>
      <c r="G2" s="70" t="s">
        <v>171</v>
      </c>
      <c r="H2" s="132" t="s">
        <v>172</v>
      </c>
      <c r="I2" s="130" t="s">
        <v>173</v>
      </c>
      <c r="J2" s="131" t="s">
        <v>174</v>
      </c>
      <c r="L2" s="183" t="s">
        <v>194</v>
      </c>
      <c r="M2" s="184"/>
      <c r="N2" s="45"/>
      <c r="O2" s="69"/>
    </row>
    <row r="3" spans="2:15" ht="19.5" thickBot="1" x14ac:dyDescent="0.35">
      <c r="B3" s="70" t="s">
        <v>171</v>
      </c>
      <c r="C3" s="142" t="s">
        <v>953</v>
      </c>
      <c r="D3" s="143" t="s">
        <v>30</v>
      </c>
      <c r="E3" s="131" t="s">
        <v>862</v>
      </c>
      <c r="F3" s="45"/>
      <c r="G3" s="46" t="s">
        <v>166</v>
      </c>
      <c r="H3" s="91">
        <v>4.6243837476657321E-4</v>
      </c>
      <c r="I3" s="47">
        <v>1.2857164074074074E-2</v>
      </c>
      <c r="J3" s="48">
        <v>4.4626851851851855E-6</v>
      </c>
      <c r="L3" s="90" t="s">
        <v>25</v>
      </c>
      <c r="M3" s="70" t="s">
        <v>193</v>
      </c>
    </row>
    <row r="4" spans="2:15" ht="15.75" x14ac:dyDescent="0.25">
      <c r="B4" s="46" t="s">
        <v>166</v>
      </c>
      <c r="C4" s="133">
        <v>0</v>
      </c>
      <c r="D4" s="134">
        <v>119</v>
      </c>
      <c r="E4" s="135">
        <v>0</v>
      </c>
      <c r="F4" s="49"/>
      <c r="G4" s="50" t="s">
        <v>167</v>
      </c>
      <c r="H4" s="92">
        <v>2.7813081555886244E-4</v>
      </c>
      <c r="I4" s="51">
        <v>3.7254261689814816E-3</v>
      </c>
      <c r="J4" s="52">
        <v>2.359377662037037E-4</v>
      </c>
      <c r="L4" s="162" t="s">
        <v>30</v>
      </c>
      <c r="M4" s="165">
        <v>139</v>
      </c>
    </row>
    <row r="5" spans="2:15" ht="15.75" x14ac:dyDescent="0.25">
      <c r="B5" s="50" t="s">
        <v>167</v>
      </c>
      <c r="C5" s="136">
        <v>0</v>
      </c>
      <c r="D5" s="137">
        <v>112</v>
      </c>
      <c r="E5" s="138">
        <v>0</v>
      </c>
      <c r="F5" s="49"/>
      <c r="G5" s="50" t="s">
        <v>168</v>
      </c>
      <c r="H5" s="92">
        <v>1.846376471150903E-4</v>
      </c>
      <c r="I5" s="51">
        <v>1.0711267673611111E-2</v>
      </c>
      <c r="J5" s="52">
        <v>2.9828148148148147E-5</v>
      </c>
      <c r="L5" s="163" t="s">
        <v>862</v>
      </c>
      <c r="M5" s="166">
        <v>94</v>
      </c>
    </row>
    <row r="6" spans="2:15" ht="16.5" thickBot="1" x14ac:dyDescent="0.3">
      <c r="B6" s="50" t="s">
        <v>168</v>
      </c>
      <c r="C6" s="136">
        <v>0</v>
      </c>
      <c r="D6" s="137">
        <v>120</v>
      </c>
      <c r="E6" s="138">
        <v>1</v>
      </c>
      <c r="F6" s="49"/>
      <c r="G6" s="50" t="s">
        <v>169</v>
      </c>
      <c r="H6" s="92">
        <v>7.9014795727745264E-5</v>
      </c>
      <c r="I6" s="51">
        <v>6.9606910532407406E-3</v>
      </c>
      <c r="J6" s="52">
        <v>6.5644444444444442E-6</v>
      </c>
      <c r="L6" s="164" t="s">
        <v>894</v>
      </c>
      <c r="M6" s="167">
        <v>3</v>
      </c>
    </row>
    <row r="7" spans="2:15" ht="15.75" x14ac:dyDescent="0.25">
      <c r="B7" s="50" t="s">
        <v>169</v>
      </c>
      <c r="C7" s="136">
        <v>0</v>
      </c>
      <c r="D7" s="137">
        <v>114</v>
      </c>
      <c r="E7" s="138">
        <v>0</v>
      </c>
      <c r="F7" s="49"/>
      <c r="G7" s="50" t="s">
        <v>170</v>
      </c>
      <c r="H7" s="92">
        <v>7.0390945407542566E-4</v>
      </c>
      <c r="I7" s="51">
        <v>7.844832372685186E-3</v>
      </c>
      <c r="J7" s="52">
        <v>2.2570773148148149E-4</v>
      </c>
    </row>
    <row r="8" spans="2:15" ht="16.5" thickBot="1" x14ac:dyDescent="0.3">
      <c r="B8" s="50" t="s">
        <v>170</v>
      </c>
      <c r="C8" s="136">
        <v>2</v>
      </c>
      <c r="D8" s="137">
        <v>135</v>
      </c>
      <c r="E8" s="138">
        <v>0</v>
      </c>
      <c r="F8" s="49"/>
      <c r="G8" s="53" t="s">
        <v>31</v>
      </c>
      <c r="H8" s="93">
        <v>1.5229013939410639E-3</v>
      </c>
      <c r="I8" s="54">
        <v>7.8449144791666661E-3</v>
      </c>
      <c r="J8" s="55">
        <v>3.0856662037037039E-4</v>
      </c>
    </row>
    <row r="9" spans="2:15" ht="16.5" thickBot="1" x14ac:dyDescent="0.3">
      <c r="B9" s="53" t="s">
        <v>31</v>
      </c>
      <c r="C9" s="139">
        <v>2</v>
      </c>
      <c r="D9" s="140">
        <v>124</v>
      </c>
      <c r="E9" s="141">
        <v>0</v>
      </c>
      <c r="F9" s="49"/>
      <c r="G9" s="19"/>
      <c r="H9" s="19"/>
      <c r="I9" s="19"/>
      <c r="J9" s="19"/>
    </row>
    <row r="19" spans="12:14" x14ac:dyDescent="0.25">
      <c r="N19"/>
    </row>
    <row r="20" spans="12:14" x14ac:dyDescent="0.25">
      <c r="L20"/>
      <c r="M20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N38" sqref="N3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85" t="s">
        <v>62</v>
      </c>
      <c r="D2" s="186"/>
      <c r="E2" s="185" t="s">
        <v>71</v>
      </c>
      <c r="F2" s="186"/>
      <c r="G2" s="185" t="s">
        <v>72</v>
      </c>
      <c r="H2" s="186"/>
      <c r="I2" s="185" t="s">
        <v>176</v>
      </c>
      <c r="J2" s="186"/>
      <c r="K2" s="185" t="s">
        <v>73</v>
      </c>
      <c r="L2" s="186"/>
      <c r="M2" s="185" t="s">
        <v>74</v>
      </c>
      <c r="N2" s="186"/>
      <c r="O2" s="185" t="s">
        <v>37</v>
      </c>
      <c r="P2" s="186"/>
      <c r="Q2" s="185" t="s">
        <v>35</v>
      </c>
      <c r="R2" s="186"/>
    </row>
    <row r="3" spans="2:18" ht="16.5" customHeight="1" thickBot="1" x14ac:dyDescent="0.3">
      <c r="B3" s="79" t="s">
        <v>175</v>
      </c>
      <c r="C3" s="78" t="s">
        <v>60</v>
      </c>
      <c r="D3" s="76" t="s">
        <v>61</v>
      </c>
      <c r="E3" s="77" t="s">
        <v>60</v>
      </c>
      <c r="F3" s="75" t="s">
        <v>61</v>
      </c>
      <c r="G3" s="74" t="s">
        <v>60</v>
      </c>
      <c r="H3" s="76" t="s">
        <v>61</v>
      </c>
      <c r="I3" s="74" t="s">
        <v>60</v>
      </c>
      <c r="J3" s="76" t="s">
        <v>61</v>
      </c>
      <c r="K3" s="77" t="s">
        <v>60</v>
      </c>
      <c r="L3" s="75" t="s">
        <v>61</v>
      </c>
      <c r="M3" s="77" t="s">
        <v>60</v>
      </c>
      <c r="N3" s="75" t="s">
        <v>61</v>
      </c>
      <c r="O3" s="74" t="s">
        <v>60</v>
      </c>
      <c r="P3" s="76" t="s">
        <v>61</v>
      </c>
      <c r="Q3" s="74" t="s">
        <v>60</v>
      </c>
      <c r="R3" s="76" t="s">
        <v>61</v>
      </c>
    </row>
    <row r="4" spans="2:18" ht="15.75" x14ac:dyDescent="0.25">
      <c r="B4" s="56" t="s">
        <v>62</v>
      </c>
      <c r="C4" s="9" t="e">
        <f>AVERAGE(INDEX(ScansTable[], 0, MATCH($B4&amp;"_Vulnerabilties", ScansTable[#Headers], 0)))</f>
        <v>#DIV/0!</v>
      </c>
      <c r="D4" s="10">
        <f>MAX(INDEX(ScansTable[], 0, MATCH($B4&amp;"_Vulnerabilties", ScansTable[#Headers], 0)))</f>
        <v>0</v>
      </c>
      <c r="E4" s="9" t="e">
        <f>AVERAGEIFS(INDEX(ScansTable[], 0, MATCH(E$2&amp;"_"&amp;$B4&amp;"_Vulnerabilties", ScansTable[#Headers], 0)), INDEX(ScansTable[], 0, MATCH(E$2, ScansTable[#Headers], 0)), TRUE)</f>
        <v>#DIV/0!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 t="e">
        <f>AVERAGEIFS(INDEX(ScansTable[], 0, MATCH(G$2&amp;"_"&amp;$B4&amp;"_Vulnerabilties", ScansTable[#Headers], 0)), INDEX(ScansTable[], 0, MATCH(G$2, ScansTable[#Headers], 0)), TRUE)</f>
        <v>#DIV/0!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 t="e">
        <f>AVERAGEIFS(INDEX(ScansTable[], 0, MATCH(I$2&amp;"_"&amp;$B4&amp;"_Vulnerabilties", ScansTable[#Headers], 0)), INDEX(ScansTable[], 0, MATCH(G$2, ScansTable[#Headers], 0)), TRUE)</f>
        <v>#DIV/0!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 t="e">
        <f>AVERAGEIFS(INDEX(ScansTable[], 0, MATCH(K$2&amp;"_"&amp;$B4&amp;"_Vulnerabilties", ScansTable[#Headers], 0)), INDEX(ScansTable[], 0, MATCH(K$2, ScansTable[#Headers], 0)), TRUE)</f>
        <v>#DIV/0!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 t="e">
        <f>AVERAGEIFS(INDEX(ScansTable[], 0, MATCH(M$2&amp;"_"&amp;$B4&amp;"_Vulnerabilties", ScansTable[#Headers], 0)), INDEX(ScansTable[], 0, MATCH(M$2, ScansTable[#Headers], 0)), TRUE)</f>
        <v>#DIV/0!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 t="e">
        <f>AVERAGEIFS(INDEX(ScansTable[], 0, MATCH(O$2&amp;"_"&amp;$B4&amp;"_Vulnerabilties", ScansTable[#Headers], 0)), INDEX(ScansTable[], 0, MATCH(O$2, ScansTable[#Headers], 0)), TRUE)</f>
        <v>#DIV/0!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 t="e">
        <f>AVERAGEIFS(INDEX(ScansTable[], 0, MATCH(Q$2&amp;"_"&amp;$B4&amp;"_Vulnerabilties", ScansTable[#Headers], 0)), INDEX(ScansTable[], 0, MATCH(Q$2, ScansTable[#Headers], 0)), TRUE)</f>
        <v>#DIV/0!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56" t="s">
        <v>63</v>
      </c>
      <c r="C5" s="11" t="e">
        <f>AVERAGE(INDEX(ScansTable[], 0, MATCH(C$2&amp;"_"&amp;$B5, ScansTable[#Headers], 0)))</f>
        <v>#DIV/0!</v>
      </c>
      <c r="D5" s="12">
        <f>MAX(INDEX(ScansTable[], 0, MATCH(C$2&amp;"_"&amp;$B5, ScansTable[#Headers], 0)))</f>
        <v>0</v>
      </c>
      <c r="E5" s="11" t="e">
        <f>AVERAGEIFS(INDEX(ScansTable[], 0, MATCH(E$2&amp;"_"&amp;$B5, ScansTable[#Headers], 0)), INDEX(ScansTable[], 0, MATCH(E$2, ScansTable[#Headers], 0)), TRUE)</f>
        <v>#DIV/0!</v>
      </c>
      <c r="F5" s="12">
        <f>_xlfn.MAXIFS(INDEX(ScansTable[], 0, MATCH(E$2&amp;"_"&amp;$B5, ScansTable[#Headers], 0)), INDEX(ScansTable[], 0, MATCH(E$2, ScansTable[#Headers], 0)), TRUE)</f>
        <v>0</v>
      </c>
      <c r="G5" s="11" t="e">
        <f>AVERAGEIFS(INDEX(ScansTable[], 0, MATCH(G$2&amp;"_"&amp;$B5, ScansTable[#Headers], 0)), INDEX(ScansTable[], 0, MATCH(G$2, ScansTable[#Headers], 0)), TRUE)</f>
        <v>#DIV/0!</v>
      </c>
      <c r="H5" s="12">
        <f>_xlfn.MAXIFS(INDEX(ScansTable[], 0, MATCH(G$2&amp;"_"&amp;$B5, ScansTable[#Headers], 0)), INDEX(ScansTable[], 0, MATCH(G$2, ScansTable[#Headers], 0)), TRUE)</f>
        <v>0</v>
      </c>
      <c r="I5" s="11" t="e">
        <f>AVERAGEIFS(INDEX(ScansTable[], 0, MATCH(I$2&amp;"_"&amp;$B5, ScansTable[#Headers], 0)), INDEX(ScansTable[], 0, MATCH(G$2, ScansTable[#Headers], 0)), TRUE)</f>
        <v>#DIV/0!</v>
      </c>
      <c r="J5" s="12">
        <f>_xlfn.MAXIFS(INDEX(ScansTable[], 0, MATCH(I$2&amp;"_"&amp;$B5, ScansTable[#Headers], 0)), INDEX(ScansTable[], 0, MATCH(G$2, ScansTable[#Headers], 0)), TRUE)</f>
        <v>0</v>
      </c>
      <c r="K5" s="11" t="e">
        <f>AVERAGEIFS(INDEX(ScansTable[], 0, MATCH(K$2&amp;"_"&amp;$B5, ScansTable[#Headers], 0)), INDEX(ScansTable[], 0, MATCH(K$2, ScansTable[#Headers], 0)), TRUE)</f>
        <v>#DIV/0!</v>
      </c>
      <c r="L5" s="12">
        <f>_xlfn.MAXIFS(INDEX(ScansTable[], 0, MATCH(K$2&amp;"_"&amp;$B5, ScansTable[#Headers], 0)), INDEX(ScansTable[], 0, MATCH(K$2, ScansTable[#Headers], 0)), TRUE)</f>
        <v>0</v>
      </c>
      <c r="M5" s="11" t="e">
        <f>AVERAGEIFS(INDEX(ScansTable[], 0, MATCH(M$2&amp;"_"&amp;$B5, ScansTable[#Headers], 0)), INDEX(ScansTable[], 0, MATCH(M$2, ScansTable[#Headers], 0)), TRUE)</f>
        <v>#DIV/0!</v>
      </c>
      <c r="N5" s="12">
        <f>_xlfn.MAXIFS(INDEX(ScansTable[], 0, MATCH(M$2&amp;"_"&amp;$B5, ScansTable[#Headers], 0)), INDEX(ScansTable[], 0, MATCH(M$2, ScansTable[#Headers], 0)), TRUE)</f>
        <v>0</v>
      </c>
      <c r="O5" s="11" t="e">
        <f>AVERAGEIFS(INDEX(ScansTable[], 0, MATCH(O$2&amp;"_"&amp;$B5, ScansTable[#Headers], 0)), INDEX(ScansTable[], 0, MATCH(O$2, ScansTable[#Headers], 0)), TRUE)</f>
        <v>#DIV/0!</v>
      </c>
      <c r="P5" s="12">
        <f>_xlfn.MAXIFS(INDEX(ScansTable[], 0, MATCH(O$2&amp;"_"&amp;$B5, ScansTable[#Headers], 0)), INDEX(ScansTable[], 0, MATCH(O$2, ScansTable[#Headers], 0)), TRUE)</f>
        <v>0</v>
      </c>
      <c r="Q5" s="11" t="e">
        <f>AVERAGEIFS(INDEX(ScansTable[], 0, MATCH(Q$2&amp;"_"&amp;$B5, ScansTable[#Headers], 0)), INDEX(ScansTable[], 0, MATCH(Q$2, ScansTable[#Headers], 0)), TRUE)</f>
        <v>#DIV/0!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56" t="s">
        <v>64</v>
      </c>
      <c r="C6" s="11" t="e">
        <f>AVERAGE(INDEX(ScansTable[], 0, MATCH(C$2&amp;"_"&amp;$B6, ScansTable[#Headers], 0)))</f>
        <v>#DIV/0!</v>
      </c>
      <c r="D6" s="12">
        <f>MAX(INDEX(ScansTable[], 0, MATCH(C$2&amp;"_"&amp;$B6, ScansTable[#Headers], 0)))</f>
        <v>0</v>
      </c>
      <c r="E6" s="11" t="e">
        <f>AVERAGEIFS(INDEX(ScansTable[], 0, MATCH(E$2&amp;"_"&amp;$B6, ScansTable[#Headers], 0)), INDEX(ScansTable[], 0, MATCH(E$2, ScansTable[#Headers], 0)), TRUE)</f>
        <v>#DIV/0!</v>
      </c>
      <c r="F6" s="12">
        <f>_xlfn.MAXIFS(INDEX(ScansTable[], 0, MATCH(E$2&amp;"_"&amp;$B6, ScansTable[#Headers], 0)), INDEX(ScansTable[], 0, MATCH(E$2, ScansTable[#Headers], 0)), TRUE)</f>
        <v>0</v>
      </c>
      <c r="G6" s="11" t="e">
        <f>AVERAGEIFS(INDEX(ScansTable[], 0, MATCH(G$2&amp;"_"&amp;$B6, ScansTable[#Headers], 0)), INDEX(ScansTable[], 0, MATCH(G$2, ScansTable[#Headers], 0)), TRUE)</f>
        <v>#DIV/0!</v>
      </c>
      <c r="H6" s="12">
        <f>_xlfn.MAXIFS(INDEX(ScansTable[], 0, MATCH(G$2&amp;"_"&amp;$B6, ScansTable[#Headers], 0)), INDEX(ScansTable[], 0, MATCH(G$2, ScansTable[#Headers], 0)), TRUE)</f>
        <v>0</v>
      </c>
      <c r="I6" s="11" t="e">
        <f>AVERAGEIFS(INDEX(ScansTable[], 0, MATCH(I$2&amp;"_"&amp;$B6, ScansTable[#Headers], 0)), INDEX(ScansTable[], 0, MATCH(G$2, ScansTable[#Headers], 0)), TRUE)</f>
        <v>#DIV/0!</v>
      </c>
      <c r="J6" s="12">
        <f>_xlfn.MAXIFS(INDEX(ScansTable[], 0, MATCH(I$2&amp;"_"&amp;$B6, ScansTable[#Headers], 0)), INDEX(ScansTable[], 0, MATCH(G$2, ScansTable[#Headers], 0)), TRUE)</f>
        <v>0</v>
      </c>
      <c r="K6" s="11" t="e">
        <f>AVERAGEIFS(INDEX(ScansTable[], 0, MATCH(K$2&amp;"_"&amp;$B6, ScansTable[#Headers], 0)), INDEX(ScansTable[], 0, MATCH(K$2, ScansTable[#Headers], 0)), TRUE)</f>
        <v>#DIV/0!</v>
      </c>
      <c r="L6" s="12">
        <f>_xlfn.MAXIFS(INDEX(ScansTable[], 0, MATCH(K$2&amp;"_"&amp;$B6, ScansTable[#Headers], 0)), INDEX(ScansTable[], 0, MATCH(K$2, ScansTable[#Headers], 0)), TRUE)</f>
        <v>0</v>
      </c>
      <c r="M6" s="11" t="e">
        <f>AVERAGEIFS(INDEX(ScansTable[], 0, MATCH(M$2&amp;"_"&amp;$B6, ScansTable[#Headers], 0)), INDEX(ScansTable[], 0, MATCH(M$2, ScansTable[#Headers], 0)), TRUE)</f>
        <v>#DIV/0!</v>
      </c>
      <c r="N6" s="12">
        <f>_xlfn.MAXIFS(INDEX(ScansTable[], 0, MATCH(M$2&amp;"_"&amp;$B6, ScansTable[#Headers], 0)), INDEX(ScansTable[], 0, MATCH(M$2, ScansTable[#Headers], 0)), TRUE)</f>
        <v>0</v>
      </c>
      <c r="O6" s="11" t="e">
        <f>AVERAGEIFS(INDEX(ScansTable[], 0, MATCH(O$2&amp;"_"&amp;$B6, ScansTable[#Headers], 0)), INDEX(ScansTable[], 0, MATCH(O$2, ScansTable[#Headers], 0)), TRUE)</f>
        <v>#DIV/0!</v>
      </c>
      <c r="P6" s="12">
        <f>_xlfn.MAXIFS(INDEX(ScansTable[], 0, MATCH(O$2&amp;"_"&amp;$B6, ScansTable[#Headers], 0)), INDEX(ScansTable[], 0, MATCH(O$2, ScansTable[#Headers], 0)), TRUE)</f>
        <v>0</v>
      </c>
      <c r="Q6" s="11" t="e">
        <f>AVERAGEIFS(INDEX(ScansTable[], 0, MATCH(Q$2&amp;"_"&amp;$B6, ScansTable[#Headers], 0)), INDEX(ScansTable[], 0, MATCH(Q$2, ScansTable[#Headers], 0)), TRUE)</f>
        <v>#DIV/0!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56" t="s">
        <v>65</v>
      </c>
      <c r="C7" s="11" t="e">
        <f>AVERAGE(INDEX(ScansTable[], 0, MATCH(C$2&amp;"_"&amp;$B7, ScansTable[#Headers], 0)))</f>
        <v>#DIV/0!</v>
      </c>
      <c r="D7" s="12">
        <f>MAX(INDEX(ScansTable[], 0, MATCH(C$2&amp;"_"&amp;$B7, ScansTable[#Headers], 0)))</f>
        <v>0</v>
      </c>
      <c r="E7" s="11" t="e">
        <f>AVERAGEIFS(INDEX(ScansTable[], 0, MATCH(E$2&amp;"_"&amp;$B7, ScansTable[#Headers], 0)), INDEX(ScansTable[], 0, MATCH(E$2, ScansTable[#Headers], 0)), TRUE)</f>
        <v>#DIV/0!</v>
      </c>
      <c r="F7" s="12">
        <f>_xlfn.MAXIFS(INDEX(ScansTable[], 0, MATCH(E$2&amp;"_"&amp;$B7, ScansTable[#Headers], 0)), INDEX(ScansTable[], 0, MATCH(E$2, ScansTable[#Headers], 0)), TRUE)</f>
        <v>0</v>
      </c>
      <c r="G7" s="11" t="e">
        <f>AVERAGEIFS(INDEX(ScansTable[], 0, MATCH(G$2&amp;"_"&amp;$B7, ScansTable[#Headers], 0)), INDEX(ScansTable[], 0, MATCH(G$2, ScansTable[#Headers], 0)), TRUE)</f>
        <v>#DIV/0!</v>
      </c>
      <c r="H7" s="12">
        <f>_xlfn.MAXIFS(INDEX(ScansTable[], 0, MATCH(G$2&amp;"_"&amp;$B7, ScansTable[#Headers], 0)), INDEX(ScansTable[], 0, MATCH(G$2, ScansTable[#Headers], 0)), TRUE)</f>
        <v>0</v>
      </c>
      <c r="I7" s="11" t="e">
        <f>AVERAGEIFS(INDEX(ScansTable[], 0, MATCH(I$2&amp;"_"&amp;$B7, ScansTable[#Headers], 0)), INDEX(ScansTable[], 0, MATCH(G$2, ScansTable[#Headers], 0)), TRUE)</f>
        <v>#DIV/0!</v>
      </c>
      <c r="J7" s="12">
        <f>_xlfn.MAXIFS(INDEX(ScansTable[], 0, MATCH(I$2&amp;"_"&amp;$B7, ScansTable[#Headers], 0)), INDEX(ScansTable[], 0, MATCH(G$2, ScansTable[#Headers], 0)), TRUE)</f>
        <v>0</v>
      </c>
      <c r="K7" s="11" t="e">
        <f>AVERAGEIFS(INDEX(ScansTable[], 0, MATCH(K$2&amp;"_"&amp;$B7, ScansTable[#Headers], 0)), INDEX(ScansTable[], 0, MATCH(K$2, ScansTable[#Headers], 0)), TRUE)</f>
        <v>#DIV/0!</v>
      </c>
      <c r="L7" s="12">
        <f>_xlfn.MAXIFS(INDEX(ScansTable[], 0, MATCH(K$2&amp;"_"&amp;$B7, ScansTable[#Headers], 0)), INDEX(ScansTable[], 0, MATCH(K$2, ScansTable[#Headers], 0)), TRUE)</f>
        <v>0</v>
      </c>
      <c r="M7" s="11" t="e">
        <f>AVERAGEIFS(INDEX(ScansTable[], 0, MATCH(M$2&amp;"_"&amp;$B7, ScansTable[#Headers], 0)), INDEX(ScansTable[], 0, MATCH(M$2, ScansTable[#Headers], 0)), TRUE)</f>
        <v>#DIV/0!</v>
      </c>
      <c r="N7" s="12">
        <f>_xlfn.MAXIFS(INDEX(ScansTable[], 0, MATCH(M$2&amp;"_"&amp;$B7, ScansTable[#Headers], 0)), INDEX(ScansTable[], 0, MATCH(M$2, ScansTable[#Headers], 0)), TRUE)</f>
        <v>0</v>
      </c>
      <c r="O7" s="11" t="e">
        <f>AVERAGEIFS(INDEX(ScansTable[], 0, MATCH(O$2&amp;"_"&amp;$B7, ScansTable[#Headers], 0)), INDEX(ScansTable[], 0, MATCH(O$2, ScansTable[#Headers], 0)), TRUE)</f>
        <v>#DIV/0!</v>
      </c>
      <c r="P7" s="12">
        <f>_xlfn.MAXIFS(INDEX(ScansTable[], 0, MATCH(O$2&amp;"_"&amp;$B7, ScansTable[#Headers], 0)), INDEX(ScansTable[], 0, MATCH(O$2, ScansTable[#Headers], 0)), TRUE)</f>
        <v>0</v>
      </c>
      <c r="Q7" s="11" t="e">
        <f>AVERAGEIFS(INDEX(ScansTable[], 0, MATCH(Q$2&amp;"_"&amp;$B7, ScansTable[#Headers], 0)), INDEX(ScansTable[], 0, MATCH(Q$2, ScansTable[#Headers], 0)), TRUE)</f>
        <v>#DIV/0!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56" t="s">
        <v>66</v>
      </c>
      <c r="C8" s="11" t="e">
        <f>AVERAGE(INDEX(ScansTable[], 0, MATCH(C$2&amp;"_"&amp;$B8, ScansTable[#Headers], 0)))</f>
        <v>#DIV/0!</v>
      </c>
      <c r="D8" s="12">
        <f>MAX(INDEX(ScansTable[], 0, MATCH(C$2&amp;"_"&amp;$B8, ScansTable[#Headers], 0)))</f>
        <v>0</v>
      </c>
      <c r="E8" s="11" t="e">
        <f>AVERAGEIFS(INDEX(ScansTable[], 0, MATCH(E$2&amp;"_"&amp;$B8, ScansTable[#Headers], 0)), INDEX(ScansTable[], 0, MATCH(E$2, ScansTable[#Headers], 0)), TRUE)</f>
        <v>#DIV/0!</v>
      </c>
      <c r="F8" s="12">
        <f>_xlfn.MAXIFS(INDEX(ScansTable[], 0, MATCH(E$2&amp;"_"&amp;$B8, ScansTable[#Headers], 0)), INDEX(ScansTable[], 0, MATCH(E$2, ScansTable[#Headers], 0)), TRUE)</f>
        <v>0</v>
      </c>
      <c r="G8" s="11" t="e">
        <f>AVERAGEIFS(INDEX(ScansTable[], 0, MATCH(G$2&amp;"_"&amp;$B8, ScansTable[#Headers], 0)), INDEX(ScansTable[], 0, MATCH(G$2, ScansTable[#Headers], 0)), TRUE)</f>
        <v>#DIV/0!</v>
      </c>
      <c r="H8" s="12">
        <f>_xlfn.MAXIFS(INDEX(ScansTable[], 0, MATCH(G$2&amp;"_"&amp;$B8, ScansTable[#Headers], 0)), INDEX(ScansTable[], 0, MATCH(G$2, ScansTable[#Headers], 0)), TRUE)</f>
        <v>0</v>
      </c>
      <c r="I8" s="11" t="e">
        <f>AVERAGEIFS(INDEX(ScansTable[], 0, MATCH(I$2&amp;"_"&amp;$B8, ScansTable[#Headers], 0)), INDEX(ScansTable[], 0, MATCH(G$2, ScansTable[#Headers], 0)), TRUE)</f>
        <v>#DIV/0!</v>
      </c>
      <c r="J8" s="12">
        <f>_xlfn.MAXIFS(INDEX(ScansTable[], 0, MATCH(I$2&amp;"_"&amp;$B8, ScansTable[#Headers], 0)), INDEX(ScansTable[], 0, MATCH(G$2, ScansTable[#Headers], 0)), TRUE)</f>
        <v>0</v>
      </c>
      <c r="K8" s="11" t="e">
        <f>AVERAGEIFS(INDEX(ScansTable[], 0, MATCH(K$2&amp;"_"&amp;$B8, ScansTable[#Headers], 0)), INDEX(ScansTable[], 0, MATCH(K$2, ScansTable[#Headers], 0)), TRUE)</f>
        <v>#DIV/0!</v>
      </c>
      <c r="L8" s="12">
        <f>_xlfn.MAXIFS(INDEX(ScansTable[], 0, MATCH(K$2&amp;"_"&amp;$B8, ScansTable[#Headers], 0)), INDEX(ScansTable[], 0, MATCH(K$2, ScansTable[#Headers], 0)), TRUE)</f>
        <v>0</v>
      </c>
      <c r="M8" s="11" t="e">
        <f>AVERAGEIFS(INDEX(ScansTable[], 0, MATCH(M$2&amp;"_"&amp;$B8, ScansTable[#Headers], 0)), INDEX(ScansTable[], 0, MATCH(M$2, ScansTable[#Headers], 0)), TRUE)</f>
        <v>#DIV/0!</v>
      </c>
      <c r="N8" s="12">
        <f>_xlfn.MAXIFS(INDEX(ScansTable[], 0, MATCH(M$2&amp;"_"&amp;$B8, ScansTable[#Headers], 0)), INDEX(ScansTable[], 0, MATCH(M$2, ScansTable[#Headers], 0)), TRUE)</f>
        <v>0</v>
      </c>
      <c r="O8" s="11" t="e">
        <f>AVERAGEIFS(INDEX(ScansTable[], 0, MATCH(O$2&amp;"_"&amp;$B8, ScansTable[#Headers], 0)), INDEX(ScansTable[], 0, MATCH(O$2, ScansTable[#Headers], 0)), TRUE)</f>
        <v>#DIV/0!</v>
      </c>
      <c r="P8" s="12">
        <f>_xlfn.MAXIFS(INDEX(ScansTable[], 0, MATCH(O$2&amp;"_"&amp;$B8, ScansTable[#Headers], 0)), INDEX(ScansTable[], 0, MATCH(O$2, ScansTable[#Headers], 0)), TRUE)</f>
        <v>0</v>
      </c>
      <c r="Q8" s="11" t="e">
        <f>AVERAGEIFS(INDEX(ScansTable[], 0, MATCH(Q$2&amp;"_"&amp;$B8, ScansTable[#Headers], 0)), INDEX(ScansTable[], 0, MATCH(Q$2, ScansTable[#Headers], 0)), TRUE)</f>
        <v>#DIV/0!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57" t="s">
        <v>177</v>
      </c>
      <c r="C9" s="13" t="e">
        <f>AVERAGE(INDEX(ScansTable[], 0, MATCH(C$2&amp;"_"&amp;$B9, ScansTable[#Headers], 0)))</f>
        <v>#DIV/0!</v>
      </c>
      <c r="D9" s="14">
        <f>MAX(INDEX(ScansTable[], 0, MATCH(C$2&amp;"_"&amp;$B9, ScansTable[#Headers], 0)))</f>
        <v>0</v>
      </c>
      <c r="E9" s="13" t="e">
        <f>AVERAGEIFS(INDEX(ScansTable[], 0, MATCH($E$2&amp;"_"&amp;$B9, ScansTable[#Headers], 0)), INDEX(ScansTable[], 0, MATCH(E$2, ScansTable[#Headers], 0)), TRUE)</f>
        <v>#DIV/0!</v>
      </c>
      <c r="F9" s="14">
        <f>_xlfn.MAXIFS(INDEX(ScansTable[], 0, MATCH(E$2&amp;"_"&amp;$B9, ScansTable[#Headers], 0)), INDEX(ScansTable[], 0, MATCH(E$2, ScansTable[#Headers], 0)), TRUE)</f>
        <v>0</v>
      </c>
      <c r="G9" s="13" t="e">
        <f>AVERAGEIFS(INDEX(ScansTable[], 0, MATCH($E$2&amp;"_"&amp;$B9, ScansTable[#Headers], 0)), INDEX(ScansTable[], 0, MATCH(G$2, ScansTable[#Headers], 0)), TRUE)</f>
        <v>#DIV/0!</v>
      </c>
      <c r="H9" s="14">
        <f>_xlfn.MAXIFS(INDEX(ScansTable[], 0, MATCH(G$2&amp;"_"&amp;$B9, ScansTable[#Headers], 0)), INDEX(ScansTable[], 0, MATCH(G$2, ScansTable[#Headers], 0)), TRUE)</f>
        <v>0</v>
      </c>
      <c r="I9" s="13" t="e">
        <f>AVERAGEIFS(INDEX(ScansTable[], 0, MATCH(I$2&amp;"_"&amp;$B9, ScansTable[#Headers], 0)), INDEX(ScansTable[], 0, MATCH(G$2, ScansTable[#Headers], 0)), TRUE)</f>
        <v>#DIV/0!</v>
      </c>
      <c r="J9" s="14">
        <f>_xlfn.MAXIFS(INDEX(ScansTable[], 0, MATCH(I$2&amp;"_"&amp;$B9, ScansTable[#Headers], 0)), INDEX(ScansTable[], 0, MATCH(G$2, ScansTable[#Headers], 0)), TRUE)</f>
        <v>0</v>
      </c>
      <c r="K9" s="13" t="e">
        <f>AVERAGEIFS(INDEX(ScansTable[], 0, MATCH($E$2&amp;"_"&amp;$B9, ScansTable[#Headers], 0)), INDEX(ScansTable[], 0, MATCH(K$2, ScansTable[#Headers], 0)), TRUE)</f>
        <v>#DIV/0!</v>
      </c>
      <c r="L9" s="14">
        <f>_xlfn.MAXIFS(INDEX(ScansTable[], 0, MATCH(K$2&amp;"_"&amp;$B9, ScansTable[#Headers], 0)), INDEX(ScansTable[], 0, MATCH(K$2, ScansTable[#Headers], 0)), TRUE)</f>
        <v>0</v>
      </c>
      <c r="M9" s="13" t="e">
        <f>AVERAGEIFS(INDEX(ScansTable[], 0, MATCH($E$2&amp;"_"&amp;$B9, ScansTable[#Headers], 0)), INDEX(ScansTable[], 0, MATCH(M$2, ScansTable[#Headers], 0)), TRUE)</f>
        <v>#DIV/0!</v>
      </c>
      <c r="N9" s="14">
        <f>_xlfn.MAXIFS(INDEX(ScansTable[], 0, MATCH(M$2&amp;"_"&amp;$B9, ScansTable[#Headers], 0)), INDEX(ScansTable[], 0, MATCH(M$2, ScansTable[#Headers], 0)), TRUE)</f>
        <v>0</v>
      </c>
      <c r="O9" s="13" t="e">
        <f>AVERAGEIFS(INDEX(ScansTable[], 0, MATCH($E$2&amp;"_"&amp;$B9, ScansTable[#Headers], 0)), INDEX(ScansTable[], 0, MATCH(O$2, ScansTable[#Headers], 0)), TRUE)</f>
        <v>#DIV/0!</v>
      </c>
      <c r="P9" s="14">
        <f>_xlfn.MAXIFS(INDEX(ScansTable[], 0, MATCH(O$2&amp;"_"&amp;$B9, ScansTable[#Headers], 0)), INDEX(ScansTable[], 0, MATCH(O$2, ScansTable[#Headers], 0)), TRUE)</f>
        <v>0</v>
      </c>
      <c r="Q9" s="13" t="e">
        <f>AVERAGEIFS(INDEX(ScansTable[], 0, MATCH($E$2&amp;"_"&amp;$B9, ScansTable[#Headers], 0)), INDEX(ScansTable[], 0, MATCH(Q$2, ScansTable[#Headers], 0)), TRUE)</f>
        <v>#DIV/0!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activeCell="A2" sqref="A2:H54"/>
    </sheetView>
  </sheetViews>
  <sheetFormatPr defaultRowHeight="15" x14ac:dyDescent="0.25"/>
  <cols>
    <col min="1" max="1" width="38.140625" bestFit="1" customWidth="1"/>
    <col min="2" max="2" width="28.85546875" bestFit="1" customWidth="1"/>
    <col min="3" max="3" width="70.28515625" bestFit="1" customWidth="1"/>
    <col min="4" max="5" width="15.570312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178</v>
      </c>
      <c r="H1" t="s">
        <v>179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activeCell="H26" sqref="H26"/>
    </sheetView>
  </sheetViews>
  <sheetFormatPr defaultRowHeight="15" x14ac:dyDescent="0.25"/>
  <cols>
    <col min="1" max="1" width="38.5703125" bestFit="1" customWidth="1"/>
    <col min="2" max="2" width="72.85546875" bestFit="1" customWidth="1"/>
    <col min="3" max="4" width="15.5703125" bestFit="1" customWidth="1"/>
    <col min="5" max="5" width="34.28515625" bestFit="1" customWidth="1"/>
    <col min="6" max="6" width="11.855468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BR9"/>
  <sheetViews>
    <sheetView zoomScaleNormal="100" workbookViewId="0">
      <pane ySplit="1" topLeftCell="A2" activePane="bottomLeft" state="frozen"/>
      <selection activeCell="AZ1" sqref="AZ1"/>
      <selection pane="bottomLeft" activeCell="E29" sqref="E29"/>
    </sheetView>
  </sheetViews>
  <sheetFormatPr defaultRowHeight="15" x14ac:dyDescent="0.25"/>
  <cols>
    <col min="1" max="1" width="38.28515625" bestFit="1" customWidth="1"/>
    <col min="2" max="2" width="38.140625" bestFit="1" customWidth="1"/>
    <col min="3" max="3" width="46" bestFit="1" customWidth="1"/>
    <col min="4" max="4" width="10.42578125" bestFit="1" customWidth="1"/>
    <col min="5" max="5" width="62.42578125" bestFit="1" customWidth="1"/>
    <col min="6" max="6" width="7" bestFit="1" customWidth="1"/>
    <col min="7" max="9" width="15.5703125" bestFit="1" customWidth="1"/>
    <col min="10" max="10" width="17.7109375" bestFit="1" customWidth="1"/>
    <col min="11" max="11" width="11.85546875" bestFit="1" customWidth="1"/>
    <col min="12" max="12" width="11" bestFit="1" customWidth="1"/>
    <col min="13" max="13" width="42.7109375" bestFit="1" customWidth="1"/>
    <col min="14" max="14" width="30.5703125" bestFit="1" customWidth="1"/>
    <col min="15" max="15" width="13.85546875" bestFit="1" customWidth="1"/>
    <col min="16" max="16" width="18.5703125" bestFit="1" customWidth="1"/>
    <col min="17" max="17" width="7.140625" bestFit="1" customWidth="1"/>
    <col min="18" max="18" width="6.42578125" bestFit="1" customWidth="1"/>
    <col min="19" max="19" width="7" bestFit="1" customWidth="1"/>
    <col min="20" max="20" width="13.28515625" bestFit="1" customWidth="1"/>
    <col min="21" max="21" width="6.140625" bestFit="1" customWidth="1"/>
    <col min="22" max="22" width="10.140625" bestFit="1" customWidth="1"/>
    <col min="23" max="23" width="21.42578125" bestFit="1" customWidth="1"/>
    <col min="24" max="24" width="15.140625" bestFit="1" customWidth="1"/>
    <col min="25" max="25" width="12.7109375" bestFit="1" customWidth="1"/>
    <col min="26" max="26" width="16" bestFit="1" customWidth="1"/>
    <col min="27" max="27" width="12.140625" bestFit="1" customWidth="1"/>
    <col min="28" max="28" width="12.140625" customWidth="1"/>
    <col min="29" max="29" width="26.28515625" bestFit="1" customWidth="1"/>
    <col min="30" max="30" width="14.5703125" bestFit="1" customWidth="1"/>
    <col min="31" max="31" width="12.140625" bestFit="1" customWidth="1"/>
    <col min="32" max="32" width="15.42578125" bestFit="1" customWidth="1"/>
    <col min="33" max="34" width="11.5703125" bestFit="1" customWidth="1"/>
    <col min="35" max="35" width="26.140625" bestFit="1" customWidth="1"/>
    <col min="36" max="36" width="14.42578125" bestFit="1" customWidth="1"/>
    <col min="37" max="37" width="12" bestFit="1" customWidth="1"/>
    <col min="38" max="38" width="15.140625" bestFit="1" customWidth="1"/>
    <col min="39" max="40" width="11.42578125" bestFit="1" customWidth="1"/>
    <col min="41" max="41" width="25.5703125" bestFit="1" customWidth="1"/>
    <col min="42" max="42" width="13.85546875" bestFit="1" customWidth="1"/>
    <col min="43" max="43" width="11.42578125" bestFit="1" customWidth="1"/>
    <col min="44" max="44" width="14.5703125" bestFit="1" customWidth="1"/>
    <col min="45" max="46" width="10.85546875" bestFit="1" customWidth="1"/>
    <col min="47" max="47" width="30.85546875" bestFit="1" customWidth="1"/>
    <col min="48" max="48" width="19.140625" bestFit="1" customWidth="1"/>
    <col min="49" max="49" width="16.7109375" bestFit="1" customWidth="1"/>
    <col min="50" max="50" width="20" bestFit="1" customWidth="1"/>
    <col min="51" max="52" width="16.140625" bestFit="1" customWidth="1"/>
    <col min="53" max="53" width="25.28515625" bestFit="1" customWidth="1"/>
    <col min="54" max="54" width="13.5703125" bestFit="1" customWidth="1"/>
    <col min="55" max="55" width="11.140625" bestFit="1" customWidth="1"/>
    <col min="56" max="56" width="14.28515625" bestFit="1" customWidth="1"/>
    <col min="57" max="58" width="10.5703125" bestFit="1" customWidth="1"/>
    <col min="59" max="59" width="29.42578125" bestFit="1" customWidth="1"/>
    <col min="60" max="60" width="17.7109375" bestFit="1" customWidth="1"/>
    <col min="61" max="61" width="15.140625" bestFit="1" customWidth="1"/>
    <col min="62" max="62" width="18.42578125" bestFit="1" customWidth="1"/>
    <col min="63" max="64" width="14.5703125" bestFit="1" customWidth="1"/>
    <col min="65" max="65" width="32.7109375" bestFit="1" customWidth="1"/>
    <col min="66" max="66" width="21" bestFit="1" customWidth="1"/>
    <col min="67" max="67" width="18.42578125" bestFit="1" customWidth="1"/>
    <col min="68" max="68" width="21.7109375" bestFit="1" customWidth="1"/>
    <col min="69" max="71" width="17.85546875" bestFit="1" customWidth="1"/>
    <col min="72" max="73" width="18.42578125" bestFit="1" customWidth="1"/>
    <col min="74" max="75" width="12.140625" bestFit="1" customWidth="1"/>
  </cols>
  <sheetData>
    <row r="1" spans="1:70" x14ac:dyDescent="0.25">
      <c r="A1" t="s">
        <v>23</v>
      </c>
      <c r="B1" t="s">
        <v>24</v>
      </c>
      <c r="C1" t="s">
        <v>12</v>
      </c>
      <c r="D1" t="s">
        <v>25</v>
      </c>
      <c r="E1" t="s">
        <v>26</v>
      </c>
      <c r="F1" t="s">
        <v>27</v>
      </c>
      <c r="G1" t="s">
        <v>6</v>
      </c>
      <c r="H1" t="s">
        <v>52</v>
      </c>
      <c r="I1" t="s">
        <v>53</v>
      </c>
      <c r="J1" t="s">
        <v>75</v>
      </c>
      <c r="K1" t="s">
        <v>96</v>
      </c>
      <c r="L1" t="s">
        <v>54</v>
      </c>
      <c r="M1" t="s">
        <v>28</v>
      </c>
      <c r="N1" t="s">
        <v>121</v>
      </c>
      <c r="O1" t="s">
        <v>55</v>
      </c>
      <c r="P1" t="s">
        <v>29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46</v>
      </c>
      <c r="X1" t="s">
        <v>47</v>
      </c>
      <c r="Y1" t="s">
        <v>48</v>
      </c>
      <c r="Z1" t="s">
        <v>49</v>
      </c>
      <c r="AA1" t="s">
        <v>50</v>
      </c>
      <c r="AB1" t="s">
        <v>51</v>
      </c>
      <c r="AC1" t="s">
        <v>122</v>
      </c>
      <c r="AD1" t="s">
        <v>123</v>
      </c>
      <c r="AE1" t="s">
        <v>124</v>
      </c>
      <c r="AF1" t="s">
        <v>125</v>
      </c>
      <c r="AG1" t="s">
        <v>126</v>
      </c>
      <c r="AH1" t="s">
        <v>127</v>
      </c>
      <c r="AI1" t="s">
        <v>128</v>
      </c>
      <c r="AJ1" t="s">
        <v>129</v>
      </c>
      <c r="AK1" t="s">
        <v>130</v>
      </c>
      <c r="AL1" t="s">
        <v>131</v>
      </c>
      <c r="AM1" t="s">
        <v>132</v>
      </c>
      <c r="AN1" t="s">
        <v>133</v>
      </c>
      <c r="AO1" t="s">
        <v>134</v>
      </c>
      <c r="AP1" t="s">
        <v>135</v>
      </c>
      <c r="AQ1" t="s">
        <v>136</v>
      </c>
      <c r="AR1" t="s">
        <v>137</v>
      </c>
      <c r="AS1" t="s">
        <v>138</v>
      </c>
      <c r="AT1" t="s">
        <v>139</v>
      </c>
      <c r="AU1" t="s">
        <v>140</v>
      </c>
      <c r="AV1" t="s">
        <v>141</v>
      </c>
      <c r="AW1" t="s">
        <v>142</v>
      </c>
      <c r="AX1" t="s">
        <v>143</v>
      </c>
      <c r="AY1" t="s">
        <v>144</v>
      </c>
      <c r="AZ1" t="s">
        <v>145</v>
      </c>
      <c r="BA1" t="s">
        <v>146</v>
      </c>
      <c r="BB1" t="s">
        <v>147</v>
      </c>
      <c r="BC1" t="s">
        <v>148</v>
      </c>
      <c r="BD1" t="s">
        <v>149</v>
      </c>
      <c r="BE1" t="s">
        <v>150</v>
      </c>
      <c r="BF1" t="s">
        <v>151</v>
      </c>
      <c r="BG1" t="s">
        <v>152</v>
      </c>
      <c r="BH1" t="s">
        <v>153</v>
      </c>
      <c r="BI1" t="s">
        <v>154</v>
      </c>
      <c r="BJ1" t="s">
        <v>155</v>
      </c>
      <c r="BK1" t="s">
        <v>156</v>
      </c>
      <c r="BL1" t="s">
        <v>157</v>
      </c>
      <c r="BM1" t="s">
        <v>158</v>
      </c>
      <c r="BN1" t="s">
        <v>159</v>
      </c>
      <c r="BO1" t="s">
        <v>160</v>
      </c>
      <c r="BP1" t="s">
        <v>161</v>
      </c>
      <c r="BQ1" t="s">
        <v>162</v>
      </c>
      <c r="BR1" t="s">
        <v>163</v>
      </c>
    </row>
    <row r="2" spans="1:70" x14ac:dyDescent="0.25">
      <c r="G2" s="1"/>
      <c r="H2" s="1"/>
      <c r="I2" s="1"/>
      <c r="L2" s="2"/>
    </row>
    <row r="8" spans="1:70" x14ac:dyDescent="0.25">
      <c r="B8" s="3"/>
    </row>
    <row r="9" spans="1:70" x14ac:dyDescent="0.25">
      <c r="B9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114" bestFit="1" customWidth="1"/>
    <col min="2" max="2" width="6.5703125" bestFit="1" customWidth="1"/>
    <col min="3" max="3" width="7" bestFit="1" customWidth="1"/>
  </cols>
  <sheetData>
    <row r="1" spans="1:3" x14ac:dyDescent="0.25">
      <c r="A1" s="119" t="s">
        <v>96</v>
      </c>
      <c r="B1" s="120" t="s">
        <v>44</v>
      </c>
      <c r="C1" s="120" t="s">
        <v>102</v>
      </c>
    </row>
    <row r="2" spans="1:3" x14ac:dyDescent="0.25">
      <c r="A2" s="115" t="s">
        <v>98</v>
      </c>
      <c r="B2" s="144">
        <v>27</v>
      </c>
      <c r="C2" s="144">
        <v>82703</v>
      </c>
    </row>
    <row r="3" spans="1:3" x14ac:dyDescent="0.25">
      <c r="A3" s="129" t="s">
        <v>893</v>
      </c>
      <c r="B3" s="144">
        <v>16</v>
      </c>
      <c r="C3" s="144">
        <v>41688</v>
      </c>
    </row>
    <row r="4" spans="1:3" x14ac:dyDescent="0.25">
      <c r="A4" s="129" t="s">
        <v>889</v>
      </c>
      <c r="B4" s="144">
        <v>16</v>
      </c>
      <c r="C4" s="144">
        <v>41685</v>
      </c>
    </row>
    <row r="5" spans="1:3" x14ac:dyDescent="0.25">
      <c r="A5" s="129" t="s">
        <v>896</v>
      </c>
      <c r="B5" s="144">
        <v>15</v>
      </c>
      <c r="C5" s="144">
        <v>38892</v>
      </c>
    </row>
    <row r="6" spans="1:3" x14ac:dyDescent="0.25">
      <c r="A6" s="129" t="s">
        <v>928</v>
      </c>
      <c r="B6" s="144">
        <v>8</v>
      </c>
      <c r="C6" s="144">
        <v>1965</v>
      </c>
    </row>
    <row r="7" spans="1:3" x14ac:dyDescent="0.25">
      <c r="A7" s="129" t="s">
        <v>945</v>
      </c>
      <c r="B7" s="144">
        <v>8</v>
      </c>
      <c r="C7" s="144">
        <v>27247</v>
      </c>
    </row>
    <row r="8" spans="1:3" x14ac:dyDescent="0.25">
      <c r="A8" s="129" t="s">
        <v>930</v>
      </c>
      <c r="B8" s="144">
        <v>8</v>
      </c>
      <c r="C8" s="144">
        <v>35524</v>
      </c>
    </row>
    <row r="9" spans="1:3" x14ac:dyDescent="0.25">
      <c r="A9" s="129" t="s">
        <v>881</v>
      </c>
      <c r="B9" s="144">
        <v>6</v>
      </c>
      <c r="C9" s="144">
        <v>78653</v>
      </c>
    </row>
    <row r="10" spans="1:3" x14ac:dyDescent="0.25">
      <c r="A10" s="129" t="s">
        <v>914</v>
      </c>
      <c r="B10" s="144">
        <v>6</v>
      </c>
      <c r="C10" s="144">
        <v>63963</v>
      </c>
    </row>
    <row r="11" spans="1:3" x14ac:dyDescent="0.25">
      <c r="A11" s="115" t="s">
        <v>99</v>
      </c>
      <c r="B11" s="144">
        <v>6</v>
      </c>
      <c r="C11" s="144">
        <v>923834</v>
      </c>
    </row>
    <row r="12" spans="1:3" x14ac:dyDescent="0.25">
      <c r="A12" s="129" t="s">
        <v>900</v>
      </c>
      <c r="B12" s="144">
        <v>5</v>
      </c>
      <c r="C12" s="144">
        <v>11108</v>
      </c>
    </row>
    <row r="13" spans="1:3" x14ac:dyDescent="0.25">
      <c r="A13" s="129" t="s">
        <v>880</v>
      </c>
      <c r="B13" s="144">
        <v>5</v>
      </c>
      <c r="C13" s="144">
        <v>13402</v>
      </c>
    </row>
    <row r="14" spans="1:3" x14ac:dyDescent="0.25">
      <c r="A14" s="129" t="s">
        <v>944</v>
      </c>
      <c r="B14" s="144">
        <v>4</v>
      </c>
      <c r="C14" s="144">
        <v>32496</v>
      </c>
    </row>
    <row r="15" spans="1:3" x14ac:dyDescent="0.25">
      <c r="A15" s="129" t="s">
        <v>925</v>
      </c>
      <c r="B15" s="144">
        <v>4</v>
      </c>
      <c r="C15" s="144">
        <v>45901</v>
      </c>
    </row>
    <row r="16" spans="1:3" x14ac:dyDescent="0.25">
      <c r="A16" s="129" t="s">
        <v>929</v>
      </c>
      <c r="B16" s="144">
        <v>4</v>
      </c>
      <c r="C16" s="144">
        <v>3620</v>
      </c>
    </row>
    <row r="17" spans="1:3" x14ac:dyDescent="0.25">
      <c r="A17" s="129" t="s">
        <v>890</v>
      </c>
      <c r="B17" s="144">
        <v>4</v>
      </c>
      <c r="C17" s="144">
        <v>29285</v>
      </c>
    </row>
    <row r="18" spans="1:3" x14ac:dyDescent="0.25">
      <c r="A18" s="129" t="s">
        <v>933</v>
      </c>
      <c r="B18" s="144">
        <v>4</v>
      </c>
      <c r="C18" s="144">
        <v>2232</v>
      </c>
    </row>
    <row r="19" spans="1:3" x14ac:dyDescent="0.25">
      <c r="A19" s="129" t="s">
        <v>879</v>
      </c>
      <c r="B19" s="144">
        <v>4</v>
      </c>
      <c r="C19" s="144">
        <v>13253</v>
      </c>
    </row>
    <row r="20" spans="1:3" x14ac:dyDescent="0.25">
      <c r="A20" s="129" t="s">
        <v>922</v>
      </c>
      <c r="B20" s="144">
        <v>3</v>
      </c>
      <c r="C20" s="144">
        <v>22054</v>
      </c>
    </row>
    <row r="21" spans="1:3" x14ac:dyDescent="0.25">
      <c r="A21" s="129" t="s">
        <v>918</v>
      </c>
      <c r="B21" s="144">
        <v>3</v>
      </c>
      <c r="C21" s="144">
        <v>11744</v>
      </c>
    </row>
    <row r="22" spans="1:3" x14ac:dyDescent="0.25">
      <c r="A22" s="129" t="s">
        <v>882</v>
      </c>
      <c r="B22" s="144">
        <v>3</v>
      </c>
      <c r="C22" s="144">
        <v>167</v>
      </c>
    </row>
    <row r="23" spans="1:3" x14ac:dyDescent="0.25">
      <c r="A23" s="129" t="s">
        <v>951</v>
      </c>
      <c r="B23" s="144">
        <v>3</v>
      </c>
      <c r="C23" s="144">
        <v>878681</v>
      </c>
    </row>
    <row r="24" spans="1:3" x14ac:dyDescent="0.25">
      <c r="A24" s="129" t="s">
        <v>883</v>
      </c>
      <c r="B24" s="144">
        <v>2</v>
      </c>
      <c r="C24" s="144">
        <v>5872</v>
      </c>
    </row>
    <row r="25" spans="1:3" x14ac:dyDescent="0.25">
      <c r="A25" s="129" t="s">
        <v>868</v>
      </c>
      <c r="B25" s="144">
        <v>2</v>
      </c>
      <c r="C25" s="144">
        <v>13253</v>
      </c>
    </row>
    <row r="26" spans="1:3" x14ac:dyDescent="0.25">
      <c r="A26" s="129" t="s">
        <v>942</v>
      </c>
      <c r="B26" s="144">
        <v>2</v>
      </c>
      <c r="C26" s="144">
        <v>702</v>
      </c>
    </row>
    <row r="27" spans="1:3" x14ac:dyDescent="0.25">
      <c r="A27" s="129" t="s">
        <v>924</v>
      </c>
      <c r="B27" s="144">
        <v>2</v>
      </c>
      <c r="C27" s="144">
        <v>13253</v>
      </c>
    </row>
    <row r="28" spans="1:3" x14ac:dyDescent="0.25">
      <c r="A28" s="129" t="s">
        <v>888</v>
      </c>
      <c r="B28" s="144">
        <v>2</v>
      </c>
      <c r="C28" s="144">
        <v>33194</v>
      </c>
    </row>
    <row r="29" spans="1:3" x14ac:dyDescent="0.25">
      <c r="A29" s="115" t="s">
        <v>97</v>
      </c>
      <c r="B29" s="144">
        <v>2</v>
      </c>
      <c r="C29" s="144">
        <v>60</v>
      </c>
    </row>
    <row r="30" spans="1:3" x14ac:dyDescent="0.25">
      <c r="A30" s="129" t="s">
        <v>869</v>
      </c>
      <c r="B30" s="144">
        <v>1</v>
      </c>
      <c r="C30" s="144"/>
    </row>
    <row r="31" spans="1:3" x14ac:dyDescent="0.25">
      <c r="A31" s="129" t="s">
        <v>937</v>
      </c>
      <c r="B31" s="144">
        <v>1</v>
      </c>
      <c r="C31" s="144"/>
    </row>
    <row r="32" spans="1:3" x14ac:dyDescent="0.25">
      <c r="A32" s="129" t="s">
        <v>943</v>
      </c>
      <c r="B32" s="144">
        <v>1</v>
      </c>
      <c r="C32" s="144"/>
    </row>
    <row r="33" spans="1:3" x14ac:dyDescent="0.25">
      <c r="A33" s="129" t="s">
        <v>865</v>
      </c>
      <c r="B33" s="144">
        <v>1</v>
      </c>
      <c r="C33" s="144"/>
    </row>
    <row r="34" spans="1:3" x14ac:dyDescent="0.25">
      <c r="A34" s="129" t="s">
        <v>947</v>
      </c>
      <c r="B34" s="144">
        <v>1</v>
      </c>
      <c r="C34" s="144"/>
    </row>
    <row r="35" spans="1:3" x14ac:dyDescent="0.25">
      <c r="A35" s="129" t="s">
        <v>923</v>
      </c>
      <c r="B35" s="144">
        <v>1</v>
      </c>
      <c r="C35" s="144"/>
    </row>
    <row r="36" spans="1:3" x14ac:dyDescent="0.25">
      <c r="A36" s="129" t="s">
        <v>872</v>
      </c>
      <c r="B36" s="144">
        <v>1</v>
      </c>
      <c r="C36" s="144"/>
    </row>
    <row r="37" spans="1:3" x14ac:dyDescent="0.25">
      <c r="A37" s="129" t="s">
        <v>911</v>
      </c>
      <c r="B37" s="144">
        <v>1</v>
      </c>
      <c r="C37" s="144"/>
    </row>
    <row r="38" spans="1:3" x14ac:dyDescent="0.25">
      <c r="A38" s="129" t="s">
        <v>867</v>
      </c>
      <c r="B38" s="144">
        <v>1</v>
      </c>
      <c r="C38" s="144"/>
    </row>
    <row r="39" spans="1:3" x14ac:dyDescent="0.25">
      <c r="A39" s="129" t="s">
        <v>863</v>
      </c>
      <c r="B39" s="144">
        <v>1</v>
      </c>
      <c r="C39" s="144"/>
    </row>
    <row r="40" spans="1:3" x14ac:dyDescent="0.25">
      <c r="A40" s="129" t="s">
        <v>906</v>
      </c>
      <c r="B40" s="144">
        <v>1</v>
      </c>
      <c r="C40" s="144"/>
    </row>
    <row r="41" spans="1:3" x14ac:dyDescent="0.25">
      <c r="A41" s="129" t="s">
        <v>940</v>
      </c>
      <c r="B41" s="144">
        <v>1</v>
      </c>
      <c r="C41" s="144"/>
    </row>
    <row r="42" spans="1:3" x14ac:dyDescent="0.25">
      <c r="A42" s="129" t="s">
        <v>886</v>
      </c>
      <c r="B42" s="144">
        <v>1</v>
      </c>
      <c r="C42" s="144"/>
    </row>
    <row r="43" spans="1:3" x14ac:dyDescent="0.25">
      <c r="A43" s="129" t="s">
        <v>910</v>
      </c>
      <c r="B43" s="144">
        <v>1</v>
      </c>
      <c r="C43" s="144"/>
    </row>
    <row r="44" spans="1:3" x14ac:dyDescent="0.25">
      <c r="A44" s="129" t="s">
        <v>927</v>
      </c>
      <c r="B44" s="144">
        <v>1</v>
      </c>
      <c r="C44" s="144"/>
    </row>
    <row r="45" spans="1:3" x14ac:dyDescent="0.25">
      <c r="A45" s="129" t="s">
        <v>932</v>
      </c>
      <c r="B45" s="144">
        <v>1</v>
      </c>
      <c r="C45" s="144"/>
    </row>
    <row r="46" spans="1:3" x14ac:dyDescent="0.25">
      <c r="A46" s="129" t="s">
        <v>909</v>
      </c>
      <c r="B46" s="144">
        <v>1</v>
      </c>
      <c r="C46" s="144"/>
    </row>
    <row r="47" spans="1:3" x14ac:dyDescent="0.25">
      <c r="A47" s="129" t="s">
        <v>871</v>
      </c>
      <c r="B47" s="144">
        <v>1</v>
      </c>
      <c r="C47" s="144"/>
    </row>
    <row r="48" spans="1:3" x14ac:dyDescent="0.25">
      <c r="A48" s="129" t="s">
        <v>897</v>
      </c>
      <c r="B48" s="144">
        <v>1</v>
      </c>
      <c r="C48" s="144"/>
    </row>
    <row r="49" spans="1:3" x14ac:dyDescent="0.25">
      <c r="A49" s="129" t="s">
        <v>892</v>
      </c>
      <c r="B49" s="144">
        <v>1</v>
      </c>
      <c r="C49" s="144"/>
    </row>
    <row r="50" spans="1:3" x14ac:dyDescent="0.25">
      <c r="A50" s="129" t="s">
        <v>908</v>
      </c>
      <c r="B50" s="144">
        <v>1</v>
      </c>
      <c r="C50" s="144"/>
    </row>
    <row r="51" spans="1:3" x14ac:dyDescent="0.25">
      <c r="A51" s="129" t="s">
        <v>921</v>
      </c>
      <c r="B51" s="144">
        <v>1</v>
      </c>
      <c r="C51" s="144"/>
    </row>
    <row r="52" spans="1:3" x14ac:dyDescent="0.25">
      <c r="A52" s="129" t="s">
        <v>876</v>
      </c>
      <c r="B52" s="144">
        <v>1</v>
      </c>
      <c r="C52" s="144"/>
    </row>
    <row r="53" spans="1:3" x14ac:dyDescent="0.25">
      <c r="A53" s="129" t="s">
        <v>891</v>
      </c>
      <c r="B53" s="144">
        <v>1</v>
      </c>
      <c r="C53" s="144"/>
    </row>
    <row r="54" spans="1:3" x14ac:dyDescent="0.25">
      <c r="A54" s="129" t="s">
        <v>935</v>
      </c>
      <c r="B54" s="144">
        <v>1</v>
      </c>
      <c r="C54" s="144"/>
    </row>
    <row r="55" spans="1:3" x14ac:dyDescent="0.25">
      <c r="A55" s="129" t="s">
        <v>902</v>
      </c>
      <c r="B55" s="144">
        <v>1</v>
      </c>
      <c r="C55" s="144"/>
    </row>
    <row r="56" spans="1:3" x14ac:dyDescent="0.25">
      <c r="A56" s="129" t="s">
        <v>915</v>
      </c>
      <c r="B56" s="144">
        <v>1</v>
      </c>
      <c r="C56" s="144"/>
    </row>
    <row r="57" spans="1:3" x14ac:dyDescent="0.25">
      <c r="A57" s="129" t="s">
        <v>920</v>
      </c>
      <c r="B57" s="144">
        <v>1</v>
      </c>
      <c r="C57" s="144"/>
    </row>
    <row r="58" spans="1:3" x14ac:dyDescent="0.25">
      <c r="A58" s="129" t="s">
        <v>898</v>
      </c>
      <c r="B58" s="144">
        <v>1</v>
      </c>
      <c r="C58" s="144"/>
    </row>
    <row r="59" spans="1:3" x14ac:dyDescent="0.25">
      <c r="A59" s="129" t="s">
        <v>899</v>
      </c>
      <c r="B59" s="144">
        <v>1</v>
      </c>
      <c r="C59" s="144"/>
    </row>
    <row r="60" spans="1:3" x14ac:dyDescent="0.25">
      <c r="A60" s="129" t="s">
        <v>885</v>
      </c>
      <c r="B60" s="144">
        <v>1</v>
      </c>
      <c r="C60" s="144"/>
    </row>
    <row r="61" spans="1:3" x14ac:dyDescent="0.25">
      <c r="A61" s="129" t="s">
        <v>903</v>
      </c>
      <c r="B61" s="144">
        <v>1</v>
      </c>
      <c r="C61" s="144"/>
    </row>
    <row r="62" spans="1:3" x14ac:dyDescent="0.25">
      <c r="A62" s="129" t="s">
        <v>913</v>
      </c>
      <c r="B62" s="144">
        <v>1</v>
      </c>
      <c r="C62" s="144"/>
    </row>
    <row r="63" spans="1:3" x14ac:dyDescent="0.25">
      <c r="A63" s="129" t="s">
        <v>874</v>
      </c>
      <c r="B63" s="144">
        <v>1</v>
      </c>
      <c r="C63" s="144"/>
    </row>
    <row r="64" spans="1:3" x14ac:dyDescent="0.25">
      <c r="A64" s="129" t="s">
        <v>939</v>
      </c>
      <c r="B64" s="144">
        <v>1</v>
      </c>
      <c r="C64" s="144"/>
    </row>
    <row r="65" spans="1:3" x14ac:dyDescent="0.25">
      <c r="A65" s="129" t="s">
        <v>870</v>
      </c>
      <c r="B65" s="144">
        <v>1</v>
      </c>
      <c r="C65" s="144"/>
    </row>
    <row r="66" spans="1:3" x14ac:dyDescent="0.25">
      <c r="A66" s="129" t="s">
        <v>878</v>
      </c>
      <c r="B66" s="144">
        <v>1</v>
      </c>
      <c r="C66" s="144"/>
    </row>
    <row r="67" spans="1:3" x14ac:dyDescent="0.25">
      <c r="A67" s="129" t="s">
        <v>950</v>
      </c>
      <c r="B67" s="144">
        <v>1</v>
      </c>
      <c r="C67" s="144"/>
    </row>
    <row r="68" spans="1:3" x14ac:dyDescent="0.25">
      <c r="A68" s="129" t="s">
        <v>912</v>
      </c>
      <c r="B68" s="144">
        <v>1</v>
      </c>
      <c r="C68" s="144"/>
    </row>
    <row r="69" spans="1:3" x14ac:dyDescent="0.25">
      <c r="A69" s="129" t="s">
        <v>873</v>
      </c>
      <c r="B69" s="144">
        <v>1</v>
      </c>
      <c r="C69" s="144"/>
    </row>
    <row r="70" spans="1:3" x14ac:dyDescent="0.25">
      <c r="A70" s="129" t="s">
        <v>866</v>
      </c>
      <c r="B70" s="144">
        <v>1</v>
      </c>
      <c r="C70" s="144"/>
    </row>
    <row r="71" spans="1:3" x14ac:dyDescent="0.25">
      <c r="A71" s="129" t="s">
        <v>901</v>
      </c>
      <c r="B71" s="144">
        <v>1</v>
      </c>
      <c r="C71" s="144"/>
    </row>
    <row r="72" spans="1:3" x14ac:dyDescent="0.25">
      <c r="A72" s="129" t="s">
        <v>938</v>
      </c>
      <c r="B72" s="144">
        <v>1</v>
      </c>
      <c r="C72" s="144"/>
    </row>
    <row r="73" spans="1:3" x14ac:dyDescent="0.25">
      <c r="A73" s="129" t="s">
        <v>949</v>
      </c>
      <c r="B73" s="144">
        <v>1</v>
      </c>
      <c r="C73" s="144"/>
    </row>
    <row r="74" spans="1:3" x14ac:dyDescent="0.25">
      <c r="A74" s="129" t="s">
        <v>877</v>
      </c>
      <c r="B74" s="144">
        <v>1</v>
      </c>
      <c r="C74" s="144"/>
    </row>
    <row r="75" spans="1:3" x14ac:dyDescent="0.25">
      <c r="A75" s="129" t="s">
        <v>917</v>
      </c>
      <c r="B75" s="144">
        <v>1</v>
      </c>
      <c r="C75" s="144"/>
    </row>
    <row r="76" spans="1:3" x14ac:dyDescent="0.25">
      <c r="A76" s="129" t="s">
        <v>907</v>
      </c>
      <c r="B76" s="144">
        <v>1</v>
      </c>
      <c r="C76" s="144"/>
    </row>
    <row r="77" spans="1:3" x14ac:dyDescent="0.25">
      <c r="A77" s="129" t="s">
        <v>905</v>
      </c>
      <c r="B77" s="144">
        <v>1</v>
      </c>
      <c r="C77" s="144"/>
    </row>
    <row r="78" spans="1:3" x14ac:dyDescent="0.25">
      <c r="A78" s="129" t="s">
        <v>936</v>
      </c>
      <c r="B78" s="144">
        <v>1</v>
      </c>
      <c r="C78" s="144"/>
    </row>
    <row r="79" spans="1:3" x14ac:dyDescent="0.25">
      <c r="A79" s="128" t="s">
        <v>215</v>
      </c>
      <c r="B79" s="144">
        <v>1</v>
      </c>
      <c r="C79" s="144"/>
    </row>
    <row r="80" spans="1:3" x14ac:dyDescent="0.25">
      <c r="A80" s="129" t="s">
        <v>875</v>
      </c>
      <c r="B80" s="144">
        <v>1</v>
      </c>
      <c r="C80" s="144"/>
    </row>
    <row r="81" spans="1:3" x14ac:dyDescent="0.25">
      <c r="A81" s="129" t="s">
        <v>904</v>
      </c>
      <c r="B81" s="144">
        <v>1</v>
      </c>
      <c r="C81" s="144"/>
    </row>
    <row r="82" spans="1:3" x14ac:dyDescent="0.25">
      <c r="A82" s="129" t="s">
        <v>895</v>
      </c>
      <c r="B82" s="144">
        <v>1</v>
      </c>
      <c r="C82" s="144"/>
    </row>
    <row r="83" spans="1:3" x14ac:dyDescent="0.25">
      <c r="A83" s="129" t="s">
        <v>926</v>
      </c>
      <c r="B83" s="144">
        <v>1</v>
      </c>
      <c r="C83" s="144"/>
    </row>
    <row r="84" spans="1:3" x14ac:dyDescent="0.25">
      <c r="A84" s="129" t="s">
        <v>934</v>
      </c>
      <c r="B84" s="144">
        <v>1</v>
      </c>
      <c r="C84" s="144"/>
    </row>
    <row r="85" spans="1:3" x14ac:dyDescent="0.25">
      <c r="A85" s="129" t="s">
        <v>948</v>
      </c>
      <c r="B85" s="144">
        <v>1</v>
      </c>
      <c r="C85" s="144"/>
    </row>
    <row r="86" spans="1:3" x14ac:dyDescent="0.25">
      <c r="A86" s="128" t="s">
        <v>214</v>
      </c>
      <c r="B86" s="144">
        <v>1</v>
      </c>
      <c r="C86" s="144"/>
    </row>
    <row r="87" spans="1:3" x14ac:dyDescent="0.25">
      <c r="A87" s="129" t="s">
        <v>916</v>
      </c>
      <c r="B87" s="144">
        <v>1</v>
      </c>
      <c r="C87" s="144"/>
    </row>
    <row r="88" spans="1:3" x14ac:dyDescent="0.25">
      <c r="A88" s="129" t="s">
        <v>931</v>
      </c>
      <c r="B88" s="144">
        <v>1</v>
      </c>
      <c r="C88" s="144"/>
    </row>
    <row r="89" spans="1:3" x14ac:dyDescent="0.25">
      <c r="A89" s="129" t="s">
        <v>887</v>
      </c>
      <c r="B89" s="144">
        <v>1</v>
      </c>
      <c r="C89" s="144"/>
    </row>
    <row r="90" spans="1:3" x14ac:dyDescent="0.25">
      <c r="A90" s="129" t="s">
        <v>941</v>
      </c>
      <c r="B90" s="144">
        <v>1</v>
      </c>
      <c r="C90" s="144"/>
    </row>
    <row r="91" spans="1:3" x14ac:dyDescent="0.25">
      <c r="A91" s="129" t="s">
        <v>919</v>
      </c>
      <c r="B91" s="144">
        <v>1</v>
      </c>
      <c r="C91" s="144"/>
    </row>
    <row r="92" spans="1:3" x14ac:dyDescent="0.25">
      <c r="A92"/>
    </row>
    <row r="93" spans="1:3" x14ac:dyDescent="0.25">
      <c r="A93"/>
    </row>
    <row r="94" spans="1:3" x14ac:dyDescent="0.25">
      <c r="A94"/>
    </row>
    <row r="95" spans="1:3" x14ac:dyDescent="0.25">
      <c r="A95"/>
    </row>
    <row r="96" spans="1:3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6420D4C5-DD4D-4DA8-9756-B93177B6907D}">
  <ds:schemaRefs/>
</ds:datastoreItem>
</file>

<file path=customXml/itemProps2.xml><?xml version="1.0" encoding="utf-8"?>
<ds:datastoreItem xmlns:ds="http://schemas.openxmlformats.org/officeDocument/2006/customXml" ds:itemID="{43559B65-36A6-4E20-9744-58860D6646C1}">
  <ds:schemaRefs/>
</ds:datastoreItem>
</file>

<file path=customXml/itemProps3.xml><?xml version="1.0" encoding="utf-8"?>
<ds:datastoreItem xmlns:ds="http://schemas.openxmlformats.org/officeDocument/2006/customXml" ds:itemID="{A795A5DA-DB3D-4805-B4A8-681C245DFF3C}">
  <ds:schemaRefs/>
</ds:datastoreItem>
</file>

<file path=customXml/itemProps4.xml><?xml version="1.0" encoding="utf-8"?>
<ds:datastoreItem xmlns:ds="http://schemas.openxmlformats.org/officeDocument/2006/customXml" ds:itemID="{89BA68C2-7938-4F51-A437-35A58E932900}">
  <ds:schemaRefs/>
</ds:datastoreItem>
</file>

<file path=customXml/itemProps5.xml><?xml version="1.0" encoding="utf-8"?>
<ds:datastoreItem xmlns:ds="http://schemas.openxmlformats.org/officeDocument/2006/customXml" ds:itemID="{B4C30F86-AE42-4B38-BD62-67733DA2CDF3}">
  <ds:schemaRefs/>
</ds:datastoreItem>
</file>

<file path=customXml/itemProps6.xml><?xml version="1.0" encoding="utf-8"?>
<ds:datastoreItem xmlns:ds="http://schemas.openxmlformats.org/officeDocument/2006/customXml" ds:itemID="{ABEA9613-9FC4-48ED-95A7-CC1FEA414A55}">
  <ds:schemaRefs/>
</ds:datastoreItem>
</file>

<file path=customXml/itemProps7.xml><?xml version="1.0" encoding="utf-8"?>
<ds:datastoreItem xmlns:ds="http://schemas.openxmlformats.org/officeDocument/2006/customXml" ds:itemID="{DDFE249E-EE0E-448A-BB5E-678273450D2A}">
  <ds:schemaRefs/>
</ds:datastoreItem>
</file>

<file path=customXml/itemProps8.xml><?xml version="1.0" encoding="utf-8"?>
<ds:datastoreItem xmlns:ds="http://schemas.openxmlformats.org/officeDocument/2006/customXml" ds:itemID="{C62F7074-6450-4E9A-BC4A-62EBBD15C289}">
  <ds:schemaRefs/>
</ds:datastoreItem>
</file>

<file path=customXml/itemProps9.xml><?xml version="1.0" encoding="utf-8"?>
<ds:datastoreItem xmlns:ds="http://schemas.openxmlformats.org/officeDocument/2006/customXml" ds:itemID="{35D20315-4040-47F3-8787-34EBBE57EA23}">
  <ds:schemaRefs/>
</ds:datastoreItem>
</file>

<file path=customXml/itemProps10.xml><?xml version="1.0" encoding="utf-8"?>
<ds:datastoreItem xmlns:ds="http://schemas.openxmlformats.org/officeDocument/2006/customXml" ds:itemID="{04E0E79C-DDDA-4678-B181-CCF913DC2175}">
  <ds:schemaRefs/>
</ds:datastoreItem>
</file>

<file path=customXml/itemProps11.xml><?xml version="1.0" encoding="utf-8"?>
<ds:datastoreItem xmlns:ds="http://schemas.openxmlformats.org/officeDocument/2006/customXml" ds:itemID="{13DD9088-B88B-403C-A56E-581FCFDBF0D6}">
  <ds:schemaRefs/>
</ds:datastoreItem>
</file>

<file path=customXml/itemProps12.xml><?xml version="1.0" encoding="utf-8"?>
<ds:datastoreItem xmlns:ds="http://schemas.openxmlformats.org/officeDocument/2006/customXml" ds:itemID="{00F25001-C63B-4A8A-8B5F-DFDC43FF050A}">
  <ds:schemaRefs/>
</ds:datastoreItem>
</file>

<file path=customXml/itemProps13.xml><?xml version="1.0" encoding="utf-8"?>
<ds:datastoreItem xmlns:ds="http://schemas.openxmlformats.org/officeDocument/2006/customXml" ds:itemID="{A73F133E-C9AE-4294-84EC-FD6059AD4622}">
  <ds:schemaRefs/>
</ds:datastoreItem>
</file>

<file path=customXml/itemProps14.xml><?xml version="1.0" encoding="utf-8"?>
<ds:datastoreItem xmlns:ds="http://schemas.openxmlformats.org/officeDocument/2006/customXml" ds:itemID="{C804FF12-14C1-49D8-A2EB-397B5ABA7753}">
  <ds:schemaRefs/>
</ds:datastoreItem>
</file>

<file path=customXml/itemProps15.xml><?xml version="1.0" encoding="utf-8"?>
<ds:datastoreItem xmlns:ds="http://schemas.openxmlformats.org/officeDocument/2006/customXml" ds:itemID="{486A53C1-426C-4802-98F1-2120BCEE9F00}">
  <ds:schemaRefs/>
</ds:datastoreItem>
</file>

<file path=customXml/itemProps16.xml><?xml version="1.0" encoding="utf-8"?>
<ds:datastoreItem xmlns:ds="http://schemas.openxmlformats.org/officeDocument/2006/customXml" ds:itemID="{49927123-2E37-45E8-B79F-364C654172CF}">
  <ds:schemaRefs/>
</ds:datastoreItem>
</file>

<file path=customXml/itemProps17.xml><?xml version="1.0" encoding="utf-8"?>
<ds:datastoreItem xmlns:ds="http://schemas.openxmlformats.org/officeDocument/2006/customXml" ds:itemID="{3DCFD143-C694-4B4A-817F-A763277405EF}">
  <ds:schemaRefs/>
</ds:datastoreItem>
</file>

<file path=customXml/itemProps18.xml><?xml version="1.0" encoding="utf-8"?>
<ds:datastoreItem xmlns:ds="http://schemas.openxmlformats.org/officeDocument/2006/customXml" ds:itemID="{BFFDEA43-C24F-4EF1-801C-DC264173D9B6}">
  <ds:schemaRefs/>
</ds:datastoreItem>
</file>

<file path=customXml/itemProps19.xml><?xml version="1.0" encoding="utf-8"?>
<ds:datastoreItem xmlns:ds="http://schemas.openxmlformats.org/officeDocument/2006/customXml" ds:itemID="{C29F687A-D469-43E4-AB7B-AACE11D88096}">
  <ds:schemaRefs/>
</ds:datastoreItem>
</file>

<file path=customXml/itemProps20.xml><?xml version="1.0" encoding="utf-8"?>
<ds:datastoreItem xmlns:ds="http://schemas.openxmlformats.org/officeDocument/2006/customXml" ds:itemID="{14394CBE-266D-4057-B600-7B46CE5F7BBF}">
  <ds:schemaRefs/>
</ds:datastoreItem>
</file>

<file path=customXml/itemProps21.xml><?xml version="1.0" encoding="utf-8"?>
<ds:datastoreItem xmlns:ds="http://schemas.openxmlformats.org/officeDocument/2006/customXml" ds:itemID="{0A1C4646-4B60-45E3-86AA-C23E6388B9D5}">
  <ds:schemaRefs/>
</ds:datastoreItem>
</file>

<file path=customXml/itemProps22.xml><?xml version="1.0" encoding="utf-8"?>
<ds:datastoreItem xmlns:ds="http://schemas.openxmlformats.org/officeDocument/2006/customXml" ds:itemID="{BBBB60D9-D722-4C4F-8EFC-8C4063B5F380}">
  <ds:schemaRefs/>
</ds:datastoreItem>
</file>

<file path=customXml/itemProps23.xml><?xml version="1.0" encoding="utf-8"?>
<ds:datastoreItem xmlns:ds="http://schemas.openxmlformats.org/officeDocument/2006/customXml" ds:itemID="{EFBE39F0-5821-495A-A5D9-86300C643127}">
  <ds:schemaRefs/>
</ds:datastoreItem>
</file>

<file path=customXml/itemProps24.xml><?xml version="1.0" encoding="utf-8"?>
<ds:datastoreItem xmlns:ds="http://schemas.openxmlformats.org/officeDocument/2006/customXml" ds:itemID="{18AB8D23-66A8-4143-9881-F52A65BBE38D}">
  <ds:schemaRefs/>
</ds:datastoreItem>
</file>

<file path=customXml/itemProps25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Lookups</vt:lpstr>
      <vt:lpstr>APPLICATIONS</vt:lpstr>
      <vt:lpstr>COUNTS</vt:lpstr>
      <vt:lpstr>DATA_PATH</vt:lpstr>
      <vt:lpstr>EndDate</vt:lpstr>
      <vt:lpstr>GENERAL</vt:lpstr>
      <vt:lpstr>PROJECTS</vt:lpstr>
      <vt:lpstr>SCANS</vt:lpstr>
      <vt:lpstr>StartDate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2026-01-28T03:25:12Z</dcterms:modified>
</cp:coreProperties>
</file>