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Templates/CXOne EHC/"/>
    </mc:Choice>
  </mc:AlternateContent>
  <xr:revisionPtr revIDLastSave="2600" documentId="10_ncr:20000_{88B34991-1F1D-4D77-AE99-5C740012A695}" xr6:coauthVersionLast="47" xr6:coauthVersionMax="47" xr10:uidLastSave="{6164A418-7EAF-44E9-A740-09DB547765AD}"/>
  <bookViews>
    <workbookView xWindow="-29025" yWindow="1440" windowWidth="29040" windowHeight="16440" tabRatio="775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Change Management" sheetId="19" r:id="rId10"/>
    <sheet name="Lookups" sheetId="10" state="hidden" r:id="rId11"/>
  </sheets>
  <definedNames>
    <definedName name="_xlnm._FilterDatabase" localSheetId="8" hidden="1">Scans!$BD$495:$BE$495</definedName>
    <definedName name="_xlcn.WorksheetConnection_CxOneReport.xlsxApplicationsTable1" hidden="1">ApplicationsTable[]</definedName>
    <definedName name="APPLICATIONS">About!$D$9</definedName>
    <definedName name="COUNTS">About!$D$12</definedName>
    <definedName name="DATA_PATH">About!$D$7</definedName>
    <definedName name="EndDate">Summary!$C$4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Summary!$B$2:$C$10</definedName>
    <definedName name="ExternalData_2" localSheetId="0" hidden="1">About!$C$6:$F$13</definedName>
    <definedName name="ExternalData_2" localSheetId="8" hidden="1">Scans!$A$1:$BR$488</definedName>
    <definedName name="GENERAL">About!$D$8</definedName>
    <definedName name="PROJECTS">About!$D$10</definedName>
    <definedName name="SCANS">About!$D$11</definedName>
    <definedName name="StartDate">Summary!$C$3</definedName>
    <definedName name="STATUSES">About!$D$13</definedName>
  </definedNames>
  <calcPr calcId="191029"/>
  <pivotCaches>
    <pivotCache cacheId="0" r:id="rId12"/>
    <pivotCache cacheId="1" r:id="rId13"/>
    <pivotCache cacheId="2" r:id="rId14"/>
    <pivotCache cacheId="3" r:id="rId15"/>
    <pivotCache cacheId="4" r:id="rId16"/>
    <pivotCache cacheId="5" r:id="rId17"/>
    <pivotCache cacheId="6" r:id="rId18"/>
  </pivotCaches>
  <extLst>
    <ext xmlns:x15="http://schemas.microsoft.com/office/spreadsheetml/2010/11/main" uri="{841E416B-1EF1-43b6-AB56-02D37102CBD5}">
      <x15:pivotCaches>
        <pivotCache cacheId="7" r:id="rId19"/>
        <pivotCache cacheId="8" r:id="rId20"/>
        <pivotCache cacheId="9" r:id="rId21"/>
        <pivotCache cacheId="10" r:id="rId22"/>
        <pivotCache cacheId="11" r:id="rId23"/>
        <pivotCache cacheId="12" r:id="rId24"/>
      </x15:pivotCaches>
    </ext>
    <ext xmlns:x15="http://schemas.microsoft.com/office/spreadsheetml/2010/11/main" uri="{983426D0-5260-488c-9760-48F4B6AC55F4}">
      <x15:pivotTableReferences>
        <x15:pivotTableReference r:id="rId25"/>
        <x15:pivotTableReference r:id="rId26"/>
        <x15:pivotTableReference r:id="rId27"/>
        <x15:pivotTableReference r:id="rId28"/>
        <x15:pivotTableReference r:id="rId29"/>
        <x15:pivotTableReference r:id="rId30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7" l="1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E3" i="11"/>
  <c r="J3" i="11" s="1"/>
  <c r="N3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E4" i="11"/>
  <c r="J4" i="11" s="1"/>
  <c r="E5" i="11"/>
  <c r="J5" i="11" s="1"/>
  <c r="E6" i="11"/>
  <c r="J6" i="11" s="1"/>
  <c r="E7" i="11"/>
  <c r="J7" i="11" s="1"/>
  <c r="E8" i="11"/>
  <c r="J8" i="11" s="1"/>
  <c r="E9" i="11"/>
  <c r="E10" i="11"/>
  <c r="J10" i="11" s="1"/>
  <c r="E11" i="11"/>
  <c r="J11" i="11" s="1"/>
  <c r="E12" i="11"/>
  <c r="J12" i="11" s="1"/>
  <c r="E13" i="11"/>
  <c r="J13" i="11" s="1"/>
  <c r="E14" i="11"/>
  <c r="J14" i="11" s="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4" i="7" s="1"/>
  <c r="O21" i="7"/>
  <c r="O20" i="7"/>
  <c r="O17" i="7"/>
  <c r="O16" i="7"/>
  <c r="O15" i="7"/>
  <c r="O14" i="7"/>
  <c r="O13" i="7"/>
  <c r="O12" i="7"/>
  <c r="V5" i="7" l="1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5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/>
      </ext>
    </extLst>
  </connection>
  <connection id="6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7" xr16:uid="{0AC6E69C-5818-4770-9AAA-65632C8AFC2A}" keepAlive="1" name="Query - Counts" description="Connection to the 'Counts' query in the workbook." type="5" refreshedVersion="0" background="1">
    <dbPr connection="Provider=Microsoft.Mashup.OleDb.1;Data Source=$Workbook$;Location=Counts;Extended Properties=&quot;&quot;" command="SELECT * FROM [Counts]"/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/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/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/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/>
      </ext>
    </extLst>
  </connection>
  <connection id="13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/>
      </ext>
    </extLst>
  </connection>
  <connection id="14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5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1"/>
        </x15:connection>
      </ext>
    </extLst>
  </connection>
</connections>
</file>

<file path=xl/sharedStrings.xml><?xml version="1.0" encoding="utf-8"?>
<sst xmlns="http://schemas.openxmlformats.org/spreadsheetml/2006/main" count="5733" uniqueCount="890">
  <si>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</si>
  <si>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</si>
  <si>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</si>
  <si>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</si>
  <si>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</si>
  <si>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</si>
  <si>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</si>
  <si>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</si>
  <si>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</si>
  <si>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</si>
  <si>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</si>
  <si>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</si>
  <si>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</si>
  <si>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</si>
  <si>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</si>
  <si>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</si>
  <si>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</si>
  <si>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</si>
  <si>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</si>
  <si>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</si>
  <si>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COUNTS</t>
  </si>
  <si>
    <t>scans.csv</t>
  </si>
  <si>
    <t>counts.csv</t>
  </si>
  <si>
    <t>ScanID</t>
  </si>
  <si>
    <t>ProjectId</t>
  </si>
  <si>
    <t>Status</t>
  </si>
  <si>
    <t>Branch</t>
  </si>
  <si>
    <t>Loc</t>
  </si>
  <si>
    <t>Engines</t>
  </si>
  <si>
    <t>SourceOrigin</t>
  </si>
  <si>
    <t>Completed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</si>
  <si>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</si>
  <si>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</si>
  <si>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</si>
  <si>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</si>
  <si>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</si>
  <si>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</si>
  <si>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</si>
  <si>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</si>
  <si>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</si>
  <si>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</si>
  <si>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</si>
  <si>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</si>
  <si>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</si>
  <si>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</si>
  <si>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</si>
  <si>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</si>
  <si>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</si>
  <si>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</si>
  <si>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</si>
  <si>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</si>
  <si>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</si>
  <si>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</si>
  <si>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</si>
  <si>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zip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</si>
  <si>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</si>
  <si>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</si>
  <si>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</si>
  <si>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</si>
  <si>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</si>
  <si>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</si>
  <si>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</si>
  <si>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</si>
  <si>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</si>
  <si>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</si>
  <si>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</si>
  <si>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</si>
  <si>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</si>
  <si>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</si>
  <si>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</si>
  <si>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</si>
  <si>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</si>
  <si>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</si>
  <si>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</si>
  <si>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</si>
  <si>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</si>
  <si>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Start Date</t>
  </si>
  <si>
    <t>End Date</t>
  </si>
  <si>
    <t>Days</t>
  </si>
  <si>
    <t>Weeks</t>
  </si>
  <si>
    <t>Avg Scans per Week</t>
  </si>
  <si>
    <t>Avg Scans per Day</t>
  </si>
  <si>
    <t>Avg Scans per Weekday</t>
  </si>
  <si>
    <t>Friday</t>
  </si>
  <si>
    <t>Wednesday</t>
  </si>
  <si>
    <t>Thursday</t>
  </si>
  <si>
    <t>Monday</t>
  </si>
  <si>
    <t>Tuesday</t>
  </si>
  <si>
    <t>Saturday</t>
  </si>
  <si>
    <t>Sunday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</si>
  <si>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</si>
  <si>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</si>
  <si>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</si>
  <si>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</si>
  <si>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</si>
  <si>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</si>
  <si>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</si>
  <si>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</si>
  <si>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</si>
  <si>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</si>
  <si>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</si>
  <si>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</si>
  <si>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</si>
  <si>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</si>
  <si>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</si>
  <si>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</si>
  <si>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</si>
  <si>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</si>
  <si>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</si>
  <si>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</si>
  <si>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</si>
  <si>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</si>
  <si>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</si>
  <si>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</si>
  <si>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</si>
  <si>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</si>
  <si>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</si>
  <si>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</si>
  <si>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</si>
  <si>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</si>
  <si>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</si>
  <si>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</si>
  <si>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</si>
  <si>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</si>
  <si>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</si>
  <si>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</si>
  <si>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</si>
  <si>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</si>
  <si>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</si>
  <si>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</si>
  <si>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</si>
  <si>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</si>
  <si>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</si>
  <si>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</si>
  <si>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</si>
  <si>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</si>
  <si>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</si>
  <si>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</si>
  <si>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</si>
  <si>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</si>
  <si>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</si>
  <si>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</si>
  <si>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</si>
  <si>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</si>
  <si>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</si>
  <si>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</si>
  <si>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</si>
  <si>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</si>
  <si>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</si>
  <si>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</si>
  <si>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</si>
  <si>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</si>
  <si>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</si>
  <si>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</si>
  <si>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containers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</si>
  <si>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</si>
  <si>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</si>
  <si>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</si>
  <si>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</si>
  <si>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</si>
  <si>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</si>
  <si>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</si>
  <si>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</si>
  <si>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</si>
  <si>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CxOne version</t>
  </si>
  <si>
    <t>SAST version</t>
  </si>
  <si>
    <t>CxIam version</t>
  </si>
  <si>
    <t>KICS version</t>
  </si>
  <si>
    <t>9.7.4</t>
  </si>
  <si>
    <t>GENERAL</t>
  </si>
  <si>
    <t>general.csv</t>
  </si>
  <si>
    <t>Current Contributors</t>
  </si>
  <si>
    <t>Detail</t>
  </si>
  <si>
    <t>N/A</t>
  </si>
  <si>
    <t>Licenced Contributors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</si>
  <si>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</si>
  <si>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</si>
  <si>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</si>
  <si>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</si>
  <si>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</si>
  <si>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</si>
  <si>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</si>
  <si>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</si>
  <si>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</si>
  <si>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</si>
  <si>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</si>
  <si>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Counts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</si>
  <si>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</si>
  <si>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</si>
  <si>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</si>
  <si>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</si>
  <si>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</si>
  <si>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</si>
  <si>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</si>
  <si>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</si>
  <si>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Failed</t>
  </si>
  <si>
    <t>5</t>
  </si>
  <si>
    <t>Partial</t>
  </si>
  <si>
    <t>azure</t>
  </si>
  <si>
    <t>60a37300-acd2-4774-a84b-9c2909ba9ad8</t>
  </si>
  <si>
    <t>BFL-Govdc-Apps/bfl/gtfs-r-validator</t>
  </si>
  <si>
    <t>develop</t>
  </si>
  <si>
    <t>b420aaeb-79be-4270-9489-fe82b492d557</t>
  </si>
  <si>
    <t>BFL-Govdc-Apps/bfl/route-service</t>
  </si>
  <si>
    <t>10cbaf8f-f890-4428-bb85-c4cd8d8247cc</t>
  </si>
  <si>
    <t>BFL-Govdc-Apps/ptips/ptips-core</t>
  </si>
  <si>
    <t>668e956d-ba2f-4211-a98d-bc20d89dc71f</t>
  </si>
  <si>
    <t>BFL-Govdc-Apps/ptips/ptips-web-client</t>
  </si>
  <si>
    <t>46ea19ed-bdde-4aac-a4b2-ed3dff70fb07</t>
  </si>
  <si>
    <t>BFL-Govdc-Apps/ptips/ptips-web-help</t>
  </si>
  <si>
    <t>1d18a294-31bd-483e-8226-78a11d3479f4</t>
  </si>
  <si>
    <t>BFL-Govdc-Apps/bfl/osd-tsm</t>
  </si>
  <si>
    <t>4708f323-e8ef-4eae-a378-64b568f3b763</t>
  </si>
  <si>
    <t>BFL-Govdc-Apps/bfl/bfms</t>
  </si>
  <si>
    <t>c1a09b8b-7bc0-4326-ae87-becccf9b8d33</t>
  </si>
  <si>
    <t>BFL-Govdc-Apps/bfl/bos-contract</t>
  </si>
  <si>
    <t>236f98d3-8fe8-4897-a3f7-9fdbed6fd619</t>
  </si>
  <si>
    <t>BFL-Govdc-Apps/bfl/indices</t>
  </si>
  <si>
    <t>179cb398-158b-46e1-8293-3ed8fc467627</t>
  </si>
  <si>
    <t>BFL-Govdc-Apps/bfl/bus-contract-kpi</t>
  </si>
  <si>
    <t>3a6846e3-ff40-485d-919c-c857026cb5d7</t>
  </si>
  <si>
    <t>BFL-Govdc-Apps/bfl/bus-procurement-panel4</t>
  </si>
  <si>
    <t>051b0812-0f3d-4df8-b3f1-c0f637be0b9d</t>
  </si>
  <si>
    <t>BFL-Govdc-Apps/bfl/iei-validator</t>
  </si>
  <si>
    <t>d3cf1258-9a7e-4bb3-a845-26a7aededf6a</t>
  </si>
  <si>
    <t>BFL-Govdc-Apps/bfl/odin</t>
  </si>
  <si>
    <t>1446b08d-d8a9-4403-a208-234af7207d0e</t>
  </si>
  <si>
    <t>BFL-Govdc-Apps/bfl/bsar</t>
  </si>
  <si>
    <t>89e7e7b7-9f2c-4741-a3b8-07a38d33fa05</t>
  </si>
  <si>
    <t>BFL-Govdc-Apps/bfl/bus-procurement-panel3</t>
  </si>
  <si>
    <t>c6bd9a47-6483-48ac-8a30-7d6b16a58dc0</t>
  </si>
  <si>
    <t>BFL-Govdc-Apps/bfl/bus-procurement</t>
  </si>
  <si>
    <t>540e17b5-2501-4d81-906d-d882c29dbfad</t>
  </si>
  <si>
    <t>BFL-Govdc-Apps/bfl/transport-data-processor</t>
  </si>
  <si>
    <t>master</t>
  </si>
  <si>
    <t>21</t>
  </si>
  <si>
    <t>1</t>
  </si>
  <si>
    <t>0</t>
  </si>
  <si>
    <t>23</t>
  </si>
  <si>
    <t>Push Webhook</t>
  </si>
  <si>
    <t>4</t>
  </si>
  <si>
    <t>PR Webhook</t>
  </si>
  <si>
    <t>Project Scan</t>
  </si>
  <si>
    <t>22</t>
  </si>
  <si>
    <t>10</t>
  </si>
  <si>
    <t>2025-12-05</t>
  </si>
  <si>
    <t>2026-03-05</t>
  </si>
  <si>
    <t>3.49.7</t>
  </si>
  <si>
    <t>3.54.0</t>
  </si>
  <si>
    <t>2.1.19</t>
  </si>
  <si>
    <t>323a25d6-ec8e-414b-97d6-8d0e5c77a19b</t>
  </si>
  <si>
    <t>feature_OSDME-4705_checkmarx_integration</t>
  </si>
  <si>
    <t>5/03/2026</t>
  </si>
  <si>
    <t>sast,sca,apisec,containers</t>
  </si>
  <si>
    <t>ksubburath</t>
  </si>
  <si>
    <t>Azure DevOps</t>
  </si>
  <si>
    <t>f2893cfa-74b9-4a08-bb31-d605a5624a95</t>
  </si>
  <si>
    <t>4/03/2026</t>
  </si>
  <si>
    <t>89c7ac1d-bad0-4406-9452-e9afdef81b4e</t>
  </si>
  <si>
    <t>3/03/2026</t>
  </si>
  <si>
    <t>0105744e-4676-4fc5-a45e-ac894ae3a5f7</t>
  </si>
  <si>
    <t>16</t>
  </si>
  <si>
    <t>2/03/2026</t>
  </si>
  <si>
    <t>sast,containers,sca</t>
  </si>
  <si>
    <t>achauhan4</t>
  </si>
  <si>
    <t>bb0e7be1-b585-4827-9b4a-9500d3cf7508</t>
  </si>
  <si>
    <t>0ccc7f63-a39b-403c-bcf7-4bffc7ae6df6</t>
  </si>
  <si>
    <t>1/03/2026</t>
  </si>
  <si>
    <t>546aeaad-7c6c-4a46-a053-3ffc5432a394</t>
  </si>
  <si>
    <t>28/02/2026</t>
  </si>
  <si>
    <t>60040d30-dd8b-476d-bd16-2ff00a882e11</t>
  </si>
  <si>
    <t>27/02/2026</t>
  </si>
  <si>
    <t>18d1e41e-8664-42d4-9644-11aed25faec6</t>
  </si>
  <si>
    <t>26/02/2026</t>
  </si>
  <si>
    <t>da8d54e9-5994-43a8-8b60-5e00e77bd881</t>
  </si>
  <si>
    <t>25/02/2026</t>
  </si>
  <si>
    <t>99cd4e76-0667-46d0-a726-e76bb0c413fe</t>
  </si>
  <si>
    <t>24/02/2026</t>
  </si>
  <si>
    <t>be819ca3-282b-4bb9-9f72-926ca0eb3850</t>
  </si>
  <si>
    <t>17</t>
  </si>
  <si>
    <t>23/02/2026</t>
  </si>
  <si>
    <t>c61aa073-cda9-4c47-aacc-12e2e30bbbc8</t>
  </si>
  <si>
    <t>1196e2ff-811d-4faa-9779-3c91a9084a9e</t>
  </si>
  <si>
    <t>22/02/2026</t>
  </si>
  <si>
    <t>c3e5336b-e377-4ed0-a0cb-d53aa90d9275</t>
  </si>
  <si>
    <t>21/02/2026</t>
  </si>
  <si>
    <t>46506dcd-b75f-42e3-bc67-afa6df0cf4bb</t>
  </si>
  <si>
    <t>20/02/2026</t>
  </si>
  <si>
    <t>398fa802-157f-46e8-a77b-077153e6be50</t>
  </si>
  <si>
    <t>19/02/2026</t>
  </si>
  <si>
    <t>efae138b-7006-4c11-80c8-c29c687e3b7c</t>
  </si>
  <si>
    <t>18/02/2026</t>
  </si>
  <si>
    <t>ed06487e-b5ec-4df9-8dd0-d57837dfb09c</t>
  </si>
  <si>
    <t>17/02/2026</t>
  </si>
  <si>
    <t>0744463e-3d52-4041-bceb-b10e1d4dc258</t>
  </si>
  <si>
    <t>14</t>
  </si>
  <si>
    <t>16/02/2026</t>
  </si>
  <si>
    <t>8d209d94-87f3-47b9-b8b8-961fb903841e</t>
  </si>
  <si>
    <t>d11a579e-6e0f-48fe-be1f-075653378faf</t>
  </si>
  <si>
    <t>15/02/2026</t>
  </si>
  <si>
    <t>fd565375-29ee-470e-a945-388d24c18a3e</t>
  </si>
  <si>
    <t>14/02/2026</t>
  </si>
  <si>
    <t>802a5371-de93-44ac-86cc-1b1481409dcb</t>
  </si>
  <si>
    <t>12</t>
  </si>
  <si>
    <t>13/02/2026</t>
  </si>
  <si>
    <t>4cb71086-a19e-44a4-b94a-03444d5810f9</t>
  </si>
  <si>
    <t>0f310f18-5d6e-4598-bcee-f48a954a448d</t>
  </si>
  <si>
    <t>12/02/2026</t>
  </si>
  <si>
    <t>3942241f-61c6-443d-92f6-157d9ee57a99</t>
  </si>
  <si>
    <t>11/02/2026</t>
  </si>
  <si>
    <t>ebea00b3-54c3-42ae-9f63-6f3e86de0a96</t>
  </si>
  <si>
    <t>10/02/2026</t>
  </si>
  <si>
    <t>ee1933da-176b-4cc5-9302-98f36764783a</t>
  </si>
  <si>
    <t>886db82d-31fb-4f9c-8bd7-714d2ffd1bd8</t>
  </si>
  <si>
    <t>9/02/2026</t>
  </si>
  <si>
    <t>01717f43-a0a8-4c5c-ba16-f0621064ec36</t>
  </si>
  <si>
    <t>2aaa6104-65db-49a5-a024-e180f6f7a6b7</t>
  </si>
  <si>
    <t>8/02/2026</t>
  </si>
  <si>
    <t>58b686de-f446-4dac-ba43-0112dcc2e7d4</t>
  </si>
  <si>
    <t>7/02/2026</t>
  </si>
  <si>
    <t>47773979-6864-484f-8564-aebb24c8c695</t>
  </si>
  <si>
    <t>6/02/2026</t>
  </si>
  <si>
    <t>0ebc59f4-c8c8-4a7f-a7e8-acc4ce7f39de</t>
  </si>
  <si>
    <t>5/02/2026</t>
  </si>
  <si>
    <t>9b0578d6-b299-4a84-b232-b52c3f62e97a</t>
  </si>
  <si>
    <t>4/02/2026</t>
  </si>
  <si>
    <t>96ca5995-ebd0-4428-aeee-f5099ce89bc9</t>
  </si>
  <si>
    <t>3/02/2026</t>
  </si>
  <si>
    <t>499bb069-62c7-48a4-ba90-c1397bec5567</t>
  </si>
  <si>
    <t>19</t>
  </si>
  <si>
    <t>2/02/2026</t>
  </si>
  <si>
    <t>2fb53a42-51a6-4534-86f5-88de58ed9daa</t>
  </si>
  <si>
    <t>31b0f27b-88ec-4c9f-88a5-5175ee90372d</t>
  </si>
  <si>
    <t>1/02/2026</t>
  </si>
  <si>
    <t>52bf2fce-8489-46e7-9032-444f7a2613e9</t>
  </si>
  <si>
    <t>31/01/2026</t>
  </si>
  <si>
    <t>f992c850-0bc9-4a75-873c-c03ff37e2cc6</t>
  </si>
  <si>
    <t>30/01/2026</t>
  </si>
  <si>
    <t>62cc34c4-6ccc-4d66-973a-503e4f60f9ca</t>
  </si>
  <si>
    <t>29/01/2026</t>
  </si>
  <si>
    <t>2c0cc886-5a4b-4430-bbd3-b1f75fbc8719</t>
  </si>
  <si>
    <t>28/01/2026</t>
  </si>
  <si>
    <t>3dc0d2a8-45f5-4e7e-9689-938d37a31214</t>
  </si>
  <si>
    <t>27/01/2026</t>
  </si>
  <si>
    <t>3de90d28-0f18-4aae-9f69-a551d2617f0c</t>
  </si>
  <si>
    <t>11</t>
  </si>
  <si>
    <t>025c81e4-0c44-4020-bead-5cd2db4efd8b</t>
  </si>
  <si>
    <t>03084cef-5a69-4e73-8ca9-bd90d221f15e</t>
  </si>
  <si>
    <t>26/01/2026</t>
  </si>
  <si>
    <t>b90c35b7-4f4d-4861-b8ee-6e192e087c21</t>
  </si>
  <si>
    <t>fc5b4c4b-b84f-4db7-9a4e-79f836e7d452</t>
  </si>
  <si>
    <t>25/01/2026</t>
  </si>
  <si>
    <t>351dca3a-39c0-4c5f-a9e9-ea26725f767e</t>
  </si>
  <si>
    <t>24/01/2026</t>
  </si>
  <si>
    <t>0778c382-9baa-407c-9e1d-65352c93b2c3</t>
  </si>
  <si>
    <t>23/01/2026</t>
  </si>
  <si>
    <t>1dd28800-e623-45e4-9ac0-82d4ecf3baeb</t>
  </si>
  <si>
    <t>22/01/2026</t>
  </si>
  <si>
    <t>ada3857a-5d23-415c-9935-2be058c1eed2</t>
  </si>
  <si>
    <t>21/01/2026</t>
  </si>
  <si>
    <t>0d66887a-f215-4da6-aaf1-7333dccbe02f</t>
  </si>
  <si>
    <t>20/01/2026</t>
  </si>
  <si>
    <t>eccff0a1-27a5-4088-9d51-404b7ad6c87a</t>
  </si>
  <si>
    <t>15</t>
  </si>
  <si>
    <t>19/01/2026</t>
  </si>
  <si>
    <t>e1e5cd82-39d1-41f9-88fb-121e42b8b782</t>
  </si>
  <si>
    <t>c5bccc5a-7425-4b90-ba9b-a2277beaeb99</t>
  </si>
  <si>
    <t>18/01/2026</t>
  </si>
  <si>
    <t>8d4ecd47-376f-45c8-8a3b-ead1985b1547</t>
  </si>
  <si>
    <t>17/01/2026</t>
  </si>
  <si>
    <t>0d5953f0-b071-4dcd-8da8-2a6a920ec78f</t>
  </si>
  <si>
    <t>16/01/2026</t>
  </si>
  <si>
    <t>57857ca8-3257-4348-bef0-d546954df3e7</t>
  </si>
  <si>
    <t>15/01/2026</t>
  </si>
  <si>
    <t>8c8364c1-b40f-4ccc-bf8d-9cd4f24863ed</t>
  </si>
  <si>
    <t>14/01/2026</t>
  </si>
  <si>
    <t>0d6444bf-a77c-4de9-8376-b98cfd0cf943</t>
  </si>
  <si>
    <t>13/01/2026</t>
  </si>
  <si>
    <t>d7c94bab-6a7d-4039-92c4-993da18a2483</t>
  </si>
  <si>
    <t>12/01/2026</t>
  </si>
  <si>
    <t>3208cb81-ca3b-4983-8ac9-5b52460bc398</t>
  </si>
  <si>
    <t>1e0b0aae-e2e0-489c-ab11-a24a9c15ec0d</t>
  </si>
  <si>
    <t>11/01/2026</t>
  </si>
  <si>
    <t>a38a8c28-df44-42b7-89ca-475ba0b4d90d</t>
  </si>
  <si>
    <t>10/01/2026</t>
  </si>
  <si>
    <t>5b689068-f2f0-4bde-93c7-d4ad131957df</t>
  </si>
  <si>
    <t>9/01/2026</t>
  </si>
  <si>
    <t>b36f80a6-4a46-421d-ad3b-a55ab6970fcf</t>
  </si>
  <si>
    <t>8/01/2026</t>
  </si>
  <si>
    <t>9e2e70ca-7b2e-40a5-b1e6-54c39e8d0e87</t>
  </si>
  <si>
    <t>7/01/2026</t>
  </si>
  <si>
    <t>a9d67b8b-4328-47f5-95c2-284aff527436</t>
  </si>
  <si>
    <t>feature_test</t>
  </si>
  <si>
    <t>6/01/2026</t>
  </si>
  <si>
    <t>sast,apisec,containers,sca</t>
  </si>
  <si>
    <t>dcbe8240-3297-412c-99c7-38ca54fbc460</t>
  </si>
  <si>
    <t>b8ad34fc-a39b-4fec-81bb-206f9db1fd5b</t>
  </si>
  <si>
    <t>5/01/2026</t>
  </si>
  <si>
    <t>9d8617e2-250c-4200-86bf-ebe0994765b9</t>
  </si>
  <si>
    <t>5689102a-6e3b-43a9-9f05-12b060851677</t>
  </si>
  <si>
    <t>4/01/2026</t>
  </si>
  <si>
    <t>c41196fb-0aa4-48b8-8b27-13163b9fce73</t>
  </si>
  <si>
    <t>3/01/2026</t>
  </si>
  <si>
    <t>d0303b5f-ee0b-4cd1-80be-3cbdfe6983cc</t>
  </si>
  <si>
    <t>2/01/2026</t>
  </si>
  <si>
    <t>2e801d3a-6d2e-4383-acca-751a6d7e3d98</t>
  </si>
  <si>
    <t>1/01/2026</t>
  </si>
  <si>
    <t>c1b04917-9ecf-41f6-9400-e58606c02960</t>
  </si>
  <si>
    <t>31/12/2025</t>
  </si>
  <si>
    <t>d1a91381-47c0-4faa-b9fc-e1dea5dedd79</t>
  </si>
  <si>
    <t>30/12/2025</t>
  </si>
  <si>
    <t>12586210-0305-4289-921a-c85e2328a453</t>
  </si>
  <si>
    <t>29/12/2025</t>
  </si>
  <si>
    <t>f3083f75-db46-4509-98b9-11fc30220df9</t>
  </si>
  <si>
    <t>363e9dd5-6db0-4676-8e8c-934af742f865</t>
  </si>
  <si>
    <t>28/12/2025</t>
  </si>
  <si>
    <t>b47ff029-b1ad-40ed-96bd-41f28b93c07f</t>
  </si>
  <si>
    <t>27/12/2025</t>
  </si>
  <si>
    <t>36b04033-54ba-4e81-a764-c309ee01c9a5</t>
  </si>
  <si>
    <t>26/12/2025</t>
  </si>
  <si>
    <t>1510fd57-28f6-4c1e-95cf-2cf5bf80fe24</t>
  </si>
  <si>
    <t>25/12/2025</t>
  </si>
  <si>
    <t>42c631df-d6a5-4e47-9d80-839552fa03a5</t>
  </si>
  <si>
    <t>24/12/2025</t>
  </si>
  <si>
    <t>edba2890-f275-4333-9c97-011db5fa7252</t>
  </si>
  <si>
    <t>23/12/2025</t>
  </si>
  <si>
    <t>52bdf076-9c5b-416b-8f21-51c400ed3c2c</t>
  </si>
  <si>
    <t>18</t>
  </si>
  <si>
    <t>22/12/2025</t>
  </si>
  <si>
    <t>2b131713-b233-4859-be0f-e40fc2562778</t>
  </si>
  <si>
    <t>7583681b-7a1d-4377-b771-ea405d8a2e29</t>
  </si>
  <si>
    <t>21/12/2025</t>
  </si>
  <si>
    <t>3d8673d4-bdb4-43ad-a67d-f8efb3353df3</t>
  </si>
  <si>
    <t>20/12/2025</t>
  </si>
  <si>
    <t>35a2f447-9dfe-4ca8-bd8b-8d881c6ec69f</t>
  </si>
  <si>
    <t>19/12/2025</t>
  </si>
  <si>
    <t>3780318f-ded5-40ba-aba3-a63c93e5f99f</t>
  </si>
  <si>
    <t>18/12/2025</t>
  </si>
  <si>
    <t>e9d645b6-8c7c-431c-8ab4-5abfea58a382</t>
  </si>
  <si>
    <t>47f41820-dc0d-4756-a1f6-68ac4ae3ed2c</t>
  </si>
  <si>
    <t>b7f50eed-9cf0-4382-840a-f55a222b0da0</t>
  </si>
  <si>
    <t>834da395-80ea-4e4a-a727-75d2f1cbe4eb</t>
  </si>
  <si>
    <t>17/12/2025</t>
  </si>
  <si>
    <t>bccc15d0-7cd4-4789-96c8-a0cdf2ecd067</t>
  </si>
  <si>
    <t>366d305a-c776-4348-a03a-11212aa6b616</t>
  </si>
  <si>
    <t>298883c9-6bb0-4151-80cc-588fed95da59</t>
  </si>
  <si>
    <t>d9b0d38a-e199-4157-bae6-f72aff79c814</t>
  </si>
  <si>
    <t>15/12/2025</t>
  </si>
  <si>
    <t>1a33f7d1-b1e4-4196-8dd3-9dca77a64674</t>
  </si>
  <si>
    <t>9</t>
  </si>
  <si>
    <t>sast,sca,apisec</t>
  </si>
  <si>
    <t>Karthik kangeyan Subburathinam (HCL)</t>
  </si>
  <si>
    <t>3966c996-8f7b-47d7-8276-d66183912120</t>
  </si>
  <si>
    <t>8/12/2025</t>
  </si>
  <si>
    <t>c4c73a32-4db6-45df-85e6-dab9594b3fd4</t>
  </si>
  <si>
    <t>feature_OSDME-5358_Java17_Spring6_Jsf3</t>
  </si>
  <si>
    <t>82b2ac4c-98e9-4649-94d0-31b5d7495887</t>
  </si>
  <si>
    <t>feature_OSDBAU-4886</t>
  </si>
  <si>
    <t>skannan5</t>
  </si>
  <si>
    <t>c76ce0af-007b-401c-9b73-368f2beb4b96</t>
  </si>
  <si>
    <t>2aeca4d4-4aad-4502-9567-8c2dee08d54c</t>
  </si>
  <si>
    <t>feature_OSDME-5295_checkmarx_integration</t>
  </si>
  <si>
    <t>48bf231b-dc4d-4796-aa75-fad0ccea34a6</t>
  </si>
  <si>
    <t>feature_OSDME-5330_checkmarx_integration</t>
  </si>
  <si>
    <t>81cc5299-f31c-44c6-b9b7-36b5b38cc04d</t>
  </si>
  <si>
    <t>feature_OSDBAU-4881</t>
  </si>
  <si>
    <t>5eb8fe49-c343-49f0-81ba-5d881934bdb7</t>
  </si>
  <si>
    <t>feature_OSDME-5262_checkmarx_integration</t>
  </si>
  <si>
    <t>9e1907dc-6d11-4ab0-9b30-93b05d6a996b</t>
  </si>
  <si>
    <t>feature_OSDBAU-4874</t>
  </si>
  <si>
    <t>858834ec-b6fe-4a07-97cc-8777835b38d5</t>
  </si>
  <si>
    <t>feature_OSDBAU-4883</t>
  </si>
  <si>
    <t>24f03573-4b62-4247-ac17-803b402fd1af</t>
  </si>
  <si>
    <t>feature_OSDBAU_4808</t>
  </si>
  <si>
    <t>7e07af89-b1d4-490a-8eac-c055bee140b0</t>
  </si>
  <si>
    <t>20</t>
  </si>
  <si>
    <t>b76f0caf-7c85-4c9a-a519-57616345f254</t>
  </si>
  <si>
    <t>1d76e852-76b8-44fc-b333-02817c1697f7</t>
  </si>
  <si>
    <t>bebf25e7-b194-4d8c-ade3-9a205a02a0c5</t>
  </si>
  <si>
    <t>def0308b-925e-411a-b53c-dc9f8dc79197</t>
  </si>
  <si>
    <t>oauth2-migration</t>
  </si>
  <si>
    <t>189ceb88-5554-4ca6-a7aa-5ee0042deb1b</t>
  </si>
  <si>
    <t>c698be86-8804-4508-b8fb-c8fb65cf5a5f</t>
  </si>
  <si>
    <t>1ed2c851-ebbc-4a3a-bfb6-bb38a47eeb28</t>
  </si>
  <si>
    <t>dd9d6233-0526-4570-b153-b58b71cae8de</t>
  </si>
  <si>
    <t>d17f75ed-ab88-4ed7-877b-1984ea7efea4</t>
  </si>
  <si>
    <t>daa6111a-8993-4d28-83f2-4d77461f3b77</t>
  </si>
  <si>
    <t>NAREEN BABU MEDIKONDA (HCL)</t>
  </si>
  <si>
    <t>06d176fd-7b30-41f6-b8ff-0c7ad2a782bf</t>
  </si>
  <si>
    <t>0db0cab0-63d7-4c88-810d-ec2455cec046</t>
  </si>
  <si>
    <t>518d2d50-e823-44e4-b918-4d31289fd17c</t>
  </si>
  <si>
    <t>354494f3-5cc3-4623-a8c0-fa27a3beaeae</t>
  </si>
  <si>
    <t>6cd886da-c0b8-491f-91d6-7c4ef882add6</t>
  </si>
  <si>
    <t>7b90a0f9-09d9-49e8-bd9f-1c3d36577e85</t>
  </si>
  <si>
    <t>243ff285-2fa3-4b9f-b548-5d10589d693d</t>
  </si>
  <si>
    <t>632e0b4f-0648-423c-a0d3-87a3f935f0bc</t>
  </si>
  <si>
    <t>74774d42-5327-483b-bd47-4156ddb38917</t>
  </si>
  <si>
    <t>b028244c-96f7-473d-8e2d-6a5a18e82fbf</t>
  </si>
  <si>
    <t>a77d2e14-cfd7-4cd5-95a7-bc947657ebb5</t>
  </si>
  <si>
    <t>5866f280-6cdb-4e01-a5f6-9e5d56768898</t>
  </si>
  <si>
    <t>56d06cf0-d3eb-431f-b1e9-b903c1e7683b</t>
  </si>
  <si>
    <t>3739039f-801a-42c5-ad21-0a40c96bdaba</t>
  </si>
  <si>
    <t>6a461797-bc2d-4a3e-8dbe-1c13586732e1</t>
  </si>
  <si>
    <t>27815d4b-e31f-42a6-8be7-1d9b0e4a7f29</t>
  </si>
  <si>
    <t>57df042c-18e2-4943-b230-4aa35908c2d9</t>
  </si>
  <si>
    <t>f22a3360-0e2e-48bd-833a-8480dfae5559</t>
  </si>
  <si>
    <t>3fe2577e-921a-492b-bdf8-8e7aa26fa7ec</t>
  </si>
  <si>
    <t>b93999ee-833e-4001-b852-2da372db427d</t>
  </si>
  <si>
    <t>23b5bf8e-8ba6-4382-941c-337c520ecae0</t>
  </si>
  <si>
    <t>8a1b3028-26bf-4894-b969-7f272cc5ac13</t>
  </si>
  <si>
    <t>75ba5b56-0cfb-4522-9372-8ae4d1000134</t>
  </si>
  <si>
    <t>2b355822-da66-4de4-8c83-f4550122e599</t>
  </si>
  <si>
    <t>c74636bf-97a4-450a-a757-2ccb4bfd5824</t>
  </si>
  <si>
    <t>a284e9f1-9fbc-4936-a79b-61fdf1af80b7</t>
  </si>
  <si>
    <t>9d218f89-8ee3-408e-857e-4138fb185ca9</t>
  </si>
  <si>
    <t>1a7d2ed1-8fff-497b-946a-bcbc5f19c5e7</t>
  </si>
  <si>
    <t>f9488f5d-0dc7-4af9-82f4-42e6640f272c</t>
  </si>
  <si>
    <t>e07a1286-db0f-4df4-af45-748656293dad</t>
  </si>
  <si>
    <t>f633a5e3-d420-4f20-b807-72e6be39f5a9</t>
  </si>
  <si>
    <t>81d6c2bb-8b25-424d-a093-69290e7b8c0a</t>
  </si>
  <si>
    <t>5d7601dc-aee6-483a-86bf-24f7be85962c</t>
  </si>
  <si>
    <t>ec74066e-a5ce-4297-a4c3-b31e72f41c2f</t>
  </si>
  <si>
    <t>e44498fc-b2ae-48ad-a321-8b5d87301be8</t>
  </si>
  <si>
    <t>546b1cc1-07bd-42da-8142-f39cd0235b31</t>
  </si>
  <si>
    <t>f9888b99-63e3-47af-8187-c5a02a7f2406</t>
  </si>
  <si>
    <t>0b5d9250-c1a5-44a5-9a66-5754aa3672a5</t>
  </si>
  <si>
    <t>23af6f19-9638-4f85-976c-747a8ccc3116</t>
  </si>
  <si>
    <t>af741f4c-f45f-4031-b1d0-ea794a5f9a2f</t>
  </si>
  <si>
    <t>36fd8d6d-c2e7-46c4-af20-ded260ba101f</t>
  </si>
  <si>
    <t>13cf7a37-8be3-4ccc-b55a-1f2f7debb642</t>
  </si>
  <si>
    <t>377bdaea-a38b-4446-9e27-11c2e66a681e</t>
  </si>
  <si>
    <t>fa0f99ae-7ffa-4b6f-a502-9e302f86a12f</t>
  </si>
  <si>
    <t>3bf85dfc-b796-45d6-8656-253633d54a53</t>
  </si>
  <si>
    <t>4327b31b-4b93-4625-91d0-990ece51cfe2</t>
  </si>
  <si>
    <t>c2f8190d-f9f7-48d0-8984-be39f023a694</t>
  </si>
  <si>
    <t>d4269205-39ad-4bca-aac2-e1f37c8e952f</t>
  </si>
  <si>
    <t>afcb83db-7bc4-4534-9999-8fd410fec6a0</t>
  </si>
  <si>
    <t>d6751b58-d1f6-43b2-be15-0fa6c6a4ffbd</t>
  </si>
  <si>
    <t>9251172b-3969-4c5c-ae5b-50ccfb953cf4</t>
  </si>
  <si>
    <t>faa13473-6ab2-454c-a2de-168a13ef870c</t>
  </si>
  <si>
    <t>e13b1e2f-aeba-4ec8-b317-e987cfe99006</t>
  </si>
  <si>
    <t>29c2c061-2217-44f5-90d3-8b005193bf6f</t>
  </si>
  <si>
    <t>a2b90556-2427-49a9-a044-00ea922cbb48</t>
  </si>
  <si>
    <t>b10a5770-9cf3-46ee-a8d1-56d3e4a3b780</t>
  </si>
  <si>
    <t>c75c196c-077a-454b-aedc-9d7a170a3963</t>
  </si>
  <si>
    <t>2440fbf5-bbdb-4e3d-97a7-d90c25aadd00</t>
  </si>
  <si>
    <t>9d1184f0-a5c3-4195-9630-a2db71913b47</t>
  </si>
  <si>
    <t>c2f64028-c841-4d52-9a45-e5c6f53fc316</t>
  </si>
  <si>
    <t>0c808760-513c-4fc1-9aa2-723e90df5514</t>
  </si>
  <si>
    <t>81baf1ec-21a0-4825-a2c3-5a692b4010d1</t>
  </si>
  <si>
    <t>6b3ca78b-64b8-451e-953b-5b1133904193</t>
  </si>
  <si>
    <t>ebd3728b-affa-417c-9cbc-fde634b1bf8b</t>
  </si>
  <si>
    <t>e60c175b-51a5-4923-b137-3691128baaf2</t>
  </si>
  <si>
    <t>cd8a822c-c191-410a-928e-4378988da2f7</t>
  </si>
  <si>
    <t>46b10b98-8180-46c3-843f-165077232a12</t>
  </si>
  <si>
    <t>628ac325-7360-4356-8d26-9704579630ee</t>
  </si>
  <si>
    <t>98a5c4a1-89fb-45c0-a075-0c37e5e4eb45</t>
  </si>
  <si>
    <t>8b3a1984-a7de-45e3-951e-70037f22228e</t>
  </si>
  <si>
    <t>8b4c18ad-6584-4522-be23-85e42dc7d658</t>
  </si>
  <si>
    <t>935da264-d04a-430f-b0b0-ec71fe56a3b5</t>
  </si>
  <si>
    <t>988ae39c-4193-4bc6-b8bb-0e674fedb357</t>
  </si>
  <si>
    <t>19aa3df6-f640-4d16-809b-4878a45e560f</t>
  </si>
  <si>
    <t>13</t>
  </si>
  <si>
    <t>5a1d23ad-c8ed-4db9-b04d-5ac0712296d7</t>
  </si>
  <si>
    <t>feature_OSDME-5358_Java17_Spring6_Jsf3_tmp</t>
  </si>
  <si>
    <t>dec0b46a-7e7b-4c94-ac0e-456507277d91</t>
  </si>
  <si>
    <t>ee13f8bb-960e-4b57-a69c-5a801edf12bc</t>
  </si>
  <si>
    <t>795e2b32-5822-43d7-b217-e008be5ac4cc</t>
  </si>
  <si>
    <t>76796c3e-3794-4901-a0cd-ff5684d6c835</t>
  </si>
  <si>
    <t>552b5996-e269-4201-8861-9b65bb59bde9</t>
  </si>
  <si>
    <t>2fcaff81-a29d-4d31-b0e1-66a066cbb918</t>
  </si>
  <si>
    <t>5fe861e3-405b-4e09-8e23-08f193ef8855</t>
  </si>
  <si>
    <t>52a56245-5de8-4061-9084-a7b67eeb4986</t>
  </si>
  <si>
    <t>dc9ce836-100f-489d-a4d9-546d277c483d</t>
  </si>
  <si>
    <t>ec91f046-4860-43b2-888f-2340bb16d6d6</t>
  </si>
  <si>
    <t>feature_ADE-248</t>
  </si>
  <si>
    <t>c80da420-3179-4021-b7fd-1037884ced8b</t>
  </si>
  <si>
    <t>5b14c1ef-1505-4f66-9f97-18f51a0914e0</t>
  </si>
  <si>
    <t>962d7320-db23-4da5-aac2-0e25cad8e4c8</t>
  </si>
  <si>
    <t>22dc225e-697e-4d58-8cbc-c2db03043a14</t>
  </si>
  <si>
    <t>b72b42d5-9d87-43ae-9d2e-b0d594e6efcc</t>
  </si>
  <si>
    <t>Sachin Kumar (HCL)</t>
  </si>
  <si>
    <t>08c1e34d-f1ba-4531-9b0f-203796213a35</t>
  </si>
  <si>
    <t>feature/feb-release-3.54.1</t>
  </si>
  <si>
    <t>72ddcb19-e892-4318-afdd-7371e313839c</t>
  </si>
  <si>
    <t>e7fc7f35-26f9-4d2e-8a20-9ab8eac6c081</t>
  </si>
  <si>
    <t>migration_bta_stage2</t>
  </si>
  <si>
    <t>6a93ad02-6fa4-4e2e-bff8-d9f40197ceab</t>
  </si>
  <si>
    <t>feature_test11</t>
  </si>
  <si>
    <t>6dc624dc-da32-4cdf-af23-cb5b6c5f9407</t>
  </si>
  <si>
    <t>4ebfc124-a39f-48c1-b854-521da778f10a</t>
  </si>
  <si>
    <t>fdb19a5c-c70f-4591-8f64-91a9085f1aed</t>
  </si>
  <si>
    <t>gbretthau</t>
  </si>
  <si>
    <t>2ce14899-2841-4e79-a360-68848e8e2edd</t>
  </si>
  <si>
    <t>e5fb699d-094d-4c52-a7ee-d383da9270ad</t>
  </si>
  <si>
    <t>feature_ADE_230_OSDME__4514_4934</t>
  </si>
  <si>
    <t>6421eb0e-3fe0-4a2e-ae8e-a901b15ddb1c</t>
  </si>
  <si>
    <t>feature_ADE-230_OSDME_4730_4933</t>
  </si>
  <si>
    <t>aadd141f-4f3f-4a47-967c-090960256a4b</t>
  </si>
  <si>
    <t>a5ad9a05-56e2-4cac-93c5-2842abef8461</t>
  </si>
  <si>
    <t>kpatil2</t>
  </si>
  <si>
    <t>73a906a4-6b7d-45af-a5ef-4696cc3a35a3</t>
  </si>
  <si>
    <t>b2ff6b31-fdc2-4c2c-8dae-5ef69f514c61</t>
  </si>
  <si>
    <t>519d5fbc-fbd7-4cf5-b70a-a7dcd3638e9f</t>
  </si>
  <si>
    <t>feature_OSDBAU-4715</t>
  </si>
  <si>
    <t>f9a1a71a-7158-4960-8f84-baa897a17e91</t>
  </si>
  <si>
    <t>Yagnesh Raja (HCL)</t>
  </si>
  <si>
    <t>335befa8-001d-4cda-b96b-b360036964ca</t>
  </si>
  <si>
    <t>98bcfb94-35fd-4108-84ed-f360bb900a10</t>
  </si>
  <si>
    <t>8f346e87-b996-4027-ba61-954da8ee8f15</t>
  </si>
  <si>
    <t>feature_ADE-248-OSDME-4627</t>
  </si>
  <si>
    <t>04a52d67-6819-4f49-a05d-ee2ddee8184d</t>
  </si>
  <si>
    <t>a6d26447-a8d1-461c-acc9-25bbdbea61a6</t>
  </si>
  <si>
    <t>f92d3c86-7e2c-4afa-afa8-085da076a493</t>
  </si>
  <si>
    <t>feature_OSDME-5090</t>
  </si>
  <si>
    <t>17559507-9a16-4ca2-a68c-480eb3a1a547</t>
  </si>
  <si>
    <t>7f9d51af-1f8c-42f6-85bc-be70bac0937c</t>
  </si>
  <si>
    <t>feature_ADE-230_pipeline_retrofit</t>
  </si>
  <si>
    <t>cf586a7a-152a-462b-944b-cf0f814a835c</t>
  </si>
  <si>
    <t>c03f4897-601a-4d29-bd65-b27fef2e6ba6</t>
  </si>
  <si>
    <t>faa4c526-ca72-4d4d-87be-ed94d4ec164e</t>
  </si>
  <si>
    <t>97d77f28-b9d0-4036-b788-6f5febcaa5e4</t>
  </si>
  <si>
    <t>5e7d96f5-95c6-421e-96ec-3d8f6ea5fa7d</t>
  </si>
  <si>
    <t>798c24df-7bc1-400d-b1d7-334a35b08694</t>
  </si>
  <si>
    <t>97874b92-5f7b-4ed9-9bd4-2dced1840222</t>
  </si>
  <si>
    <t>ee961c6a-b57d-4318-a27b-d44b2ed205ef</t>
  </si>
  <si>
    <t>66726981-d867-4fdb-9aae-255a0cdab931</t>
  </si>
  <si>
    <t>30e626be-988f-469c-81df-f46f20f75eb7</t>
  </si>
  <si>
    <t>d473c2b3-229f-461a-b64b-c2abed082683</t>
  </si>
  <si>
    <t>e202a61b-f886-4e1e-9afd-3e6d9d72218a</t>
  </si>
  <si>
    <t>16/12/2025</t>
  </si>
  <si>
    <t>3b0a2a36-c39c-4f6e-b0d0-1f0516764bcc</t>
  </si>
  <si>
    <t>37e4415f-ea0f-4ada-8678-60b5a7e8fe50</t>
  </si>
  <si>
    <t>d529313c-1d03-41cf-8df9-000bf9bb18a9</t>
  </si>
  <si>
    <t>ffaaf1ec-d3cc-45a4-a6ff-4d57c1c5fe4b</t>
  </si>
  <si>
    <t>fa11a644-c7a0-4858-be22-26d66ca8263d</t>
  </si>
  <si>
    <t>e9d3455d-a95f-4df6-b0f0-49c24c6de6c9</t>
  </si>
  <si>
    <t>feature_ADE-267_OSDME-3781_checkmarx_integration</t>
  </si>
  <si>
    <t>11/12/2025</t>
  </si>
  <si>
    <t>b83b5841-24e1-49df-b0dd-33f541dbeb01</t>
  </si>
  <si>
    <t>a28ec7bb-e018-4c18-8aa5-d45203b5ec1f</t>
  </si>
  <si>
    <t>0fc4a5d6-f793-47b5-aa8e-e973a7a696b5</t>
  </si>
  <si>
    <t>15251209-3eb3-416f-a92a-6686d85e3e59</t>
  </si>
  <si>
    <t>9/12/2025</t>
  </si>
  <si>
    <t>8543d09e-54ad-47fe-a339-5f8724cb5a74</t>
  </si>
  <si>
    <t>dec-release-3.54</t>
  </si>
  <si>
    <t>41033208-3dff-4c28-8576-db6b66f50f88</t>
  </si>
  <si>
    <t>8e6df3a2-d915-4bb6-9cb8-e045b4fa9df8</t>
  </si>
  <si>
    <t>feature/rhel8-3.53.1</t>
  </si>
  <si>
    <t>302f8f5f-b083-4446-b3e4-6e71ecf35ad4</t>
  </si>
  <si>
    <t>bbe7b5bb-ec95-4b56-8749-815d0d2d4e71</t>
  </si>
  <si>
    <t>ptips-modernisation-interim</t>
  </si>
  <si>
    <t>7df9e417-2cc4-4803-bc99-9b2e36cb679a</t>
  </si>
  <si>
    <t>96a74438-7332-4732-9ec6-ec72ef21983f</t>
  </si>
  <si>
    <t>bb027381-8b9d-4adc-9dfd-fad544f35306</t>
  </si>
  <si>
    <t>9d70bb52-dc91-40b0-bc8e-f34b3ae7d497</t>
  </si>
  <si>
    <t>b857b06a-657f-41d1-89f1-f6b39e6b2ee7</t>
  </si>
  <si>
    <t>29f78801-1ea5-44b1-b7f0-e271f69d1188</t>
  </si>
  <si>
    <t>80dbacb6-5001-4d14-9b0f-ae0bc425907d</t>
  </si>
  <si>
    <t>efd275bf-4ee1-4b0e-956a-5a06539b5e65</t>
  </si>
  <si>
    <t>2009b95d-d4ef-4d13-8736-ddae94acc89b</t>
  </si>
  <si>
    <t>3f29b2c5-48cc-4785-aa27-0aaf206ff0c4</t>
  </si>
  <si>
    <t>0e9c0332-c4e0-4411-961b-ff83e7fb98bc</t>
  </si>
  <si>
    <t>86046afc-5835-4bd4-97e8-23bd68904541</t>
  </si>
  <si>
    <t>c10a3307-9f37-48d7-b4fe-53e4ca6c3684</t>
  </si>
  <si>
    <t>8cca7470-b04a-4ded-b583-358dc1b4bbcc</t>
  </si>
  <si>
    <t>f593e5be-1597-456f-be78-ad6d70bc07e6</t>
  </si>
  <si>
    <t>78fbc01c-b358-455c-a3a3-9361452b15f6</t>
  </si>
  <si>
    <t>1f525fac-9b9a-4c17-8134-f9e1ff918d6f</t>
  </si>
  <si>
    <t>a8f0108f-d90c-4479-aef0-4bd73387c24e</t>
  </si>
  <si>
    <t>0114ac29-20f7-4c0f-a7ce-2a8305389bc0</t>
  </si>
  <si>
    <t>91c975be-5fe3-4ad6-8a30-feaa0b94d5cd</t>
  </si>
  <si>
    <t>6040e9cd-1442-46fb-8969-d234e58bd675</t>
  </si>
  <si>
    <t>e671c3ee-3948-4c28-a63f-2fc82f92518e</t>
  </si>
  <si>
    <t>8071e43b-bbb6-4c46-8fb9-cd93fa44a73a</t>
  </si>
  <si>
    <t>4ef33d53-1c1a-4d93-bfa0-e03f5b289991</t>
  </si>
  <si>
    <t>14271821-dd54-49ab-ae81-12cf2c5a8507</t>
  </si>
  <si>
    <t>13832837-272a-4637-9d09-00189209bd4f</t>
  </si>
  <si>
    <t>61e0c8da-f1ac-4dbf-bdd4-1ec6c3bac538</t>
  </si>
  <si>
    <t>161a1417-4cb7-4ec3-bb1a-d2200931125a</t>
  </si>
  <si>
    <t>a1e0115d-b71a-46f4-915f-d4182457b01e</t>
  </si>
  <si>
    <t>ac7615e1-cfe4-4d66-90a1-cfcbb507a00e</t>
  </si>
  <si>
    <t>3e9ac91b-4104-4d80-8476-015fe5947150</t>
  </si>
  <si>
    <t>10cec239-83e3-4846-8c26-7edc7cc43408</t>
  </si>
  <si>
    <t>c69e018f-fe81-4d2d-ad16-051ff1390b5a</t>
  </si>
  <si>
    <t>feature_OSDME-5343</t>
  </si>
  <si>
    <t>aa217d1d-1ef3-4aa9-9e11-b5f4939c4519</t>
  </si>
  <si>
    <t>12471b41-3c25-402b-af9c-b9bb5c2a2bfc</t>
  </si>
  <si>
    <t>a456e40c-89e1-49dd-a887-7d17c2c072ff</t>
  </si>
  <si>
    <t>4ac202fb-72b8-483b-ae39-0dfbdee99ff4</t>
  </si>
  <si>
    <t>cc2c4385-8f78-46d5-89b5-d12ae268e337</t>
  </si>
  <si>
    <t>17203411-f140-4520-9d6a-5e36c20e1b18</t>
  </si>
  <si>
    <t>fe7164e7-cca6-4642-a930-3412823914c6</t>
  </si>
  <si>
    <t>43386db9-42be-4d80-998b-ff8dff7d2967</t>
  </si>
  <si>
    <t>168c5a63-bfb1-4020-a777-af9aa8368a50</t>
  </si>
  <si>
    <t>ef6cf77f-502b-4edc-9fb1-e5908eae6188</t>
  </si>
  <si>
    <t>575c9d3f-28e9-4654-acae-c08060b2f201</t>
  </si>
  <si>
    <t>7c843baa-541b-4ae3-b03e-c045bbda6508</t>
  </si>
  <si>
    <t>8dadbc42-51d8-422b-b2fe-13764e357dff</t>
  </si>
  <si>
    <t>5e025832-9229-4914-b127-834c972aa4cf</t>
  </si>
  <si>
    <t>943b362d-2ca5-43ea-928c-22718b120dcf</t>
  </si>
  <si>
    <t>3bdd5e1f-365d-45b2-85a8-8c06a42913c2</t>
  </si>
  <si>
    <t>2e00f483-3f1c-4988-aeeb-14efae14e401</t>
  </si>
  <si>
    <t>98b61ea0-0cf9-4dde-894b-003dee5ec7c4</t>
  </si>
  <si>
    <t>e1cfd9ae-5bdc-42ee-8e84-1190425f951a</t>
  </si>
  <si>
    <t>67a1cc88-bb38-4bee-9bd1-c7adff9b4f1a</t>
  </si>
  <si>
    <t>9de3eeff-e592-46bd-9617-1374d9424752</t>
  </si>
  <si>
    <t>f4f52886-76cb-4133-a82a-c99566244476</t>
  </si>
  <si>
    <t>f3f3a260-3204-41ff-a0f3-c3e18a623337</t>
  </si>
  <si>
    <t>69471e3b-6a09-45cf-9cf2-696fdb097bdd</t>
  </si>
  <si>
    <t>2085161e-b31a-4c8a-8321-0b57f44366e3</t>
  </si>
  <si>
    <t>1b8f8566-c537-445b-9ab3-9f08508c31d3</t>
  </si>
  <si>
    <t>bc6a0dcd-6a81-43f8-b882-d17c2e9d8228</t>
  </si>
  <si>
    <t>6984ef57-c2fd-4ce2-a672-fc95aa6268e6</t>
  </si>
  <si>
    <t>b950841c-2738-4706-a49c-e05814b7b073</t>
  </si>
  <si>
    <t>b8a7b4f7-3ddf-475e-98e6-d72904ce4ba4</t>
  </si>
  <si>
    <t>f190ba75-c54d-4c5d-bb57-621a95ff40fe</t>
  </si>
  <si>
    <t>773ed79e-ca69-4431-a452-02384aaf9aa0</t>
  </si>
  <si>
    <t>a984a10d-5bae-4514-ae13-f087649e3fab</t>
  </si>
  <si>
    <t>e1b6f257-6d9b-4918-99ee-6824af38fd7c</t>
  </si>
  <si>
    <t>c4c8a70e-8e6e-4c68-9623-6a7bec831c25</t>
  </si>
  <si>
    <t>feature_ADE-244</t>
  </si>
  <si>
    <t>0c13e71e-12f6-4114-94bb-b882c49fb8d9</t>
  </si>
  <si>
    <t>165582dc-145a-47b2-b115-0aa61ac4ca65</t>
  </si>
  <si>
    <t>fd346481-76c6-4430-8e6a-a9e41bf73840</t>
  </si>
  <si>
    <t>89d1b112-5d11-4550-8840-fb3821d57cd7</t>
  </si>
  <si>
    <t>9e7dcb9a-8869-4605-b6ef-a848a719494d</t>
  </si>
  <si>
    <t>bae0361f-d016-4c0a-a789-4ee2a14fdb43</t>
  </si>
  <si>
    <t>229724cc-fa08-4032-8545-a8cc057869cd</t>
  </si>
  <si>
    <t>99b93489-bece-4b41-99ff-56dafc80a0bf</t>
  </si>
  <si>
    <t>2b2350ff-2afa-4a16-a04b-aa0d53bfb89f</t>
  </si>
  <si>
    <t>4bae0a68-0f2d-490c-bd91-6c43e89cf95b</t>
  </si>
  <si>
    <t>7acbf02d-31f7-4939-befb-79c54c12b4df</t>
  </si>
  <si>
    <t>0292d326-8185-49da-8e6c-a7e9790fdcc6</t>
  </si>
  <si>
    <t>aca39c67-0f2b-4bbc-811a-63e2a58eb9f6</t>
  </si>
  <si>
    <t>3cdb3152-bf7a-43ec-8e16-64f5c01379d3</t>
  </si>
  <si>
    <t>c39e518c-a7a2-461d-a747-019fdbdbf903</t>
  </si>
  <si>
    <t>42929d74-84b2-418d-bb19-0e9dd2d61053</t>
  </si>
  <si>
    <t>6b8c535a-077f-4cf7-96f2-da5ee5fe0586</t>
  </si>
  <si>
    <t>24c5d002-2f70-44bb-a9ce-45e4b38bfe3a</t>
  </si>
  <si>
    <t>aeef604f-97bb-4e65-9ecb-e42d11692b22</t>
  </si>
  <si>
    <t>d2bbd96e-9d16-4e4c-ad46-af07c052cc9d</t>
  </si>
  <si>
    <t>feature_ADE_250_OSDME-4976</t>
  </si>
  <si>
    <t>b0808824-c874-4e92-a122-96761e9cce71</t>
  </si>
  <si>
    <t>b22ec504-6a17-4b04-8c5f-4f3e5c2562c1</t>
  </si>
  <si>
    <t>83d98bac-4be0-4f76-b95c-8df689b76887</t>
  </si>
  <si>
    <t>Feature_ADE_230_4729</t>
  </si>
  <si>
    <t>d2568b3e-8d42-4544-a305-bdc4a28fc94b</t>
  </si>
  <si>
    <t>5729bef4-920c-492a-b59c-2e45d5c95de3</t>
  </si>
  <si>
    <t>35673939-98bd-4722-8cd5-83f62a5d6694</t>
  </si>
  <si>
    <t>e3d915bb-6232-40ca-8040-3e9cf3144b73</t>
  </si>
  <si>
    <t>f47d2509-d8c6-4f0d-b1cf-ac05fe7e5f6f</t>
  </si>
  <si>
    <t>55690cd9-0c0d-49b0-885b-6d425f28c5b3</t>
  </si>
  <si>
    <t>190b3800-6fec-4036-a965-fab28625b701</t>
  </si>
  <si>
    <t>eab7966b-d1d2-4d6d-8c78-2c37f28ce3e6</t>
  </si>
  <si>
    <t>81560159-d638-4538-8a9b-e12e20cbb90d</t>
  </si>
  <si>
    <t>7e26d98d-c941-4656-b62d-dff209c1feee</t>
  </si>
  <si>
    <t>b387488a-cdd8-4741-bf3d-c6a2e2876756</t>
  </si>
  <si>
    <t>aeee1090-d076-470f-9ac8-3b6d5365e066</t>
  </si>
  <si>
    <t>5a1e06ab-fc68-4518-81aa-72f222b15e08</t>
  </si>
  <si>
    <t>c05f1795-fda6-4f7d-b3db-f1a10f1d24ec</t>
  </si>
  <si>
    <t>d1d148cc-6dba-4887-907f-e90bca07583d</t>
  </si>
  <si>
    <t>09319f24-32c7-463f-a5fe-62dbde3dbfe0</t>
  </si>
  <si>
    <t>2ece7826-01fa-4ca6-a59d-7ba929bacb25</t>
  </si>
  <si>
    <t>18a0c405-0206-4597-ba8b-9eb5065f65d2</t>
  </si>
  <si>
    <t>662ca93a-f7d7-4945-9e46-f0eec8701fdf</t>
  </si>
  <si>
    <t>6236b89d-35d2-428c-88d6-9afc8df12bc6</t>
  </si>
  <si>
    <t>4f8fd6f2-2790-432f-ad6c-e7e7fca5f89a</t>
  </si>
  <si>
    <t>734ca7ea-c7a0-4eca-ac4a-8642c44007b4</t>
  </si>
  <si>
    <t>122fb2ef-2147-4de1-b6db-14952d55340e</t>
  </si>
  <si>
    <t>019bf9a5-a579-4d5d-a62e-ec692349dba9</t>
  </si>
  <si>
    <t>28e980a6-ebf3-41be-8125-1b973dd8504f</t>
  </si>
  <si>
    <t>bc5e8432-696f-4c97-b491-d8a1015e79db</t>
  </si>
  <si>
    <t>6744046e-d5a4-4ea4-9496-3bba17fca7ad</t>
  </si>
  <si>
    <t>ce3edd8e-da0e-4d1e-be90-3af4ffccb11e</t>
  </si>
  <si>
    <t>c6073fbb-7050-45a6-b268-d12bbf135f4e</t>
  </si>
  <si>
    <t>8a425cd7-6af2-4dad-aa7c-91701f2849b7</t>
  </si>
  <si>
    <t>da3f5b2a-59d4-4386-b525-3ba60ec41184</t>
  </si>
  <si>
    <t>eb37d97c-d7ec-4fa0-a491-15b67a863e1f</t>
  </si>
  <si>
    <t>62b3ca78-3f0b-416a-be1a-1fe7cf9d4fcb</t>
  </si>
  <si>
    <t>2eda4272-1c07-4097-9d87-0cf5fb90f4ed</t>
  </si>
  <si>
    <t>322de5e5-2e8d-474b-b62f-e5f9ec0d818c</t>
  </si>
  <si>
    <t>4745a941-cd8e-44ac-a491-a6c6587081e0</t>
  </si>
  <si>
    <t>2bd259b3-2502-41df-8331-bb9e8f8ed658</t>
  </si>
  <si>
    <t>07910a2f-a2b5-4f7f-8db7-efa23eced398</t>
  </si>
  <si>
    <t>a7a0e8b0-ddd8-4646-998e-2214abbbcb90</t>
  </si>
  <si>
    <t>6e927c6f-751f-4548-8434-0ae35a1ac87b</t>
  </si>
  <si>
    <t>0c8227be-7a56-4875-8c4c-5ce1f175cc45</t>
  </si>
  <si>
    <t>f945a647-410c-404d-97c5-8da95f458f5f</t>
  </si>
  <si>
    <t>d6f4f589-a538-42bd-8547-2fa60d87f63f</t>
  </si>
  <si>
    <t>0b5eb06c-44e9-4d21-ac7e-425a28dfa44f</t>
  </si>
  <si>
    <t>930f3631-5114-448f-8b9b-dcb2307d2bdb</t>
  </si>
  <si>
    <t>b940dbbf-23d8-4943-9e40-b76106b635d7</t>
  </si>
  <si>
    <t>603e1f96-f1f4-4554-a7cc-15189619d10a</t>
  </si>
  <si>
    <t>cacb8378-1ad7-4246-9108-c0676cab75b8</t>
  </si>
  <si>
    <t>d40dc2f7-11cc-4ecb-910c-f965e3047506</t>
  </si>
  <si>
    <t>82fa42be-405d-4ee6-8941-6309b829f246</t>
  </si>
  <si>
    <t>db15fb3e-341a-4c76-8a82-c387be210b60</t>
  </si>
  <si>
    <t>9f61b6f7-3730-4342-ab2a-2b4d4c5b18db</t>
  </si>
  <si>
    <t>cbd937d9-2d01-49f9-a0f5-76845833f19a</t>
  </si>
  <si>
    <t>978ce4d3-36f2-4f79-9266-941a80c1f87f</t>
  </si>
  <si>
    <t>ccba48e1-0133-4ed9-b79f-43f12b72d1cc</t>
  </si>
  <si>
    <t>b7291b07-d957-494a-aa56-3db714b867e9</t>
  </si>
  <si>
    <t>9472a076-2742-441a-ba17-78bf9325f14d</t>
  </si>
  <si>
    <t>5065081a-ec48-41a7-bb1d-10776d57fc41</t>
  </si>
  <si>
    <t>84623f73-a3f5-46b2-a28e-22964c6e0322</t>
  </si>
  <si>
    <t>3886bbcc-2cb1-4d8b-9353-d85f6696c11c</t>
  </si>
  <si>
    <t>082ca750-30f1-4fc9-acf1-0197805ed72f</t>
  </si>
  <si>
    <t>bcb448c9-2275-4a57-8081-fa07ba28e3c3</t>
  </si>
  <si>
    <t>4992e904-6d30-4401-ad21-80bd49a91e08</t>
  </si>
  <si>
    <t>6f14ff2a-5a23-43df-8208-6771b8e39495</t>
  </si>
  <si>
    <t>e0479a2d-d7f4-41be-83ee-5107a6762d2f</t>
  </si>
  <si>
    <t>879fa5d1-cc1e-47c0-9e23-2f5ddf8771dc</t>
  </si>
  <si>
    <t>e2475e76-2948-49be-8a0e-d3c5e7d92514</t>
  </si>
  <si>
    <t>356445a8-ae9d-4865-b78a-5337e97f3b33</t>
  </si>
  <si>
    <t>c876fffe-6b73-4556-9e78-9678e02fb385</t>
  </si>
  <si>
    <t>b67684d1-8056-4785-a40e-ffbe20b930e3</t>
  </si>
  <si>
    <t>80a110bf-95da-42af-8009-ebc7670cf2a1</t>
  </si>
  <si>
    <t>2aecf60c-25f9-4a80-aacc-60eac0a8a791</t>
  </si>
  <si>
    <t>ff42a131-6d03-4237-8d4d-19ceb8a8d3ba</t>
  </si>
  <si>
    <t>117f8a5e-b5ad-41ab-a5ee-65de708c6269</t>
  </si>
  <si>
    <t>bd1f515d-750f-473e-ba24-1ae8816adcb0</t>
  </si>
  <si>
    <t>669e578c-6391-4721-b1f3-6acd27ba4fd0</t>
  </si>
  <si>
    <t>17b43838-2abd-4539-aa33-6909560e7da7</t>
  </si>
  <si>
    <t>cb4cad3a-6f2c-4ec6-bdd4-fd91adfafa2f</t>
  </si>
  <si>
    <t>cd747515-4593-4c50-b327-5375df713336</t>
  </si>
  <si>
    <t>67b63a1b-b96c-4e33-992d-72899669867e</t>
  </si>
  <si>
    <t>32a3310b-2a20-46dd-831d-efe5833910ab</t>
  </si>
  <si>
    <t>22f6fa27-0b71-40ae-9879-ff5bc686140f</t>
  </si>
  <si>
    <t>0a727008-0a5b-4571-8efe-b060b0708f78</t>
  </si>
  <si>
    <t>8faf8f3c-fc9e-4928-b46c-bc9c47ab39b4</t>
  </si>
  <si>
    <t>3e0c1efe-25dd-4b08-825f-f9cc6388072a</t>
  </si>
  <si>
    <t>65b14f9f-981f-436f-b123-789f58d51300</t>
  </si>
  <si>
    <t>a273c185-4e76-4a2f-81e4-30be1f02bbe2</t>
  </si>
  <si>
    <t>988e7e5c-bd0f-4319-ad8b-2c7149e05864</t>
  </si>
  <si>
    <t>db533c76-e52d-43fa-8443-8fdcff683548</t>
  </si>
  <si>
    <t>9b226211-8758-42ec-87de-aa5f9f26c8de</t>
  </si>
  <si>
    <t>bd45dd66-1216-4dd8-9223-158b5ca38fe3</t>
  </si>
  <si>
    <t>af0faae4-33bb-4488-9e34-bc61ed9a2c98</t>
  </si>
  <si>
    <t>23de821b-273c-49cc-a093-a8d8d74b7ffd</t>
  </si>
  <si>
    <t>e9fe0e7c-a2f5-468a-ab93-30e4d687a863</t>
  </si>
  <si>
    <t>d00cf85a-0792-4595-85a0-6bd65d335761</t>
  </si>
  <si>
    <t>e29486c5-ab22-4cf8-9714-04c2641c3141</t>
  </si>
  <si>
    <t>fa2acd88-f2b4-4abf-bc5b-8ad3880d063d</t>
  </si>
  <si>
    <t>93fbd881-721c-4c87-add0-2d57058ff715</t>
  </si>
  <si>
    <t>52c36ed3-e4df-45d3-af01-2a9a963c3662</t>
  </si>
  <si>
    <t>b5cd22e8-e5ee-41a8-82e3-ed7af368fff0</t>
  </si>
  <si>
    <t>87baa5f2-f975-41c7-978a-b548d5973330</t>
  </si>
  <si>
    <t>ffb515d1-355c-43a0-b3b5-59e7884b18a6</t>
  </si>
  <si>
    <t>80c5a4df-b593-463e-a1ee-b62f966f16d1</t>
  </si>
  <si>
    <t>61158728-bce9-4767-a53a-c6db8687a376</t>
  </si>
  <si>
    <t>c0deb01d-a7ae-49ee-96e3-37d2e1c68b41</t>
  </si>
  <si>
    <t>72008b84-c492-433a-ac28-87baffce255f</t>
  </si>
  <si>
    <t>58223cf3-2378-448e-b964-ba8bb7aa7e7f</t>
  </si>
  <si>
    <t>586689c3-074f-41ca-a902-643f145318ac</t>
  </si>
  <si>
    <t>1379af0a-7e52-48b5-a666-26c46e952395</t>
  </si>
  <si>
    <t>098936cc-c5ea-4130-9ca4-c0e84d77da0b</t>
  </si>
  <si>
    <t>9be0867d-7cfe-433b-8d74-2563b733cd00</t>
  </si>
  <si>
    <t>c431327f-59e2-4d0b-816f-c3ed27af9fd7</t>
  </si>
  <si>
    <t>98e51c77-81dc-4975-8a7b-4f2956f900fa</t>
  </si>
  <si>
    <t>cfc5ef14-f387-4dfb-ac7b-de8e7cfbbee3</t>
  </si>
  <si>
    <t>00a82d27-5812-430e-a4de-a6ff67f53d72</t>
  </si>
  <si>
    <t>feature_ADE-230</t>
  </si>
  <si>
    <t>af07c480-55a2-4a6e-9ecb-3d4c898eaf2a</t>
  </si>
  <si>
    <t>1da59338-79d4-4caa-9a67-daa40a574d45</t>
  </si>
  <si>
    <t>5720b7ee-4bbd-4c97-9d0a-8e0086e269df</t>
  </si>
  <si>
    <t>dc414c07-eb2e-4273-914b-7a3acc24a335</t>
  </si>
  <si>
    <t>ed9bbc00-b07b-4670-9b55-f8f80ff492e8</t>
  </si>
  <si>
    <t>45858d71-98f5-4bdb-9ecc-a88d8270f033</t>
  </si>
  <si>
    <t>ad56dc83-d134-48f0-ac0f-d2838e7d42e2</t>
  </si>
  <si>
    <t>9b1d3e84-3ba1-4e05-b5d4-2b6461fd629d</t>
  </si>
  <si>
    <t>04259842-1f4b-4257-956e-1fa24d1b0bd9</t>
  </si>
  <si>
    <t>0cd3a27f-fea8-4626-a2d0-cee39f82c96e</t>
  </si>
  <si>
    <t>9185f602-c3d4-4019-9fb0-44694c784db5</t>
  </si>
  <si>
    <t>2066dbf9-4417-4cd2-800f-42a31eaa5c86</t>
  </si>
  <si>
    <t>0ded1a49-3af3-4fc1-bc0d-b239649a49cc</t>
  </si>
  <si>
    <t>265878b6-4c9b-43c0-8582-e929533e5448</t>
  </si>
  <si>
    <t>089047a4-955f-46da-88b4-61af9f077ab2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</si>
  <si>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</si>
  <si>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</si>
  <si>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</si>
  <si>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</si>
  <si>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</si>
  <si>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</si>
  <si>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</si>
  <si>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</si>
  <si>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</si>
  <si>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</si>
  <si>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</si>
  <si>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C:\Temp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</si>
</sst>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6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9" xfId="0" applyFill="1" applyBorder="1"/>
    <xf numFmtId="0" fontId="0" fillId="6" borderId="38" xfId="0" applyFill="1" applyBorder="1"/>
    <xf numFmtId="0" fontId="0" fillId="6" borderId="34" xfId="0" applyFill="1" applyBorder="1"/>
    <xf numFmtId="0" fontId="0" fillId="6" borderId="36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41" xfId="0" applyFont="1" applyBorder="1" applyAlignment="1">
      <alignment horizontal="left"/>
    </xf>
    <xf numFmtId="0" fontId="2" fillId="0" borderId="35" xfId="0" applyFont="1" applyBorder="1" applyAlignment="1">
      <alignment horizontal="left"/>
    </xf>
    <xf numFmtId="168" fontId="0" fillId="3" borderId="29" xfId="0" applyNumberFormat="1" applyFill="1" applyBorder="1" applyAlignment="1">
      <alignment horizontal="center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168" fontId="0" fillId="0" borderId="42" xfId="0" pivotButton="1" applyNumberFormat="1" applyBorder="1"/>
    <xf numFmtId="0" fontId="0" fillId="0" borderId="42" xfId="0" applyBorder="1"/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9" xfId="0" applyBorder="1"/>
    <xf numFmtId="0" fontId="0" fillId="0" borderId="9" xfId="0" pivotButton="1" applyBorder="1"/>
    <xf numFmtId="0" fontId="0" fillId="0" borderId="0" xfId="0" applyAlignment="1">
      <alignment horizontal="left"/>
    </xf>
    <xf numFmtId="0" fontId="9" fillId="3" borderId="44" xfId="0" applyFont="1" applyFill="1" applyBorder="1" applyAlignment="1">
      <alignment horizontal="left"/>
    </xf>
    <xf numFmtId="0" fontId="9" fillId="3" borderId="43" xfId="0" applyFont="1" applyFill="1" applyBorder="1" applyAlignment="1">
      <alignment horizontal="left"/>
    </xf>
    <xf numFmtId="0" fontId="9" fillId="3" borderId="45" xfId="0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0" xfId="0" applyNumberFormat="1"/>
    <xf numFmtId="0" fontId="0" fillId="3" borderId="4" xfId="0" applyFill="1" applyBorder="1" applyAlignment="1">
      <alignment horizontal="left"/>
    </xf>
    <xf numFmtId="0" fontId="8" fillId="3" borderId="26" xfId="0" applyFont="1" applyFill="1" applyBorder="1"/>
    <xf numFmtId="0" fontId="0" fillId="3" borderId="18" xfId="0" applyFill="1" applyBorder="1" applyAlignment="1">
      <alignment horizontal="center"/>
    </xf>
    <xf numFmtId="9" fontId="0" fillId="3" borderId="19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9" fontId="0" fillId="3" borderId="5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18" xfId="0" applyFill="1" applyBorder="1" applyAlignment="1">
      <alignment horizontal="left"/>
    </xf>
    <xf numFmtId="3" fontId="0" fillId="3" borderId="1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46" xfId="0" applyFill="1" applyBorder="1"/>
    <xf numFmtId="3" fontId="0" fillId="3" borderId="9" xfId="0" applyNumberFormat="1" applyFill="1" applyBorder="1" applyAlignment="1">
      <alignment horizontal="center"/>
    </xf>
    <xf numFmtId="3" fontId="0" fillId="3" borderId="11" xfId="0" applyNumberFormat="1" applyFill="1" applyBorder="1" applyAlignment="1">
      <alignment horizontal="center"/>
    </xf>
    <xf numFmtId="0" fontId="2" fillId="3" borderId="12" xfId="0" applyFont="1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0" fontId="0" fillId="3" borderId="12" xfId="0" applyFill="1" applyBorder="1" applyAlignment="1">
      <alignment horizontal="left"/>
    </xf>
    <xf numFmtId="0" fontId="0" fillId="3" borderId="44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45" xfId="0" applyFill="1" applyBorder="1" applyAlignment="1">
      <alignment horizontal="center"/>
    </xf>
    <xf numFmtId="0" fontId="13" fillId="6" borderId="40" xfId="0" applyFont="1" applyFill="1" applyBorder="1" applyAlignment="1">
      <alignment horizontal="center" vertical="center"/>
    </xf>
    <xf numFmtId="0" fontId="0" fillId="0" borderId="32" xfId="0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315"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pivotTable" Target="pivotTables/pivotTable2.xml"/><Relationship Id="rId39" Type="http://schemas.openxmlformats.org/officeDocument/2006/relationships/customXml" Target="../customXml/item2.xml"/><Relationship Id="rId21" Type="http://schemas.openxmlformats.org/officeDocument/2006/relationships/pivotCacheDefinition" Target="pivotCache/pivotCacheDefinition10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9" Type="http://schemas.openxmlformats.org/officeDocument/2006/relationships/pivotTable" Target="pivotTables/pivotTable5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8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pivotTable" Target="pivotTables/pivotTable3.xml"/><Relationship Id="rId30" Type="http://schemas.openxmlformats.org/officeDocument/2006/relationships/pivotTable" Target="pivotTables/pivotTable6.xml"/><Relationship Id="rId35" Type="http://schemas.openxmlformats.org/officeDocument/2006/relationships/powerPivotData" Target="model/item.data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pivotTable" Target="pivotTables/pivotTable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20" Type="http://schemas.openxmlformats.org/officeDocument/2006/relationships/pivotCacheDefinition" Target="pivotCache/pivotCacheDefinition9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pivotTable" Target="pivotTables/pivotTable4.xml"/><Relationship Id="rId36" Type="http://schemas.microsoft.com/office/2017/10/relationships/person" Target="persons/person.xml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worksheet" Target="worksheets/sheet10.xml"/><Relationship Id="rId31" Type="http://schemas.openxmlformats.org/officeDocument/2006/relationships/theme" Target="theme/theme1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194</c:v>
                </c:pt>
                <c:pt idx="1">
                  <c:v>222</c:v>
                </c:pt>
                <c:pt idx="2">
                  <c:v>30</c:v>
                </c:pt>
                <c:pt idx="3">
                  <c:v>16</c:v>
                </c:pt>
                <c:pt idx="4">
                  <c:v>0</c:v>
                </c:pt>
                <c:pt idx="5">
                  <c:v>23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6.4611787880035345E-3</c:v>
                </c:pt>
                <c:pt idx="1">
                  <c:v>1.3483578567630142E-3</c:v>
                </c:pt>
                <c:pt idx="2">
                  <c:v>1.368008898533951E-3</c:v>
                </c:pt>
                <c:pt idx="3">
                  <c:v>3.1798846491608791E-3</c:v>
                </c:pt>
                <c:pt idx="4">
                  <c:v>0</c:v>
                </c:pt>
                <c:pt idx="5">
                  <c:v>3.0963952324879226E-3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December</c:v>
              </c:pt>
              <c:pt idx="1">
                <c:v>February</c:v>
              </c:pt>
              <c:pt idx="2">
                <c:v>January</c:v>
              </c:pt>
              <c:pt idx="3">
                <c:v>March</c:v>
              </c:pt>
            </c:strLit>
          </c:cat>
          <c:val>
            <c:numLit>
              <c:formatCode>General</c:formatCode>
              <c:ptCount val="4"/>
              <c:pt idx="0">
                <c:v>112</c:v>
              </c:pt>
              <c:pt idx="1">
                <c:v>198</c:v>
              </c:pt>
              <c:pt idx="2">
                <c:v>128</c:v>
              </c:pt>
              <c:pt idx="3">
                <c:v>49</c:v>
              </c:pt>
            </c:numLit>
          </c:val>
          <c:extLst>
            <c:ext xmlns:c16="http://schemas.microsoft.com/office/drawing/2014/chart" uri="{C3380CC4-5D6E-409C-BE32-E72D297353CC}">
              <c16:uniqueId val="{00000000-61B0-478A-A779-340F9EFBF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December</c:v>
              </c:pt>
              <c:pt idx="1">
                <c:v>February</c:v>
              </c:pt>
              <c:pt idx="2">
                <c:v>January</c:v>
              </c:pt>
              <c:pt idx="3">
                <c:v>March</c:v>
              </c:pt>
            </c:strLit>
          </c:cat>
          <c:val>
            <c:numLit>
              <c:formatCode>General</c:formatCode>
              <c:ptCount val="4"/>
              <c:pt idx="0">
                <c:v>7412854</c:v>
              </c:pt>
              <c:pt idx="1">
                <c:v>8688662</c:v>
              </c:pt>
              <c:pt idx="2">
                <c:v>6303540</c:v>
              </c:pt>
              <c:pt idx="3">
                <c:v>2153155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1B0-478A-A779-340F9EFBF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  <c:pt idx="0">
                <c:v>1</c:v>
              </c:pt>
              <c:pt idx="1">
                <c:v>1</c:v>
              </c:pt>
              <c:pt idx="2">
                <c:v>4</c:v>
              </c:pt>
              <c:pt idx="3">
                <c:v>1</c:v>
              </c:pt>
              <c:pt idx="4">
                <c:v>7</c:v>
              </c:pt>
              <c:pt idx="6">
                <c:v>1</c:v>
              </c:pt>
              <c:pt idx="7">
                <c:v>4</c:v>
              </c:pt>
              <c:pt idx="8">
                <c:v>5</c:v>
              </c:pt>
              <c:pt idx="9">
                <c:v>18</c:v>
              </c:pt>
              <c:pt idx="10">
                <c:v>4</c:v>
              </c:pt>
              <c:pt idx="12">
                <c:v>1</c:v>
              </c:pt>
              <c:pt idx="13">
                <c:v>17</c:v>
              </c:pt>
              <c:pt idx="15">
                <c:v>2</c:v>
              </c:pt>
              <c:pt idx="16">
                <c:v>4</c:v>
              </c:pt>
              <c:pt idx="18">
                <c:v>2</c:v>
              </c:pt>
              <c:pt idx="19">
                <c:v>4</c:v>
              </c:pt>
              <c:pt idx="20">
                <c:v>15</c:v>
              </c:pt>
              <c:pt idx="21">
                <c:v>1</c:v>
              </c:pt>
              <c:pt idx="22">
                <c:v>23</c:v>
              </c:pt>
              <c:pt idx="23">
                <c:v>8</c:v>
              </c:pt>
              <c:pt idx="24">
                <c:v>1</c:v>
              </c:pt>
              <c:pt idx="25">
                <c:v>5</c:v>
              </c:pt>
              <c:pt idx="26">
                <c:v>6</c:v>
              </c:pt>
              <c:pt idx="27">
                <c:v>1</c:v>
              </c:pt>
              <c:pt idx="28">
                <c:v>4</c:v>
              </c:pt>
              <c:pt idx="29">
                <c:v>9</c:v>
              </c:pt>
              <c:pt idx="30">
                <c:v>20</c:v>
              </c:pt>
              <c:pt idx="31">
                <c:v>4</c:v>
              </c:pt>
              <c:pt idx="32">
                <c:v>2</c:v>
              </c:pt>
              <c:pt idx="33">
                <c:v>1</c:v>
              </c:pt>
              <c:pt idx="34">
                <c:v>19</c:v>
              </c:pt>
              <c:pt idx="35">
                <c:v>23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4</c:v>
              </c:pt>
              <c:pt idx="40">
                <c:v>4</c:v>
              </c:pt>
              <c:pt idx="41">
                <c:v>1</c:v>
              </c:pt>
              <c:pt idx="42">
                <c:v>3</c:v>
              </c:pt>
              <c:pt idx="43">
                <c:v>4</c:v>
              </c:pt>
              <c:pt idx="44">
                <c:v>17</c:v>
              </c:pt>
              <c:pt idx="45">
                <c:v>2</c:v>
              </c:pt>
              <c:pt idx="46">
                <c:v>21</c:v>
              </c:pt>
              <c:pt idx="47">
                <c:v>2</c:v>
              </c:pt>
              <c:pt idx="48">
                <c:v>1</c:v>
              </c:pt>
              <c:pt idx="49">
                <c:v>16</c:v>
              </c:pt>
              <c:pt idx="50">
                <c:v>2</c:v>
              </c:pt>
              <c:pt idx="51">
                <c:v>1</c:v>
              </c:pt>
              <c:pt idx="52">
                <c:v>5</c:v>
              </c:pt>
              <c:pt idx="53">
                <c:v>1</c:v>
              </c:pt>
              <c:pt idx="54">
                <c:v>17</c:v>
              </c:pt>
              <c:pt idx="55">
                <c:v>7</c:v>
              </c:pt>
              <c:pt idx="56">
                <c:v>1</c:v>
              </c:pt>
              <c:pt idx="57">
                <c:v>11</c:v>
              </c:pt>
              <c:pt idx="58">
                <c:v>5</c:v>
              </c:pt>
              <c:pt idx="59">
                <c:v>1</c:v>
              </c:pt>
              <c:pt idx="60">
                <c:v>2</c:v>
              </c:pt>
              <c:pt idx="61">
                <c:v>4</c:v>
              </c:pt>
              <c:pt idx="62">
                <c:v>1</c:v>
              </c:pt>
              <c:pt idx="63">
                <c:v>2</c:v>
              </c:pt>
              <c:pt idx="64">
                <c:v>17</c:v>
              </c:pt>
              <c:pt idx="65">
                <c:v>1</c:v>
              </c:pt>
              <c:pt idx="66">
                <c:v>2</c:v>
              </c:pt>
              <c:pt idx="67">
                <c:v>7</c:v>
              </c:pt>
              <c:pt idx="68">
                <c:v>1</c:v>
              </c:pt>
              <c:pt idx="69">
                <c:v>1</c:v>
              </c:pt>
              <c:pt idx="70">
                <c:v>1</c:v>
              </c:pt>
              <c:pt idx="71">
                <c:v>1</c:v>
              </c:pt>
              <c:pt idx="72">
                <c:v>1</c:v>
              </c:pt>
              <c:pt idx="73">
                <c:v>4</c:v>
              </c:pt>
              <c:pt idx="74">
                <c:v>8</c:v>
              </c:pt>
              <c:pt idx="75">
                <c:v>17</c:v>
              </c:pt>
              <c:pt idx="76">
                <c:v>4</c:v>
              </c:pt>
              <c:pt idx="77">
                <c:v>7</c:v>
              </c:pt>
              <c:pt idx="79">
                <c:v>4</c:v>
              </c:pt>
              <c:pt idx="80">
                <c:v>3</c:v>
              </c:pt>
              <c:pt idx="82">
                <c:v>3</c:v>
              </c:pt>
              <c:pt idx="83">
                <c:v>1</c:v>
              </c:pt>
              <c:pt idx="85">
                <c:v>4</c:v>
              </c:pt>
              <c:pt idx="86">
                <c:v>1</c:v>
              </c:pt>
              <c:pt idx="87">
                <c:v>16</c:v>
              </c:pt>
              <c:pt idx="88">
                <c:v>2</c:v>
              </c:pt>
              <c:pt idx="89">
                <c:v>17</c:v>
              </c:pt>
              <c:pt idx="90">
                <c:v>5</c:v>
              </c:pt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  <c:pt idx="0">
                <c:v>20783</c:v>
              </c:pt>
              <c:pt idx="1">
                <c:v>20783</c:v>
              </c:pt>
              <c:pt idx="2">
                <c:v>75922</c:v>
              </c:pt>
              <c:pt idx="3">
                <c:v>20783</c:v>
              </c:pt>
              <c:pt idx="4">
                <c:v>296100</c:v>
              </c:pt>
              <c:pt idx="6">
                <c:v>20783</c:v>
              </c:pt>
              <c:pt idx="7">
                <c:v>75922</c:v>
              </c:pt>
              <c:pt idx="8">
                <c:v>111758</c:v>
              </c:pt>
              <c:pt idx="9">
                <c:v>1096892</c:v>
              </c:pt>
              <c:pt idx="10">
                <c:v>666876</c:v>
              </c:pt>
              <c:pt idx="12">
                <c:v>20783</c:v>
              </c:pt>
              <c:pt idx="13">
                <c:v>700020</c:v>
              </c:pt>
              <c:pt idx="15">
                <c:v>585661</c:v>
              </c:pt>
              <c:pt idx="16">
                <c:v>75922</c:v>
              </c:pt>
              <c:pt idx="18">
                <c:v>64262</c:v>
              </c:pt>
              <c:pt idx="19">
                <c:v>75922</c:v>
              </c:pt>
              <c:pt idx="20">
                <c:v>404254</c:v>
              </c:pt>
              <c:pt idx="21">
                <c:v>20783</c:v>
              </c:pt>
              <c:pt idx="22">
                <c:v>1158837</c:v>
              </c:pt>
              <c:pt idx="23">
                <c:v>832106</c:v>
              </c:pt>
              <c:pt idx="24">
                <c:v>20783</c:v>
              </c:pt>
              <c:pt idx="25">
                <c:v>108748</c:v>
              </c:pt>
              <c:pt idx="26">
                <c:v>147952</c:v>
              </c:pt>
              <c:pt idx="27">
                <c:v>20783</c:v>
              </c:pt>
              <c:pt idx="28">
                <c:v>75922</c:v>
              </c:pt>
              <c:pt idx="29">
                <c:v>221915</c:v>
              </c:pt>
              <c:pt idx="30">
                <c:v>1113642</c:v>
              </c:pt>
              <c:pt idx="31">
                <c:v>75922</c:v>
              </c:pt>
              <c:pt idx="32">
                <c:v>53283</c:v>
              </c:pt>
              <c:pt idx="33">
                <c:v>20783</c:v>
              </c:pt>
              <c:pt idx="34">
                <c:v>1115010</c:v>
              </c:pt>
              <c:pt idx="35">
                <c:v>1698616</c:v>
              </c:pt>
              <c:pt idx="36">
                <c:v>20783</c:v>
              </c:pt>
              <c:pt idx="37">
                <c:v>75922</c:v>
              </c:pt>
              <c:pt idx="38">
                <c:v>20783</c:v>
              </c:pt>
              <c:pt idx="39">
                <c:v>139274</c:v>
              </c:pt>
              <c:pt idx="40">
                <c:v>75922</c:v>
              </c:pt>
              <c:pt idx="41">
                <c:v>20783</c:v>
              </c:pt>
              <c:pt idx="42">
                <c:v>69675</c:v>
              </c:pt>
              <c:pt idx="43">
                <c:v>75922</c:v>
              </c:pt>
              <c:pt idx="44">
                <c:v>1043119</c:v>
              </c:pt>
              <c:pt idx="45">
                <c:v>26238</c:v>
              </c:pt>
              <c:pt idx="46">
                <c:v>1115929</c:v>
              </c:pt>
              <c:pt idx="47">
                <c:v>53317</c:v>
              </c:pt>
              <c:pt idx="48">
                <c:v>20783</c:v>
              </c:pt>
              <c:pt idx="49">
                <c:v>122878</c:v>
              </c:pt>
              <c:pt idx="50">
                <c:v>53317</c:v>
              </c:pt>
              <c:pt idx="51">
                <c:v>20783</c:v>
              </c:pt>
              <c:pt idx="52">
                <c:v>79840</c:v>
              </c:pt>
              <c:pt idx="53">
                <c:v>20783</c:v>
              </c:pt>
              <c:pt idx="54">
                <c:v>1048515</c:v>
              </c:pt>
              <c:pt idx="55">
                <c:v>654319</c:v>
              </c:pt>
              <c:pt idx="56">
                <c:v>20783</c:v>
              </c:pt>
              <c:pt idx="57">
                <c:v>204106</c:v>
              </c:pt>
              <c:pt idx="58">
                <c:v>646459</c:v>
              </c:pt>
              <c:pt idx="59">
                <c:v>20783</c:v>
              </c:pt>
              <c:pt idx="60">
                <c:v>53532</c:v>
              </c:pt>
              <c:pt idx="61">
                <c:v>75922</c:v>
              </c:pt>
              <c:pt idx="62">
                <c:v>20783</c:v>
              </c:pt>
              <c:pt idx="63">
                <c:v>128229</c:v>
              </c:pt>
              <c:pt idx="64">
                <c:v>1043119</c:v>
              </c:pt>
              <c:pt idx="65">
                <c:v>20783</c:v>
              </c:pt>
              <c:pt idx="66">
                <c:v>25738</c:v>
              </c:pt>
              <c:pt idx="67">
                <c:v>87679</c:v>
              </c:pt>
              <c:pt idx="68">
                <c:v>20783</c:v>
              </c:pt>
              <c:pt idx="69">
                <c:v>20783</c:v>
              </c:pt>
              <c:pt idx="70">
                <c:v>20783</c:v>
              </c:pt>
              <c:pt idx="71">
                <c:v>20783</c:v>
              </c:pt>
              <c:pt idx="72">
                <c:v>20783</c:v>
              </c:pt>
              <c:pt idx="73">
                <c:v>66256</c:v>
              </c:pt>
              <c:pt idx="74">
                <c:v>194413</c:v>
              </c:pt>
              <c:pt idx="75">
                <c:v>1043119</c:v>
              </c:pt>
              <c:pt idx="76">
                <c:v>84922</c:v>
              </c:pt>
              <c:pt idx="77">
                <c:v>96525</c:v>
              </c:pt>
              <c:pt idx="79">
                <c:v>149821</c:v>
              </c:pt>
              <c:pt idx="80">
                <c:v>52524</c:v>
              </c:pt>
              <c:pt idx="82">
                <c:v>96855</c:v>
              </c:pt>
              <c:pt idx="83">
                <c:v>20783</c:v>
              </c:pt>
              <c:pt idx="85">
                <c:v>118604</c:v>
              </c:pt>
              <c:pt idx="86">
                <c:v>20783</c:v>
              </c:pt>
              <c:pt idx="87">
                <c:v>1018125</c:v>
              </c:pt>
              <c:pt idx="88">
                <c:v>53370</c:v>
              </c:pt>
              <c:pt idx="89">
                <c:v>1048559</c:v>
              </c:pt>
              <c:pt idx="90">
                <c:v>2264325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7"/>
              <c:pt idx="0">
                <c:v>Monday</c:v>
              </c:pt>
              <c:pt idx="1">
                <c:v>Tuesday</c:v>
              </c:pt>
              <c:pt idx="2">
                <c:v>Wednesday</c:v>
              </c:pt>
              <c:pt idx="3">
                <c:v>Thursday</c:v>
              </c:pt>
              <c:pt idx="4">
                <c:v>Friday</c:v>
              </c:pt>
              <c:pt idx="5">
                <c:v>Saturday</c:v>
              </c:pt>
              <c:pt idx="6">
                <c:v>Sunday</c:v>
              </c:pt>
            </c:strLit>
          </c:cat>
          <c:val>
            <c:numLit>
              <c:formatCode>General</c:formatCode>
              <c:ptCount val="7"/>
              <c:pt idx="0">
                <c:v>240</c:v>
              </c:pt>
              <c:pt idx="1">
                <c:v>70</c:v>
              </c:pt>
              <c:pt idx="2">
                <c:v>45</c:v>
              </c:pt>
              <c:pt idx="3">
                <c:v>53</c:v>
              </c:pt>
              <c:pt idx="4">
                <c:v>39</c:v>
              </c:pt>
              <c:pt idx="5">
                <c:v>20</c:v>
              </c:pt>
              <c:pt idx="6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0-CDAB-49F9-BB50-EE043984C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9521216"/>
        <c:axId val="2079518816"/>
      </c:line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valAx>
        <c:axId val="207951881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Max Runtime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21216"/>
        <c:crosses val="max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catAx>
        <c:axId val="20795212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1881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3.1611897221334326E-2"/>
                  <c:y val="-0.1193191489361702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Engines!$L$4:$L$6</c:f>
              <c:strCache>
                <c:ptCount val="3"/>
                <c:pt idx="0">
                  <c:v>Completed</c:v>
                </c:pt>
                <c:pt idx="1">
                  <c:v>Failed</c:v>
                </c:pt>
                <c:pt idx="2">
                  <c:v>Partial</c:v>
                </c:pt>
              </c:strCache>
            </c:strRef>
          </c:cat>
          <c:val>
            <c:numRef>
              <c:f>Engines!$M$4:$M$6</c:f>
              <c:numCache>
                <c:formatCode>General</c:formatCode>
                <c:ptCount val="3"/>
                <c:pt idx="0">
                  <c:v>483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3.1213991769547325</c:v>
                </c:pt>
                <c:pt idx="2">
                  <c:v>3.1213991769547325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1.6743119266055047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3.7037037037037035E-2</c:v>
                </c:pt>
                <c:pt idx="1">
                  <c:v>6.4588477366255148</c:v>
                </c:pt>
                <c:pt idx="2">
                  <c:v>6.4588477366255148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20.151376146788991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0.54526748971193417</c:v>
                </c:pt>
                <c:pt idx="1">
                  <c:v>9.0617283950617278</c:v>
                </c:pt>
                <c:pt idx="2">
                  <c:v>9.0617283950617278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26.986238532110093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5.2407407407407405</c:v>
                </c:pt>
                <c:pt idx="1">
                  <c:v>6.689300411522634</c:v>
                </c:pt>
                <c:pt idx="2">
                  <c:v>6.689300411522634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5.6330275229357802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3.9094650205761319E-2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5.8230452674897117</c:v>
                      </c:pt>
                      <c:pt idx="1">
                        <c:v>25.37037037037037</c:v>
                      </c:pt>
                      <c:pt idx="2">
                        <c:v>96.485596707818928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55.204128440366972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7</c:v>
                </c:pt>
                <c:pt idx="1">
                  <c:v>51</c:v>
                </c:pt>
                <c:pt idx="2">
                  <c:v>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7</c:v>
                </c:pt>
                <c:pt idx="1">
                  <c:v>48</c:v>
                </c:pt>
                <c:pt idx="2">
                  <c:v>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19</c:v>
                </c:pt>
                <c:pt idx="1">
                  <c:v>14</c:v>
                </c:pt>
                <c:pt idx="2">
                  <c:v>14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19</c:v>
                      </c:pt>
                      <c:pt idx="1">
                        <c:v>95</c:v>
                      </c:pt>
                      <c:pt idx="2">
                        <c:v>1019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290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40046294" backgroundQuery="1" createdVersion="8" refreshedVersion="8" minRefreshableVersion="3" recordCount="0" supportSubquery="1" supportAdvancedDrill="1" xr:uid="{B078EFA6-2990-4F51-9BB9-32BEBF281B68}">
  <cacheSource type="external" connectionId="14"/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  <cacheField name="[Statuses].[Status].[Status]" caption="Status" numFmtId="0" hierarchy="107" level="1">
      <sharedItems count="3">
        <s v="Canceled"/>
        <s v="Completed"/>
        <s v="Failed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41898149" backgroundQuery="1" createdVersion="8" refreshedVersion="8" minRefreshableVersion="3" recordCount="0" supportSubquery="1" supportAdvancedDrill="1" xr:uid="{5533FFC0-18D9-4EB3-9EB5-A502F00CE883}">
  <cacheSource type="external" connectionId="14"/>
  <cacheFields count="4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  <cacheField name="[Measures].[Min of Runtime]" caption="Min of Runtime" numFmtId="0" hierarchy="140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086.610197569447" createdVersion="8" refreshedVersion="8" minRefreshableVersion="3" recordCount="487" xr:uid="{418B69AD-4F93-4D85-9002-6555A6FCA6B6}">
  <cacheSource type="worksheet">
    <worksheetSource name="ScansTable"/>
  </cacheSource>
  <cacheFields count="71">
    <cacheField name="ScanID" numFmtId="0">
      <sharedItems/>
    </cacheField>
    <cacheField name="ProjectId" numFmtId="0">
      <sharedItems/>
    </cacheField>
    <cacheField name="ProjectName" numFmtId="0">
      <sharedItems/>
    </cacheField>
    <cacheField name="Status" numFmtId="0">
      <sharedItems count="3">
        <s v="Completed"/>
        <s v="Partial"/>
        <s v="Failed"/>
      </sharedItems>
    </cacheField>
    <cacheField name="Branch" numFmtId="0">
      <sharedItems/>
    </cacheField>
    <cacheField name="Loc" numFmtId="0">
      <sharedItems containsString="0" containsBlank="1" containsNumber="1" containsInteger="1" minValue="2322" maxValue="570561"/>
    </cacheField>
    <cacheField name="CreatedAt" numFmtId="22">
      <sharedItems containsSemiMixedTypes="0" containsNonDate="0" containsDate="1" containsString="0" minDate="2025-12-08T14:02:41" maxDate="2026-03-05T04:18:29"/>
    </cacheField>
    <cacheField name="StartDate" numFmtId="22">
      <sharedItems containsSemiMixedTypes="0" containsNonDate="0" containsDate="1" containsString="0" minDate="2025-12-08T14:02:41" maxDate="2026-03-05T04:18:29"/>
    </cacheField>
    <cacheField name="EndDate" numFmtId="22">
      <sharedItems containsSemiMixedTypes="0" containsNonDate="0" containsDate="1" containsString="0" minDate="2025-12-08T14:04:48" maxDate="2026-03-05T04:20:40"/>
    </cacheField>
    <cacheField name="HourRequested" numFmtId="0">
      <sharedItems/>
    </cacheField>
    <cacheField name="ScanDate" numFmtId="0">
      <sharedItems/>
    </cacheField>
    <cacheField name="Runtime" numFmtId="164">
      <sharedItems containsSemiMixedTypes="0" containsNonDate="0" containsDate="1" containsString="0" minDate="1899-12-30T00:00:02" maxDate="1899-12-30T06:01:26"/>
    </cacheField>
    <cacheField name="Engines" numFmtId="0">
      <sharedItems/>
    </cacheField>
    <cacheField name="Initiator" numFmtId="0">
      <sharedItems/>
    </cacheField>
    <cacheField name="SourceType" numFmtId="0">
      <sharedItems count="6">
        <s v="zip"/>
        <s v="azure"/>
        <s v="bitbucket" u="1"/>
        <s v="github" u="1"/>
        <s v="" u="1"/>
        <s v="gitlab" u="1"/>
      </sharedItems>
    </cacheField>
    <cacheField name="SourceOrigin" numFmtId="0">
      <sharedItems/>
    </cacheField>
    <cacheField name="Sast" numFmtId="0">
      <sharedItems/>
    </cacheField>
    <cacheField name="Sca" numFmtId="0">
      <sharedItems/>
    </cacheField>
    <cacheField name="Kics" numFmtId="0">
      <sharedItems/>
    </cacheField>
    <cacheField name="Containers" numFmtId="0">
      <sharedItems/>
    </cacheField>
    <cacheField name="Api" numFmtId="0">
      <sharedItems/>
    </cacheField>
    <cacheField name="SSCS" numFmtId="0">
      <sharedItems/>
    </cacheField>
    <cacheField name="Total_Vulnerabilties" numFmtId="0">
      <sharedItems containsSemiMixedTypes="0" containsString="0" containsNumber="1" containsInteger="1" minValue="0" maxValue="1121"/>
    </cacheField>
    <cacheField name="Total_Critical" numFmtId="0">
      <sharedItems containsSemiMixedTypes="0" containsString="0" containsNumber="1" containsInteger="1" minValue="0" maxValue="55"/>
    </cacheField>
    <cacheField name="Total_High" numFmtId="0">
      <sharedItems containsSemiMixedTypes="0" containsString="0" containsNumber="1" containsInteger="1" minValue="0" maxValue="155"/>
    </cacheField>
    <cacheField name="Total_Medium" numFmtId="0">
      <sharedItems containsSemiMixedTypes="0" containsString="0" containsNumber="1" containsInteger="1" minValue="0" maxValue="160"/>
    </cacheField>
    <cacheField name="Total_Low" numFmtId="0">
      <sharedItems containsSemiMixedTypes="0" containsString="0" containsNumber="1" containsInteger="1" minValue="0" maxValue="58"/>
    </cacheField>
    <cacheField name="Total_Info" numFmtId="0">
      <sharedItems containsSemiMixedTypes="0" containsString="0" containsNumber="1" containsInteger="1" minValue="0" maxValue="4"/>
    </cacheField>
    <cacheField name="Sast_Total_Vulnerabilties" numFmtId="0">
      <sharedItems containsSemiMixedTypes="0" containsString="0" containsNumber="1" containsInteger="1" minValue="0" maxValue="396" count="57">
        <n v="4"/>
        <n v="14"/>
        <n v="0"/>
        <n v="1"/>
        <n v="19"/>
        <n v="2"/>
        <n v="9"/>
        <n v="13"/>
        <n v="10"/>
        <n v="5"/>
        <n v="12"/>
        <n v="18"/>
        <n v="7"/>
        <n v="11"/>
        <n v="8"/>
        <n v="182" u="1"/>
        <n v="57" u="1"/>
        <n v="105" u="1"/>
        <n v="225" u="1"/>
        <n v="30" u="1"/>
        <n v="95" u="1"/>
        <n v="6" u="1"/>
        <n v="15" u="1"/>
        <n v="213" u="1"/>
        <n v="208" u="1"/>
        <n v="244" u="1"/>
        <n v="396" u="1"/>
        <n v="24" u="1"/>
        <n v="34" u="1"/>
        <n v="60" u="1"/>
        <n v="17" u="1"/>
        <n v="25" u="1"/>
        <n v="165" u="1"/>
        <n v="252" u="1"/>
        <n v="3" u="1"/>
        <n v="16" u="1"/>
        <n v="174" u="1"/>
        <n v="56" u="1"/>
        <n v="321" u="1"/>
        <n v="32" u="1"/>
        <n v="33" u="1"/>
        <n v="49" u="1"/>
        <n v="35" u="1"/>
        <n v="218" u="1"/>
        <n v="38" u="1"/>
        <n v="21" u="1"/>
        <n v="20" u="1"/>
        <n v="52" u="1"/>
        <n v="40" u="1"/>
        <n v="62" u="1"/>
        <n v="58" u="1"/>
        <n v="37" u="1"/>
        <n v="22" u="1"/>
        <n v="36" u="1"/>
        <n v="319" u="1"/>
        <n v="334" u="1"/>
        <n v="156" u="1"/>
      </sharedItems>
      <fieldGroup par="70"/>
    </cacheField>
    <cacheField name="Sast_Critical" numFmtId="0">
      <sharedItems containsSemiMixedTypes="0" containsString="0" containsNumber="1" containsInteger="1" minValue="0" maxValue="0"/>
    </cacheField>
    <cacheField name="Sast_High" numFmtId="0">
      <sharedItems containsSemiMixedTypes="0" containsString="0" containsNumber="1" containsInteger="1" minValue="0" maxValue="7"/>
    </cacheField>
    <cacheField name="Sast_Medium" numFmtId="0">
      <sharedItems containsSemiMixedTypes="0" containsString="0" containsNumber="1" containsInteger="1" minValue="0" maxValue="7"/>
    </cacheField>
    <cacheField name="Sast_Low" numFmtId="0">
      <sharedItems containsSemiMixedTypes="0" containsString="0" containsNumber="1" containsInteger="1" minValue="0" maxValue="19"/>
    </cacheField>
    <cacheField name="Sast_Info" numFmtId="0">
      <sharedItems containsSemiMixedTypes="0" containsString="0" containsNumber="1" containsInteger="1" minValue="0" maxValue="0"/>
    </cacheField>
    <cacheField name="Kics_Total_Vulnerabilties" numFmtId="0">
      <sharedItems containsSemiMixedTypes="0" containsString="0" containsNumber="1" containsInteger="1" minValue="0" maxValue="0"/>
    </cacheField>
    <cacheField name="Kics_Critical" numFmtId="0">
      <sharedItems containsSemiMixedTypes="0" containsString="0" containsNumber="1" containsInteger="1" minValue="0" maxValue="0"/>
    </cacheField>
    <cacheField name="Kics_High" numFmtId="0">
      <sharedItems containsSemiMixedTypes="0" containsString="0" containsNumber="1" containsInteger="1" minValue="0" maxValue="0"/>
    </cacheField>
    <cacheField name="Kics_Medium" numFmtId="0">
      <sharedItems containsSemiMixedTypes="0" containsString="0" containsNumber="1" containsInteger="1" minValue="0" maxValue="0"/>
    </cacheField>
    <cacheField name="Kics_Low" numFmtId="0">
      <sharedItems containsSemiMixedTypes="0" containsString="0" containsNumber="1" containsInteger="1" minValue="0" maxValue="0"/>
    </cacheField>
    <cacheField name="Kics_Info" numFmtId="0">
      <sharedItems containsSemiMixedTypes="0" containsString="0" containsNumber="1" containsInteger="1" minValue="0" maxValue="0"/>
    </cacheField>
    <cacheField name="Sca_Total_Vulnerabilties" numFmtId="0">
      <sharedItems containsSemiMixedTypes="0" containsString="0" containsNumber="1" containsInteger="1" minValue="0" maxValue="95"/>
    </cacheField>
    <cacheField name="Sca_Critical" numFmtId="0">
      <sharedItems containsSemiMixedTypes="0" containsString="0" containsNumber="1" containsInteger="1" minValue="0" maxValue="10"/>
    </cacheField>
    <cacheField name="Sca_High" numFmtId="0">
      <sharedItems containsSemiMixedTypes="0" containsString="0" containsNumber="1" containsInteger="1" minValue="0" maxValue="51"/>
    </cacheField>
    <cacheField name="Sca_Medium" numFmtId="0">
      <sharedItems containsSemiMixedTypes="0" containsString="0" containsNumber="1" containsInteger="1" minValue="0" maxValue="48"/>
    </cacheField>
    <cacheField name="Sca_Low" numFmtId="0">
      <sharedItems containsSemiMixedTypes="0" containsString="0" containsNumber="1" containsInteger="1" minValue="0" maxValue="14"/>
    </cacheField>
    <cacheField name="Sca_Info" numFmtId="0">
      <sharedItems containsSemiMixedTypes="0" containsString="0" containsNumber="1" containsInteger="1" minValue="0" maxValue="2"/>
    </cacheField>
    <cacheField name="Packages_Total_Vulnerabilties" numFmtId="0">
      <sharedItems containsSemiMixedTypes="0" containsString="0" containsNumber="1" containsInteger="1" minValue="0" maxValue="1019"/>
    </cacheField>
    <cacheField name="Packages_Critical" numFmtId="0">
      <sharedItems containsSemiMixedTypes="0" containsString="0" containsNumber="1" containsInteger="1" minValue="0" maxValue="10"/>
    </cacheField>
    <cacheField name="Packages_High" numFmtId="0">
      <sharedItems containsSemiMixedTypes="0" containsString="0" containsNumber="1" containsInteger="1" minValue="0" maxValue="51"/>
    </cacheField>
    <cacheField name="Packages_Medium" numFmtId="0">
      <sharedItems containsSemiMixedTypes="0" containsString="0" containsNumber="1" containsInteger="1" minValue="0" maxValue="48"/>
    </cacheField>
    <cacheField name="Packages_Low" numFmtId="0">
      <sharedItems containsSemiMixedTypes="0" containsString="0" containsNumber="1" containsInteger="1" minValue="0" maxValue="14"/>
    </cacheField>
    <cacheField name="Packages_Info" numFmtId="0">
      <sharedItems containsSemiMixedTypes="0" containsString="0" containsNumber="1" containsInteger="1" minValue="0" maxValue="2"/>
    </cacheField>
    <cacheField name="Api_Total_Vulnerabilties" numFmtId="0">
      <sharedItems containsSemiMixedTypes="0" containsString="0" containsNumber="1" containsInteger="1" minValue="0" maxValue="0"/>
    </cacheField>
    <cacheField name="Api_Critical" numFmtId="0">
      <sharedItems containsSemiMixedTypes="0" containsString="0" containsNumber="1" containsInteger="1" minValue="0" maxValue="0"/>
    </cacheField>
    <cacheField name="Api_High" numFmtId="0">
      <sharedItems containsSemiMixedTypes="0" containsString="0" containsNumber="1" containsInteger="1" minValue="0" maxValue="0"/>
    </cacheField>
    <cacheField name="Api_Medium" numFmtId="0">
      <sharedItems containsSemiMixedTypes="0" containsString="0" containsNumber="1" containsInteger="1" minValue="0" maxValue="0"/>
    </cacheField>
    <cacheField name="Api_Low" numFmtId="0">
      <sharedItems containsSemiMixedTypes="0" containsString="0" containsNumber="1" containsInteger="1" minValue="0" maxValue="0"/>
    </cacheField>
    <cacheField name="Api_Info" numFmtId="0">
      <sharedItems containsSemiMixedTypes="0" containsString="0" containsNumber="1" containsInteger="1" minValue="0" maxValue="0"/>
    </cacheField>
    <cacheField name="SSCS_Total_Vulnerabilties" numFmtId="0">
      <sharedItems containsSemiMixedTypes="0" containsString="0" containsNumber="1" containsInteger="1" minValue="0" maxValue="0"/>
    </cacheField>
    <cacheField name="SSCS_Critical" numFmtId="0">
      <sharedItems containsSemiMixedTypes="0" containsString="0" containsNumber="1" containsInteger="1" minValue="0" maxValue="0"/>
    </cacheField>
    <cacheField name="SSCS_High" numFmtId="0">
      <sharedItems containsSemiMixedTypes="0" containsString="0" containsNumber="1" containsInteger="1" minValue="0" maxValue="0"/>
    </cacheField>
    <cacheField name="SSCS_Medium" numFmtId="0">
      <sharedItems containsSemiMixedTypes="0" containsString="0" containsNumber="1" containsInteger="1" minValue="0" maxValue="0"/>
    </cacheField>
    <cacheField name="SSCS_Low" numFmtId="0">
      <sharedItems containsSemiMixedTypes="0" containsString="0" containsNumber="1" containsInteger="1" minValue="0" maxValue="0"/>
    </cacheField>
    <cacheField name="SSCS_Info" numFmtId="0">
      <sharedItems containsSemiMixedTypes="0" containsString="0" containsNumber="1" containsInteger="1" minValue="0" maxValue="0"/>
    </cacheField>
    <cacheField name="Containers_Total_Vulnerabilties" numFmtId="0">
      <sharedItems containsSemiMixedTypes="0" containsString="0" containsNumber="1" containsInteger="1" minValue="0" maxValue="290"/>
    </cacheField>
    <cacheField name="Containers_Critical" numFmtId="0">
      <sharedItems containsSemiMixedTypes="0" containsString="0" containsNumber="1" containsInteger="1" minValue="0" maxValue="39"/>
    </cacheField>
    <cacheField name="Containers_High" numFmtId="0">
      <sharedItems containsSemiMixedTypes="0" containsString="0" containsNumber="1" containsInteger="1" minValue="0" maxValue="123"/>
    </cacheField>
    <cacheField name="Containers_Medium" numFmtId="0">
      <sharedItems containsSemiMixedTypes="0" containsString="0" containsNumber="1" containsInteger="1" minValue="0" maxValue="100"/>
    </cacheField>
    <cacheField name="Containers_Low" numFmtId="0">
      <sharedItems containsSemiMixedTypes="0" containsString="0" containsNumber="1" containsInteger="1" minValue="0" maxValue="26"/>
    </cacheField>
    <cacheField name="Containers_Info" numFmtId="0">
      <sharedItems containsSemiMixedTypes="0" containsString="0" containsNumber="1" containsInteger="1" minValue="0" maxValue="4"/>
    </cacheField>
    <cacheField name="Sast_Total_Vulnerabilties2" numFmtId="0" databaseField="0">
      <fieldGroup base="28">
        <discretePr count="57">
          <x v="1"/>
          <x v="31"/>
          <x v="0"/>
          <x v="6"/>
          <x v="12"/>
          <x v="17"/>
          <x v="47"/>
          <x v="48"/>
          <x v="49"/>
          <x v="50"/>
          <x v="23"/>
          <x v="7"/>
          <x v="5"/>
          <x v="10"/>
          <x v="2"/>
          <x v="25"/>
          <x v="26"/>
          <x v="27"/>
          <x v="28"/>
          <x v="29"/>
          <x v="30"/>
          <x v="22"/>
          <x v="32"/>
          <x v="33"/>
          <x v="34"/>
          <x v="35"/>
          <x v="36"/>
          <x v="37"/>
          <x v="38"/>
          <x v="39"/>
          <x v="40"/>
          <x v="41"/>
          <x v="42"/>
          <x v="43"/>
          <x v="44"/>
          <x v="45"/>
          <x v="46"/>
          <x v="24"/>
          <x v="0"/>
          <x v="0"/>
          <x v="0"/>
          <x v="3"/>
          <x v="4"/>
          <x v="8"/>
          <x v="9"/>
          <x v="11"/>
          <x v="13"/>
          <x v="14"/>
          <x v="15"/>
          <x v="16"/>
          <x v="18"/>
          <x v="19"/>
          <x v="20"/>
          <x v="21"/>
          <x v="0"/>
          <x v="0"/>
          <x v="0"/>
        </discretePr>
        <groupItems count="51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40624999" backgroundQuery="1" createdVersion="8" refreshedVersion="8" minRefreshableVersion="3" recordCount="0" supportSubquery="1" supportAdvancedDrill="1" xr:uid="{3BBE7F89-4E16-4603-AC20-6B26F8810FDA}">
  <cacheSource type="external" connectionId="14"/>
  <cacheFields count="3">
    <cacheField name="[Scans].[ScanDate].[ScanDate]" caption="ScanDate" numFmtId="0" hierarchy="45" level="1">
      <sharedItems count="84">
        <s v="1/01/2026"/>
        <s v="1/02/2026"/>
        <s v="1/03/2026"/>
        <s v="10/01/2026"/>
        <s v="10/02/2026"/>
        <s v="11/01/2026"/>
        <s v="11/02/2026"/>
        <s v="11/12/2025"/>
        <s v="12/01/2026"/>
        <s v="12/02/2026"/>
        <s v="13/01/2026"/>
        <s v="13/02/2026"/>
        <s v="14/01/2026"/>
        <s v="14/02/2026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6/01/2026"/>
        <s v="6/02/2026"/>
        <s v="7/01/2026"/>
        <s v="7/02/2026"/>
        <s v="8/01/2026"/>
        <s v="8/02/2026"/>
        <s v="8/12/2025"/>
        <s v="9/01/2026"/>
        <s v="9/02/2026"/>
        <s v="9/12/2025"/>
      </sharedItems>
    </cacheField>
    <cacheField name="[Measures].[Count of ScanID]" caption="Count of ScanID" numFmtId="0" hierarchy="134" level="32767"/>
    <cacheField name="[Measures].[Sum of Loc]" caption="Sum of Loc" numFmtId="0" hierarchy="15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42013892" backgroundQuery="1" createdVersion="8" refreshedVersion="8" minRefreshableVersion="3" recordCount="0" supportSubquery="1" supportAdvancedDrill="1" xr:uid="{A389C5AA-1F11-44E4-BCCE-5E82D712734F}">
  <cacheSource type="external" connectionId="14"/>
  <cacheFields count="3"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unt of ScanID]" caption="Count of ScanID" numFmtId="0" hierarchy="134" level="32767"/>
    <cacheField name="Unsupported0" numFmtId="0" hierarchy="161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6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4677546298" backgroundQuery="1" createdVersion="8" refreshedVersion="8" minRefreshableVersion="3" recordCount="0" supportSubquery="1" supportAdvancedDrill="1" xr:uid="{8DE96FC1-F017-4D26-B662-FC8072EE612F}">
  <cacheSource type="external" connectionId="14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28" level="32767"/>
    <cacheField name="[Measures].[Count of ApplicationID]" caption="Count of ApplicationID" numFmtId="0" hierarchy="129" level="32767"/>
    <cacheField name="[Measures].[Count of ScanID]" caption="Count of ScanID" numFmtId="0" hierarchy="134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4678703707" backgroundQuery="1" createdVersion="8" refreshedVersion="8" minRefreshableVersion="3" recordCount="0" supportSubquery="1" supportAdvancedDrill="1" xr:uid="{E3FA3C9E-EB9F-416F-AF6D-7CFC1D5B57C8}">
  <cacheSource type="external" connectionId="14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13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35416668" backgroundQuery="1" createdVersion="8" refreshedVersion="8" minRefreshableVersion="3" recordCount="0" supportSubquery="1" supportAdvancedDrill="1" xr:uid="{3B8DFBE9-F6C5-4F4F-9241-E8B57AC42E27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37152777" backgroundQuery="1" createdVersion="8" refreshedVersion="8" minRefreshableVersion="3" recordCount="0" supportSubquery="1" supportAdvancedDrill="1" xr:uid="{CD380659-5E17-476B-89F8-23E2067FFDBC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EngineName]" caption="Count of EngineName" numFmtId="0" hierarchy="141" level="32767"/>
    <cacheField name="[Statuses].[StartDate (Month)].[StartDate (Month)]" caption="StartDate (Month)" numFmtId="0" hierarchy="117" level="1">
      <sharedItems count="4">
        <s v="Dec"/>
        <s v="Jan"/>
        <s v="Feb"/>
        <s v="Mar"/>
      </sharedItems>
    </cacheField>
    <cacheField name="[Statuses].[StartDate (Year)].[StartDate (Year)]" caption="StartDate (Year)" numFmtId="0" hierarchy="115" level="1">
      <sharedItems count="2">
        <s v="2025"/>
        <s v="2026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0138657408" backgroundQuery="1" createdVersion="8" refreshedVersion="8" minRefreshableVersion="3" recordCount="0" supportSubquery="1" supportAdvancedDrill="1" xr:uid="{095B9946-F4F4-40FD-AC8A-B837FFEDA7C5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07" level="1">
      <sharedItems count="3">
        <s v="Canceled"/>
        <s v="Completed"/>
        <s v="Failed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36458335" backgroundQuery="1" createdVersion="8" refreshedVersion="8" minRefreshableVersion="3" recordCount="0" supportSubquery="1" supportAdvancedDrill="1" xr:uid="{5EE92FEF-26BD-4317-8B27-2F6C042EE71A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134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38078705" backgroundQuery="1" createdVersion="8" refreshedVersion="8" minRefreshableVersion="3" recordCount="0" supportSubquery="1" supportAdvancedDrill="1" xr:uid="{BFC4D163-EFA0-48FF-83D7-10A1EEDE698F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134" level="32767"/>
    <cacheField name="[Measures].[Sum of Loc]" caption="Sum of Loc" numFmtId="0" hierarchy="152" level="32767"/>
    <cacheField name="[DateTable].[Date].[Date]" caption="Date" numFmtId="0" hierarchy="18" level="1">
      <sharedItems count="91">
        <s v="1/01/2026"/>
        <s v="1/02/2026"/>
        <s v="1/03/2026"/>
        <s v="10/01/2026"/>
        <s v="10/02/2026"/>
        <s v="10/12/2025"/>
        <s v="11/01/2026"/>
        <s v="11/02/2026"/>
        <s v="11/12/2025"/>
        <s v="12/01/2026"/>
        <s v="12/02/2026"/>
        <s v="12/12/2025"/>
        <s v="13/01/2026"/>
        <s v="13/02/2026"/>
        <s v="13/12/2025"/>
        <s v="14/01/2026"/>
        <s v="14/02/2026"/>
        <s v="14/12/2025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5/12/2025"/>
        <s v="6/01/2026"/>
        <s v="6/02/2026"/>
        <s v="6/12/2025"/>
        <s v="7/01/2026"/>
        <s v="7/02/2026"/>
        <s v="7/12/2025"/>
        <s v="8/01/2026"/>
        <s v="8/02/2026"/>
        <s v="8/12/2025"/>
        <s v="9/01/2026"/>
        <s v="9/02/2026"/>
        <s v="9/12/2025"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1" level="1">
      <sharedItems containsSemiMixedTypes="0" containsNonDate="0" containsString="0"/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086.612839236113" backgroundQuery="1" createdVersion="8" refreshedVersion="8" minRefreshableVersion="3" recordCount="0" supportSubquery="1" supportAdvancedDrill="1" xr:uid="{BB75D695-E6F6-429E-A6D4-AA3D9CC3068D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134" level="32767"/>
    <cacheField name="[Measures].[Sum of Loc]" caption="Sum of Loc" numFmtId="0" hierarchy="152" level="32767"/>
    <cacheField name="[DateTable].[Month Name].[Month Name]" caption="Month Name" numFmtId="0" hierarchy="21" level="1">
      <sharedItems count="4">
        <s v="December"/>
        <s v="February"/>
        <s v="January"/>
        <s v="March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time="1" defaultMemberUniqueName="[ApplicationsTable].[CreatedAt].[All]" allUniqueName="[ApplicationsTable].[CreatedAt].[All]" dimensionUniqueName="[ApplicationsTable]" displayFolder="" count="0" memberValueDatatype="7" unbalanced="0"/>
    <cacheHierarchy uniqueName="[ApplicationsTable].[UpdatedAt]" caption="UpdatedAt" attribute="1" time="1" defaultMemberUniqueName="[ApplicationsTable].[UpdatedAt].[All]" allUniqueName="[ApplicationsTable].[UpdatedAt].[All]" dimensionUniqueName="[ApplicationsTable]" displayFolder="" count="0" memberValueDatatype="7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2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5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7">
  <r>
    <s v="323a25d6-ec8e-414b-97d6-8d0e5c77a19b"/>
    <s v="1d18a294-31bd-483e-8226-78a11d3479f4"/>
    <s v="BFL-Govdc-Apps/bfl/osd-tsm"/>
    <x v="0"/>
    <s v="feature_OSDME-4705_checkmarx_integration"/>
    <n v="20783"/>
    <d v="2026-03-05T01:03:54"/>
    <d v="2026-03-05T01:03:54"/>
    <d v="2026-03-05T01:05:08"/>
    <s v="1"/>
    <s v="5/03/2026"/>
    <d v="1899-12-30T00:01:14"/>
    <s v="sast,sca,apisec,containers"/>
    <s v="ksubburath"/>
    <x v="0"/>
    <s v="Azure DevOps"/>
    <b v="1"/>
    <b v="1"/>
    <b v="0"/>
    <b v="1"/>
    <b v="1"/>
    <b v="0"/>
    <n v="149"/>
    <n v="4"/>
    <n v="33"/>
    <n v="44"/>
    <n v="24"/>
    <n v="1"/>
    <x v="0"/>
    <n v="0"/>
    <n v="0"/>
    <n v="0"/>
    <n v="4"/>
    <n v="0"/>
    <n v="0"/>
    <n v="0"/>
    <n v="0"/>
    <n v="0"/>
    <n v="0"/>
    <n v="0"/>
    <n v="15"/>
    <n v="1"/>
    <n v="4"/>
    <n v="3"/>
    <n v="7"/>
    <n v="0"/>
    <n v="58"/>
    <n v="1"/>
    <n v="4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f2893cfa-74b9-4a08-bb31-d605a5624a95"/>
    <s v="1d18a294-31bd-483e-8226-78a11d3479f4"/>
    <s v="BFL-Govdc-Apps/bfl/osd-tsm"/>
    <x v="0"/>
    <s v="feature_OSDME-4705_checkmarx_integration"/>
    <n v="20783"/>
    <d v="2026-03-04T01:06:10"/>
    <d v="2026-03-04T01:06:10"/>
    <d v="2026-03-04T01:07:26"/>
    <s v="1"/>
    <s v="4/03/2026"/>
    <d v="1899-12-30T00:01:16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89c7ac1d-bad0-4406-9452-e9afdef81b4e"/>
    <s v="1d18a294-31bd-483e-8226-78a11d3479f4"/>
    <s v="BFL-Govdc-Apps/bfl/osd-tsm"/>
    <x v="0"/>
    <s v="feature_OSDME-4705_checkmarx_integration"/>
    <n v="20783"/>
    <d v="2026-03-03T01:06:05"/>
    <d v="2026-03-03T01:06:05"/>
    <d v="2026-03-03T01:07:18"/>
    <s v="1"/>
    <s v="3/03/2026"/>
    <d v="1899-12-30T00:01:12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0105744e-4676-4fc5-a45e-ac894ae3a5f7"/>
    <s v="1d18a294-31bd-483e-8226-78a11d3479f4"/>
    <s v="BFL-Govdc-Apps/bfl/osd-tsm"/>
    <x v="0"/>
    <s v="develop"/>
    <n v="20783"/>
    <d v="2026-03-02T16:08:32"/>
    <d v="2026-03-02T16:08:32"/>
    <d v="2026-03-02T16:10:06"/>
    <s v="16"/>
    <s v="2/03/2026"/>
    <d v="1899-12-30T00:01:34"/>
    <s v="sast,containers,sca"/>
    <s v="achauhan4"/>
    <x v="1"/>
    <s v="Project Scan"/>
    <b v="1"/>
    <b v="1"/>
    <b v="0"/>
    <b v="1"/>
    <b v="0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bb0e7be1-b585-4827-9b4a-9500d3cf7508"/>
    <s v="1d18a294-31bd-483e-8226-78a11d3479f4"/>
    <s v="BFL-Govdc-Apps/bfl/osd-tsm"/>
    <x v="0"/>
    <s v="feature_OSDME-4705_checkmarx_integration"/>
    <n v="20783"/>
    <d v="2026-03-02T01:06:01"/>
    <d v="2026-03-02T01:06:01"/>
    <d v="2026-03-02T01:07:17"/>
    <s v="1"/>
    <s v="2/03/2026"/>
    <d v="1899-12-30T00:01:16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0ccc7f63-a39b-403c-bcf7-4bffc7ae6df6"/>
    <s v="1d18a294-31bd-483e-8226-78a11d3479f4"/>
    <s v="BFL-Govdc-Apps/bfl/osd-tsm"/>
    <x v="0"/>
    <s v="feature_OSDME-4705_checkmarx_integration"/>
    <n v="20783"/>
    <d v="2026-03-01T01:06:04"/>
    <d v="2026-03-01T01:06:04"/>
    <d v="2026-03-01T01:08:16"/>
    <s v="1"/>
    <s v="1/03/2026"/>
    <d v="1899-12-30T00:02:12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46aeaad-7c6c-4a46-a053-3ffc5432a394"/>
    <s v="1d18a294-31bd-483e-8226-78a11d3479f4"/>
    <s v="BFL-Govdc-Apps/bfl/osd-tsm"/>
    <x v="0"/>
    <s v="feature_OSDME-4705_checkmarx_integration"/>
    <n v="20783"/>
    <d v="2026-02-28T01:00:38"/>
    <d v="2026-02-28T01:00:38"/>
    <d v="2026-02-28T01:02:46"/>
    <s v="1"/>
    <s v="28/02/2026"/>
    <d v="1899-12-30T00:02:08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60040d30-dd8b-476d-bd16-2ff00a882e11"/>
    <s v="1d18a294-31bd-483e-8226-78a11d3479f4"/>
    <s v="BFL-Govdc-Apps/bfl/osd-tsm"/>
    <x v="0"/>
    <s v="feature_OSDME-4705_checkmarx_integration"/>
    <n v="20783"/>
    <d v="2026-02-27T01:06:21"/>
    <d v="2026-02-27T01:06:21"/>
    <d v="2026-02-27T01:07:44"/>
    <s v="1"/>
    <s v="27/02/2026"/>
    <d v="1899-12-30T00:01:22"/>
    <s v="sast,sca,apisec,containers"/>
    <s v="ksubburath"/>
    <x v="0"/>
    <s v="Azure DevOps"/>
    <b v="1"/>
    <b v="1"/>
    <b v="0"/>
    <b v="1"/>
    <b v="1"/>
    <b v="0"/>
    <n v="147"/>
    <n v="4"/>
    <n v="29"/>
    <n v="43"/>
    <n v="24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18d1e41e-8664-42d4-9644-11aed25faec6"/>
    <s v="1d18a294-31bd-483e-8226-78a11d3479f4"/>
    <s v="BFL-Govdc-Apps/bfl/osd-tsm"/>
    <x v="0"/>
    <s v="feature_OSDME-4705_checkmarx_integration"/>
    <n v="20783"/>
    <d v="2026-02-26T01:06:16"/>
    <d v="2026-02-26T01:06:16"/>
    <d v="2026-02-26T01:08:11"/>
    <s v="1"/>
    <s v="26/02/2026"/>
    <d v="1899-12-30T00:01:55"/>
    <s v="sast,sca,apisec,containers"/>
    <s v="ksubburath"/>
    <x v="0"/>
    <s v="Azure DevOps"/>
    <b v="1"/>
    <b v="1"/>
    <b v="0"/>
    <b v="1"/>
    <b v="1"/>
    <b v="0"/>
    <n v="147"/>
    <n v="4"/>
    <n v="29"/>
    <n v="41"/>
    <n v="25"/>
    <n v="3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da8d54e9-5994-43a8-8b60-5e00e77bd881"/>
    <s v="1d18a294-31bd-483e-8226-78a11d3479f4"/>
    <s v="BFL-Govdc-Apps/bfl/osd-tsm"/>
    <x v="0"/>
    <s v="feature_OSDME-4705_checkmarx_integration"/>
    <n v="20783"/>
    <d v="2026-02-25T01:00:43"/>
    <d v="2026-02-25T01:00:43"/>
    <d v="2026-02-25T01:02:36"/>
    <s v="1"/>
    <s v="25/02/2026"/>
    <d v="1899-12-30T00:01:53"/>
    <s v="sast,sca,apisec,containers"/>
    <s v="ksubburath"/>
    <x v="0"/>
    <s v="Azure DevOps"/>
    <b v="1"/>
    <b v="1"/>
    <b v="0"/>
    <b v="1"/>
    <b v="1"/>
    <b v="0"/>
    <n v="136"/>
    <n v="4"/>
    <n v="29"/>
    <n v="41"/>
    <n v="25"/>
    <n v="2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48"/>
    <n v="1"/>
    <n v="2"/>
    <n v="3"/>
    <n v="7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99cd4e76-0667-46d0-a726-e76bb0c413fe"/>
    <s v="1d18a294-31bd-483e-8226-78a11d3479f4"/>
    <s v="BFL-Govdc-Apps/bfl/osd-tsm"/>
    <x v="0"/>
    <s v="feature_OSDME-4705_checkmarx_integration"/>
    <n v="20783"/>
    <d v="2026-02-24T01:03:11"/>
    <d v="2026-02-24T01:03:11"/>
    <d v="2026-02-24T01:04:22"/>
    <s v="1"/>
    <s v="24/02/2026"/>
    <d v="1899-12-30T00:01:10"/>
    <s v="sast,sca,apisec,containers"/>
    <s v="ksubburath"/>
    <x v="0"/>
    <s v="Azure DevOps"/>
    <b v="1"/>
    <b v="1"/>
    <b v="0"/>
    <b v="1"/>
    <b v="1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be819ca3-282b-4bb9-9f72-926ca0eb3850"/>
    <s v="1d18a294-31bd-483e-8226-78a11d3479f4"/>
    <s v="BFL-Govdc-Apps/bfl/osd-tsm"/>
    <x v="0"/>
    <s v="develop"/>
    <n v="20783"/>
    <d v="2026-02-23T17:52:15"/>
    <d v="2026-02-23T17:52:15"/>
    <d v="2026-02-23T17:53:46"/>
    <s v="17"/>
    <s v="23/02/2026"/>
    <d v="1899-12-30T00:01:30"/>
    <s v="sast,containers,sca"/>
    <s v="achauhan4"/>
    <x v="1"/>
    <s v="Project Scan"/>
    <b v="1"/>
    <b v="1"/>
    <b v="0"/>
    <b v="1"/>
    <b v="0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61aa073-cda9-4c47-aacc-12e2e30bbbc8"/>
    <s v="1d18a294-31bd-483e-8226-78a11d3479f4"/>
    <s v="BFL-Govdc-Apps/bfl/osd-tsm"/>
    <x v="0"/>
    <s v="feature_OSDME-4705_checkmarx_integration"/>
    <n v="20783"/>
    <d v="2026-02-23T01:06:41"/>
    <d v="2026-02-23T01:06:41"/>
    <d v="2026-02-23T01:07:55"/>
    <s v="1"/>
    <s v="23/02/2026"/>
    <d v="1899-12-30T00:01:14"/>
    <s v="sast,sca,apisec,containers"/>
    <s v="ksubburath"/>
    <x v="0"/>
    <s v="Azure DevOps"/>
    <b v="1"/>
    <b v="1"/>
    <b v="0"/>
    <b v="1"/>
    <b v="1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196e2ff-811d-4faa-9779-3c91a9084a9e"/>
    <s v="1d18a294-31bd-483e-8226-78a11d3479f4"/>
    <s v="BFL-Govdc-Apps/bfl/osd-tsm"/>
    <x v="0"/>
    <s v="feature_OSDME-4705_checkmarx_integration"/>
    <n v="20783"/>
    <d v="2026-02-22T01:07:50"/>
    <d v="2026-02-22T01:07:50"/>
    <d v="2026-02-22T01:09:02"/>
    <s v="1"/>
    <s v="22/02/2026"/>
    <d v="1899-12-30T00:01:12"/>
    <s v="sast,sca,apisec,containers"/>
    <s v="ksubburath"/>
    <x v="0"/>
    <s v="Azure DevOps"/>
    <b v="1"/>
    <b v="1"/>
    <b v="0"/>
    <b v="1"/>
    <b v="1"/>
    <b v="0"/>
    <n v="14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3e5336b-e377-4ed0-a0cb-d53aa90d9275"/>
    <s v="1d18a294-31bd-483e-8226-78a11d3479f4"/>
    <s v="BFL-Govdc-Apps/bfl/osd-tsm"/>
    <x v="0"/>
    <s v="feature_OSDME-4705_checkmarx_integration"/>
    <n v="20783"/>
    <d v="2026-02-21T01:08:06"/>
    <d v="2026-02-21T01:08:06"/>
    <d v="2026-02-21T01:09:17"/>
    <s v="1"/>
    <s v="21/02/2026"/>
    <d v="1899-12-30T00:01:11"/>
    <s v="sast,sca,apisec,containers"/>
    <s v="ksubburath"/>
    <x v="0"/>
    <s v="Azure DevOps"/>
    <b v="1"/>
    <b v="1"/>
    <b v="0"/>
    <b v="1"/>
    <b v="1"/>
    <b v="0"/>
    <n v="135"/>
    <n v="4"/>
    <n v="29"/>
    <n v="41"/>
    <n v="25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48"/>
    <n v="1"/>
    <n v="2"/>
    <n v="3"/>
    <n v="7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46506dcd-b75f-42e3-bc67-afa6df0cf4bb"/>
    <s v="1d18a294-31bd-483e-8226-78a11d3479f4"/>
    <s v="BFL-Govdc-Apps/bfl/osd-tsm"/>
    <x v="0"/>
    <s v="feature_OSDME-4705_checkmarx_integration"/>
    <n v="20783"/>
    <d v="2026-02-20T01:02:32"/>
    <d v="2026-02-20T01:02:32"/>
    <d v="2026-02-20T01:03:45"/>
    <s v="1"/>
    <s v="20/02/2026"/>
    <d v="1899-12-30T00:01:13"/>
    <s v="sast,sca,apisec,containers"/>
    <s v="ksubburath"/>
    <x v="0"/>
    <s v="Azure DevOps"/>
    <b v="1"/>
    <b v="1"/>
    <b v="0"/>
    <b v="1"/>
    <b v="1"/>
    <b v="0"/>
    <n v="144"/>
    <n v="4"/>
    <n v="29"/>
    <n v="41"/>
    <n v="24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398fa802-157f-46e8-a77b-077153e6be50"/>
    <s v="1d18a294-31bd-483e-8226-78a11d3479f4"/>
    <s v="BFL-Govdc-Apps/bfl/osd-tsm"/>
    <x v="0"/>
    <s v="feature_OSDME-4705_checkmarx_integration"/>
    <n v="20783"/>
    <d v="2026-02-19T01:04:07"/>
    <d v="2026-02-19T01:04:07"/>
    <d v="2026-02-19T01:05:25"/>
    <s v="1"/>
    <s v="19/02/2026"/>
    <d v="1899-12-30T00:01:17"/>
    <s v="sast,sca,apisec,containers"/>
    <s v="ksubburath"/>
    <x v="0"/>
    <s v="Azure DevOps"/>
    <b v="1"/>
    <b v="1"/>
    <b v="0"/>
    <b v="1"/>
    <b v="1"/>
    <b v="0"/>
    <n v="144"/>
    <n v="4"/>
    <n v="29"/>
    <n v="41"/>
    <n v="24"/>
    <n v="1"/>
    <x v="0"/>
    <n v="0"/>
    <n v="0"/>
    <n v="0"/>
    <n v="4"/>
    <n v="0"/>
    <n v="0"/>
    <n v="0"/>
    <n v="0"/>
    <n v="0"/>
    <n v="0"/>
    <n v="0"/>
    <n v="13"/>
    <n v="1"/>
    <n v="2"/>
    <n v="3"/>
    <n v="7"/>
    <n v="0"/>
    <n v="58"/>
    <n v="1"/>
    <n v="2"/>
    <n v="3"/>
    <n v="7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fae138b-7006-4c11-80c8-c29c687e3b7c"/>
    <s v="1d18a294-31bd-483e-8226-78a11d3479f4"/>
    <s v="BFL-Govdc-Apps/bfl/osd-tsm"/>
    <x v="0"/>
    <s v="feature_OSDME-4705_checkmarx_integration"/>
    <n v="20783"/>
    <d v="2026-02-18T01:09:13"/>
    <d v="2026-02-18T01:09:13"/>
    <d v="2026-02-18T01:11:07"/>
    <s v="1"/>
    <s v="18/02/2026"/>
    <d v="1899-12-30T00:01:54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d06487e-b5ec-4df9-8dd0-d57837dfb09c"/>
    <s v="1d18a294-31bd-483e-8226-78a11d3479f4"/>
    <s v="BFL-Govdc-Apps/bfl/osd-tsm"/>
    <x v="0"/>
    <s v="feature_OSDME-4705_checkmarx_integration"/>
    <n v="20783"/>
    <d v="2026-02-17T01:09:44"/>
    <d v="2026-02-17T01:09:44"/>
    <d v="2026-02-17T01:11:01"/>
    <s v="1"/>
    <s v="17/02/2026"/>
    <d v="1899-12-30T00:01:17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0744463e-3d52-4041-bceb-b10e1d4dc258"/>
    <s v="1d18a294-31bd-483e-8226-78a11d3479f4"/>
    <s v="BFL-Govdc-Apps/bfl/osd-tsm"/>
    <x v="0"/>
    <s v="develop"/>
    <n v="20783"/>
    <d v="2026-02-16T14:37:49"/>
    <d v="2026-02-16T14:37:49"/>
    <d v="2026-02-16T14:39:17"/>
    <s v="14"/>
    <s v="16/02/2026"/>
    <d v="1899-12-30T00:01:28"/>
    <s v="sast,containers,sca"/>
    <s v="achauhan4"/>
    <x v="1"/>
    <s v="Project Scan"/>
    <b v="1"/>
    <b v="1"/>
    <b v="0"/>
    <b v="1"/>
    <b v="0"/>
    <b v="0"/>
    <n v="14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8d209d94-87f3-47b9-b8b8-961fb903841e"/>
    <s v="1d18a294-31bd-483e-8226-78a11d3479f4"/>
    <s v="BFL-Govdc-Apps/bfl/osd-tsm"/>
    <x v="0"/>
    <s v="feature_OSDME-4705_checkmarx_integration"/>
    <n v="20783"/>
    <d v="2026-02-16T01:06:43"/>
    <d v="2026-02-16T01:06:43"/>
    <d v="2026-02-16T01:08:01"/>
    <s v="1"/>
    <s v="16/02/2026"/>
    <d v="1899-12-30T00:01:18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d11a579e-6e0f-48fe-be1f-075653378faf"/>
    <s v="1d18a294-31bd-483e-8226-78a11d3479f4"/>
    <s v="BFL-Govdc-Apps/bfl/osd-tsm"/>
    <x v="0"/>
    <s v="feature_OSDME-4705_checkmarx_integration"/>
    <n v="20783"/>
    <d v="2026-02-15T01:09:41"/>
    <d v="2026-02-15T01:09:41"/>
    <d v="2026-02-15T01:10:52"/>
    <s v="1"/>
    <s v="15/02/2026"/>
    <d v="1899-12-30T00:01:11"/>
    <s v="sast,sca,apisec,containers"/>
    <s v="ksubburath"/>
    <x v="0"/>
    <s v="Azure DevOps"/>
    <b v="1"/>
    <b v="1"/>
    <b v="0"/>
    <b v="1"/>
    <b v="1"/>
    <b v="0"/>
    <n v="133"/>
    <n v="4"/>
    <n v="29"/>
    <n v="41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fd565375-29ee-470e-a945-388d24c18a3e"/>
    <s v="1d18a294-31bd-483e-8226-78a11d3479f4"/>
    <s v="BFL-Govdc-Apps/bfl/osd-tsm"/>
    <x v="0"/>
    <s v="feature_OSDME-4705_checkmarx_integration"/>
    <n v="20783"/>
    <d v="2026-02-14T01:00:51"/>
    <d v="2026-02-14T01:00:51"/>
    <d v="2026-02-14T01:02:42"/>
    <s v="1"/>
    <s v="14/02/2026"/>
    <d v="1899-12-30T00:01:51"/>
    <s v="sast,sca,apisec,containers"/>
    <s v="ksubburath"/>
    <x v="0"/>
    <s v="Azure DevOps"/>
    <b v="1"/>
    <b v="1"/>
    <b v="0"/>
    <b v="1"/>
    <b v="1"/>
    <b v="0"/>
    <n v="13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02a5371-de93-44ac-86cc-1b1481409dcb"/>
    <s v="1d18a294-31bd-483e-8226-78a11d3479f4"/>
    <s v="BFL-Govdc-Apps/bfl/osd-tsm"/>
    <x v="0"/>
    <s v="feature_OSDME-4705_checkmarx_integration"/>
    <n v="20783"/>
    <d v="2026-02-13T12:39:58"/>
    <d v="2026-02-13T12:39:58"/>
    <d v="2026-02-13T12:41:15"/>
    <s v="12"/>
    <s v="13/02/2026"/>
    <d v="1899-12-30T00:01:18"/>
    <s v="sast,sca,apisec,containers"/>
    <s v="ksubburath"/>
    <x v="0"/>
    <s v="Azure DevOps"/>
    <b v="1"/>
    <b v="1"/>
    <b v="0"/>
    <b v="1"/>
    <b v="1"/>
    <b v="0"/>
    <n v="13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4cb71086-a19e-44a4-b94a-03444d5810f9"/>
    <s v="1d18a294-31bd-483e-8226-78a11d3479f4"/>
    <s v="BFL-Govdc-Apps/bfl/osd-tsm"/>
    <x v="0"/>
    <s v="feature_OSDME-4705_checkmarx_integration"/>
    <n v="20783"/>
    <d v="2026-02-13T01:04:39"/>
    <d v="2026-02-13T01:04:39"/>
    <d v="2026-02-13T01:06:50"/>
    <s v="1"/>
    <s v="13/02/2026"/>
    <d v="1899-12-30T00:02:11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0f310f18-5d6e-4598-bcee-f48a954a448d"/>
    <s v="1d18a294-31bd-483e-8226-78a11d3479f4"/>
    <s v="BFL-Govdc-Apps/bfl/osd-tsm"/>
    <x v="0"/>
    <s v="feature_OSDME-4705_checkmarx_integration"/>
    <n v="20783"/>
    <d v="2026-02-12T01:03:57"/>
    <d v="2026-02-12T01:03:57"/>
    <d v="2026-02-12T01:05:22"/>
    <s v="1"/>
    <s v="12/02/2026"/>
    <d v="1899-12-30T00:01:26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3942241f-61c6-443d-92f6-157d9ee57a99"/>
    <s v="1d18a294-31bd-483e-8226-78a11d3479f4"/>
    <s v="BFL-Govdc-Apps/bfl/osd-tsm"/>
    <x v="0"/>
    <s v="feature_OSDME-4705_checkmarx_integration"/>
    <n v="20783"/>
    <d v="2026-02-11T01:00:54"/>
    <d v="2026-02-11T01:00:54"/>
    <d v="2026-02-11T01:03:05"/>
    <s v="1"/>
    <s v="11/02/2026"/>
    <d v="1899-12-30T00:02:11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bea00b3-54c3-42ae-9f63-6f3e86de0a96"/>
    <s v="1d18a294-31bd-483e-8226-78a11d3479f4"/>
    <s v="BFL-Govdc-Apps/bfl/osd-tsm"/>
    <x v="0"/>
    <s v="feature_OSDME-4705_checkmarx_integration"/>
    <n v="20783"/>
    <d v="2026-02-10T17:53:19"/>
    <d v="2026-02-10T17:53:19"/>
    <d v="2026-02-10T17:54:31"/>
    <s v="17"/>
    <s v="10/02/2026"/>
    <d v="1899-12-30T00:01:12"/>
    <s v="sast,sca,apisec,containers"/>
    <s v="ksubburath"/>
    <x v="0"/>
    <s v="Azure DevOps"/>
    <b v="1"/>
    <b v="1"/>
    <b v="0"/>
    <b v="1"/>
    <b v="1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e1933da-176b-4cc5-9302-98f36764783a"/>
    <s v="1d18a294-31bd-483e-8226-78a11d3479f4"/>
    <s v="BFL-Govdc-Apps/bfl/osd-tsm"/>
    <x v="0"/>
    <s v="feature_OSDME-4705_checkmarx_integration"/>
    <n v="20783"/>
    <d v="2026-02-10T01:01:03"/>
    <d v="2026-02-10T01:01:03"/>
    <d v="2026-02-10T01:03:06"/>
    <s v="1"/>
    <s v="10/02/2026"/>
    <d v="1899-12-30T00:02:03"/>
    <s v="sast,sca,apisec,containers"/>
    <s v="ksubburath"/>
    <x v="0"/>
    <s v="Azure DevOps"/>
    <b v="1"/>
    <b v="1"/>
    <b v="0"/>
    <b v="1"/>
    <b v="1"/>
    <b v="0"/>
    <n v="13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86db82d-31fb-4f9c-8bd7-714d2ffd1bd8"/>
    <s v="1d18a294-31bd-483e-8226-78a11d3479f4"/>
    <s v="BFL-Govdc-Apps/bfl/osd-tsm"/>
    <x v="0"/>
    <s v="develop"/>
    <n v="20783"/>
    <d v="2026-02-09T16:35:52"/>
    <d v="2026-02-09T16:35:52"/>
    <d v="2026-02-09T16:37:19"/>
    <s v="16"/>
    <s v="9/02/2026"/>
    <d v="1899-12-30T00:01:27"/>
    <s v="sast,containers,sca"/>
    <s v="achauhan4"/>
    <x v="1"/>
    <s v="Project Scan"/>
    <b v="1"/>
    <b v="1"/>
    <b v="0"/>
    <b v="1"/>
    <b v="0"/>
    <b v="0"/>
    <n v="141"/>
    <n v="4"/>
    <n v="28"/>
    <n v="40"/>
    <n v="22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01717f43-a0a8-4c5c-ba16-f0621064ec36"/>
    <s v="1d18a294-31bd-483e-8226-78a11d3479f4"/>
    <s v="BFL-Govdc-Apps/bfl/osd-tsm"/>
    <x v="0"/>
    <s v="feature_OSDME-4705_checkmarx_integration"/>
    <n v="20783"/>
    <d v="2026-02-09T01:01:23"/>
    <d v="2026-02-09T01:01:23"/>
    <d v="2026-02-09T01:03:20"/>
    <s v="1"/>
    <s v="9/02/2026"/>
    <d v="1899-12-30T00:01:57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2aaa6104-65db-49a5-a024-e180f6f7a6b7"/>
    <s v="1d18a294-31bd-483e-8226-78a11d3479f4"/>
    <s v="BFL-Govdc-Apps/bfl/osd-tsm"/>
    <x v="0"/>
    <s v="feature_OSDME-4705_checkmarx_integration"/>
    <n v="20783"/>
    <d v="2026-02-08T01:01:26"/>
    <d v="2026-02-08T01:01:26"/>
    <d v="2026-02-08T01:03:39"/>
    <s v="1"/>
    <s v="8/02/2026"/>
    <d v="1899-12-30T00:02:14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58b686de-f446-4dac-ba43-0112dcc2e7d4"/>
    <s v="1d18a294-31bd-483e-8226-78a11d3479f4"/>
    <s v="BFL-Govdc-Apps/bfl/osd-tsm"/>
    <x v="0"/>
    <s v="feature_OSDME-4705_checkmarx_integration"/>
    <n v="20783"/>
    <d v="2026-02-07T01:01:11"/>
    <d v="2026-02-07T01:01:11"/>
    <d v="2026-02-07T01:02:28"/>
    <s v="1"/>
    <s v="7/02/2026"/>
    <d v="1899-12-30T00:01:17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47773979-6864-484f-8564-aebb24c8c695"/>
    <s v="1d18a294-31bd-483e-8226-78a11d3479f4"/>
    <s v="BFL-Govdc-Apps/bfl/osd-tsm"/>
    <x v="0"/>
    <s v="feature_OSDME-4705_checkmarx_integration"/>
    <n v="20783"/>
    <d v="2026-02-06T01:01:24"/>
    <d v="2026-02-06T01:01:24"/>
    <d v="2026-02-06T01:03:39"/>
    <s v="1"/>
    <s v="6/02/2026"/>
    <d v="1899-12-30T00:02:16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0ebc59f4-c8c8-4a7f-a7e8-acc4ce7f39de"/>
    <s v="1d18a294-31bd-483e-8226-78a11d3479f4"/>
    <s v="BFL-Govdc-Apps/bfl/osd-tsm"/>
    <x v="0"/>
    <s v="feature_OSDME-4705_checkmarx_integration"/>
    <n v="20783"/>
    <d v="2026-02-05T01:00:54"/>
    <d v="2026-02-05T01:00:54"/>
    <d v="2026-02-05T01:03:09"/>
    <s v="1"/>
    <s v="5/02/2026"/>
    <d v="1899-12-30T00:02:15"/>
    <s v="sast,sca,apisec,containers"/>
    <s v="ksubburath"/>
    <x v="0"/>
    <s v="Azure DevOps"/>
    <b v="1"/>
    <b v="1"/>
    <b v="0"/>
    <b v="1"/>
    <b v="1"/>
    <b v="0"/>
    <n v="125"/>
    <n v="3"/>
    <n v="22"/>
    <n v="32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1"/>
    <n v="1"/>
    <n v="18"/>
    <n v="26"/>
    <n v="5"/>
    <n v="1"/>
  </r>
  <r>
    <s v="9b0578d6-b299-4a84-b232-b52c3f62e97a"/>
    <s v="1d18a294-31bd-483e-8226-78a11d3479f4"/>
    <s v="BFL-Govdc-Apps/bfl/osd-tsm"/>
    <x v="0"/>
    <s v="feature_OSDME-4705_checkmarx_integration"/>
    <n v="20783"/>
    <d v="2026-02-04T01:01:28"/>
    <d v="2026-02-04T01:01:28"/>
    <d v="2026-02-04T01:03:44"/>
    <s v="1"/>
    <s v="4/02/2026"/>
    <d v="1899-12-30T00:02:15"/>
    <s v="sast,sca,apisec,containers"/>
    <s v="ksubburath"/>
    <x v="0"/>
    <s v="Azure DevOps"/>
    <b v="1"/>
    <b v="1"/>
    <b v="0"/>
    <b v="1"/>
    <b v="1"/>
    <b v="0"/>
    <n v="115"/>
    <n v="3"/>
    <n v="16"/>
    <n v="29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41"/>
    <n v="1"/>
    <n v="12"/>
    <n v="23"/>
    <n v="5"/>
    <n v="0"/>
  </r>
  <r>
    <s v="96ca5995-ebd0-4428-aeee-f5099ce89bc9"/>
    <s v="1d18a294-31bd-483e-8226-78a11d3479f4"/>
    <s v="BFL-Govdc-Apps/bfl/osd-tsm"/>
    <x v="0"/>
    <s v="feature_OSDME-4705_checkmarx_integration"/>
    <n v="20783"/>
    <d v="2026-02-03T01:01:12"/>
    <d v="2026-02-03T01:01:12"/>
    <d v="2026-02-03T01:03:12"/>
    <s v="1"/>
    <s v="3/02/2026"/>
    <d v="1899-12-30T00:01:59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499bb069-62c7-48a4-ba90-c1397bec5567"/>
    <s v="1d18a294-31bd-483e-8226-78a11d3479f4"/>
    <s v="BFL-Govdc-Apps/bfl/osd-tsm"/>
    <x v="0"/>
    <s v="develop"/>
    <n v="20783"/>
    <d v="2026-02-02T19:09:21"/>
    <d v="2026-02-02T19:09:21"/>
    <d v="2026-02-02T19:10:51"/>
    <s v="19"/>
    <s v="2/02/2026"/>
    <d v="1899-12-30T00:01:29"/>
    <s v="sast,containers,sca"/>
    <s v="achauhan4"/>
    <x v="1"/>
    <s v="Project Scan"/>
    <b v="1"/>
    <b v="1"/>
    <b v="0"/>
    <b v="1"/>
    <b v="0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2fb53a42-51a6-4534-86f5-88de58ed9daa"/>
    <s v="1d18a294-31bd-483e-8226-78a11d3479f4"/>
    <s v="BFL-Govdc-Apps/bfl/osd-tsm"/>
    <x v="0"/>
    <s v="feature_OSDME-4705_checkmarx_integration"/>
    <n v="20783"/>
    <d v="2026-02-02T01:00:59"/>
    <d v="2026-02-02T01:00:59"/>
    <d v="2026-02-02T01:03:14"/>
    <s v="1"/>
    <s v="2/02/2026"/>
    <d v="1899-12-30T00:02:15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31b0f27b-88ec-4c9f-88a5-5175ee90372d"/>
    <s v="1d18a294-31bd-483e-8226-78a11d3479f4"/>
    <s v="BFL-Govdc-Apps/bfl/osd-tsm"/>
    <x v="0"/>
    <s v="feature_OSDME-4705_checkmarx_integration"/>
    <n v="20783"/>
    <d v="2026-02-01T01:01:22"/>
    <d v="2026-02-01T01:01:22"/>
    <d v="2026-02-01T01:02:51"/>
    <s v="1"/>
    <s v="1/02/2026"/>
    <d v="1899-12-30T00:01:29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52bf2fce-8489-46e7-9032-444f7a2613e9"/>
    <s v="1d18a294-31bd-483e-8226-78a11d3479f4"/>
    <s v="BFL-Govdc-Apps/bfl/osd-tsm"/>
    <x v="0"/>
    <s v="feature_OSDME-4705_checkmarx_integration"/>
    <n v="20783"/>
    <d v="2026-01-31T01:02:13"/>
    <d v="2026-01-31T01:02:13"/>
    <d v="2026-01-31T01:03:41"/>
    <s v="1"/>
    <s v="31/01/2026"/>
    <d v="1899-12-30T00:01:28"/>
    <s v="sast,sca,apisec,containers"/>
    <s v="ksubburath"/>
    <x v="0"/>
    <s v="Azure DevOps"/>
    <b v="1"/>
    <b v="1"/>
    <b v="0"/>
    <b v="1"/>
    <b v="1"/>
    <b v="0"/>
    <n v="11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4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f992c850-0bc9-4a75-873c-c03ff37e2cc6"/>
    <s v="1d18a294-31bd-483e-8226-78a11d3479f4"/>
    <s v="BFL-Govdc-Apps/bfl/osd-tsm"/>
    <x v="0"/>
    <s v="feature_OSDME-4705_checkmarx_integration"/>
    <n v="20783"/>
    <d v="2026-01-30T01:01:17"/>
    <d v="2026-01-30T01:01:17"/>
    <d v="2026-01-30T01:03:29"/>
    <s v="1"/>
    <s v="30/01/2026"/>
    <d v="1899-12-30T00:02:12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62cc34c4-6ccc-4d66-973a-503e4f60f9ca"/>
    <s v="1d18a294-31bd-483e-8226-78a11d3479f4"/>
    <s v="BFL-Govdc-Apps/bfl/osd-tsm"/>
    <x v="0"/>
    <s v="feature_OSDME-4705_checkmarx_integration"/>
    <n v="20783"/>
    <d v="2026-01-29T01:01:18"/>
    <d v="2026-01-29T01:01:18"/>
    <d v="2026-01-29T01:03:32"/>
    <s v="1"/>
    <s v="29/01/2026"/>
    <d v="1899-12-30T00:02:14"/>
    <s v="sast,sca,apisec,containers"/>
    <s v="ksubburath"/>
    <x v="0"/>
    <s v="Azure DevOps"/>
    <b v="1"/>
    <b v="1"/>
    <b v="0"/>
    <b v="1"/>
    <b v="1"/>
    <b v="0"/>
    <n v="129"/>
    <n v="3"/>
    <n v="25"/>
    <n v="33"/>
    <n v="21"/>
    <n v="1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2c0cc886-5a4b-4430-bbd3-b1f75fbc8719"/>
    <s v="1d18a294-31bd-483e-8226-78a11d3479f4"/>
    <s v="BFL-Govdc-Apps/bfl/osd-tsm"/>
    <x v="0"/>
    <s v="feature_OSDME-4705_checkmarx_integration"/>
    <n v="20783"/>
    <d v="2026-01-28T01:00:54"/>
    <d v="2026-01-28T01:00:54"/>
    <d v="2026-01-28T01:02:40"/>
    <s v="1"/>
    <s v="28/01/2026"/>
    <d v="1899-12-30T00:01:46"/>
    <s v="sast,sca,apisec,containers"/>
    <s v="ksubburath"/>
    <x v="0"/>
    <s v="Azure DevOps"/>
    <b v="1"/>
    <b v="1"/>
    <b v="0"/>
    <b v="1"/>
    <b v="1"/>
    <b v="0"/>
    <n v="126"/>
    <n v="3"/>
    <n v="23"/>
    <n v="33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3dc0d2a8-45f5-4e7e-9689-938d37a31214"/>
    <s v="1d18a294-31bd-483e-8226-78a11d3479f4"/>
    <s v="BFL-Govdc-Apps/bfl/osd-tsm"/>
    <x v="0"/>
    <s v="feature_OSDME-4705_checkmarx_integration"/>
    <n v="20783"/>
    <d v="2026-01-27T12:18:07"/>
    <d v="2026-01-27T12:18:07"/>
    <d v="2026-01-27T12:19:24"/>
    <s v="12"/>
    <s v="27/01/2026"/>
    <d v="1899-12-30T00:01:17"/>
    <s v="sast,sca,apisec,containers"/>
    <s v="ksubburath"/>
    <x v="0"/>
    <s v="Azure DevOps"/>
    <b v="1"/>
    <b v="1"/>
    <b v="0"/>
    <b v="1"/>
    <b v="1"/>
    <b v="0"/>
    <n v="126"/>
    <n v="3"/>
    <n v="23"/>
    <n v="33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3de90d28-0f18-4aae-9f69-a551d2617f0c"/>
    <s v="1d18a294-31bd-483e-8226-78a11d3479f4"/>
    <s v="BFL-Govdc-Apps/bfl/osd-tsm"/>
    <x v="0"/>
    <s v="feature_OSDME-4705_checkmarx_integration"/>
    <n v="20783"/>
    <d v="2026-01-27T11:46:09"/>
    <d v="2026-01-27T11:46:09"/>
    <d v="2026-01-27T11:47:32"/>
    <s v="11"/>
    <s v="27/01/2026"/>
    <d v="1899-12-30T00:01:23"/>
    <s v="sast,sca,apisec,containers"/>
    <s v="ksubburath"/>
    <x v="0"/>
    <s v="Azure DevOps"/>
    <b v="1"/>
    <b v="1"/>
    <b v="0"/>
    <b v="1"/>
    <b v="1"/>
    <b v="0"/>
    <n v="126"/>
    <n v="3"/>
    <n v="23"/>
    <n v="33"/>
    <n v="21"/>
    <n v="0"/>
    <x v="0"/>
    <n v="0"/>
    <n v="0"/>
    <n v="0"/>
    <n v="4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025c81e4-0c44-4020-bead-5cd2db4efd8b"/>
    <s v="1d18a294-31bd-483e-8226-78a11d3479f4"/>
    <s v="BFL-Govdc-Apps/bfl/osd-tsm"/>
    <x v="0"/>
    <s v="feature_OSDME-4705_checkmarx_integration"/>
    <n v="20783"/>
    <d v="2026-01-27T01:00:58"/>
    <d v="2026-01-27T01:00:58"/>
    <d v="2026-01-27T01:04:06"/>
    <s v="1"/>
    <s v="27/01/2026"/>
    <d v="1899-12-30T00:03:09"/>
    <s v="sast,sca,apisec,containers"/>
    <s v="ksubburath"/>
    <x v="0"/>
    <s v="Azure DevOps"/>
    <b v="1"/>
    <b v="1"/>
    <b v="0"/>
    <b v="1"/>
    <b v="1"/>
    <b v="0"/>
    <n v="11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03084cef-5a69-4e73-8ca9-bd90d221f15e"/>
    <s v="1d18a294-31bd-483e-8226-78a11d3479f4"/>
    <s v="BFL-Govdc-Apps/bfl/osd-tsm"/>
    <x v="0"/>
    <s v="develop"/>
    <n v="20783"/>
    <d v="2026-01-26T19:48:57"/>
    <d v="2026-01-26T19:48:57"/>
    <d v="2026-01-26T19:50:52"/>
    <s v="19"/>
    <s v="26/01/2026"/>
    <d v="1899-12-30T00:01:55"/>
    <s v="sast,containers,sca"/>
    <s v="achauhan4"/>
    <x v="1"/>
    <s v="Project Scan"/>
    <b v="1"/>
    <b v="1"/>
    <b v="0"/>
    <b v="1"/>
    <b v="0"/>
    <b v="0"/>
    <n v="12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b90c35b7-4f4d-4861-b8ee-6e192e087c21"/>
    <s v="1d18a294-31bd-483e-8226-78a11d3479f4"/>
    <s v="BFL-Govdc-Apps/bfl/osd-tsm"/>
    <x v="0"/>
    <s v="feature_OSDME-4705_checkmarx_integration"/>
    <n v="20783"/>
    <d v="2026-01-26T01:01:10"/>
    <d v="2026-01-26T01:01:10"/>
    <d v="2026-01-26T01:03:43"/>
    <s v="1"/>
    <s v="26/01/2026"/>
    <d v="1899-12-30T00:02:33"/>
    <s v="sast,sca,apisec,containers"/>
    <s v="ksubburath"/>
    <x v="0"/>
    <s v="Azure DevOps"/>
    <b v="1"/>
    <b v="1"/>
    <b v="0"/>
    <b v="1"/>
    <b v="1"/>
    <b v="0"/>
    <n v="12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fc5b4c4b-b84f-4db7-9a4e-79f836e7d452"/>
    <s v="1d18a294-31bd-483e-8226-78a11d3479f4"/>
    <s v="BFL-Govdc-Apps/bfl/osd-tsm"/>
    <x v="0"/>
    <s v="feature_OSDME-4705_checkmarx_integration"/>
    <n v="20783"/>
    <d v="2026-01-25T01:01:07"/>
    <d v="2026-01-25T01:01:07"/>
    <d v="2026-01-25T01:02:30"/>
    <s v="1"/>
    <s v="25/01/2026"/>
    <d v="1899-12-30T00:01:23"/>
    <s v="sast,sca,apisec,containers"/>
    <s v="ksubburath"/>
    <x v="0"/>
    <s v="Azure DevOps"/>
    <b v="1"/>
    <b v="1"/>
    <b v="0"/>
    <b v="1"/>
    <b v="1"/>
    <b v="0"/>
    <n v="11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351dca3a-39c0-4c5f-a9e9-ea26725f767e"/>
    <s v="1d18a294-31bd-483e-8226-78a11d3479f4"/>
    <s v="BFL-Govdc-Apps/bfl/osd-tsm"/>
    <x v="0"/>
    <s v="feature_OSDME-4705_checkmarx_integration"/>
    <n v="20783"/>
    <d v="2026-01-24T01:08:41"/>
    <d v="2026-01-24T01:08:41"/>
    <d v="2026-01-24T01:10:55"/>
    <s v="1"/>
    <s v="24/01/2026"/>
    <d v="1899-12-30T00:02:13"/>
    <s v="sast,sca,apisec,containers"/>
    <s v="ksubburath"/>
    <x v="0"/>
    <s v="Azure DevOps"/>
    <b v="1"/>
    <b v="1"/>
    <b v="0"/>
    <b v="1"/>
    <b v="1"/>
    <b v="0"/>
    <n v="12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0778c382-9baa-407c-9e1d-65352c93b2c3"/>
    <s v="1d18a294-31bd-483e-8226-78a11d3479f4"/>
    <s v="BFL-Govdc-Apps/bfl/osd-tsm"/>
    <x v="0"/>
    <s v="feature_OSDME-4705_checkmarx_integration"/>
    <n v="20783"/>
    <d v="2026-01-23T01:01:23"/>
    <d v="2026-01-23T01:01:23"/>
    <d v="2026-01-23T01:03:01"/>
    <s v="1"/>
    <s v="23/01/2026"/>
    <d v="1899-12-30T00:01:38"/>
    <s v="sast,sca,apisec,containers"/>
    <s v="ksubburath"/>
    <x v="0"/>
    <s v="Azure DevOps"/>
    <b v="1"/>
    <b v="1"/>
    <b v="0"/>
    <b v="1"/>
    <b v="1"/>
    <b v="0"/>
    <n v="114"/>
    <n v="3"/>
    <n v="23"/>
    <n v="32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1dd28800-e623-45e4-9ac0-82d4ecf3baeb"/>
    <s v="1d18a294-31bd-483e-8226-78a11d3479f4"/>
    <s v="BFL-Govdc-Apps/bfl/osd-tsm"/>
    <x v="0"/>
    <s v="feature_OSDME-4705_checkmarx_integration"/>
    <n v="20783"/>
    <d v="2026-01-22T01:01:21"/>
    <d v="2026-01-22T01:01:21"/>
    <d v="2026-01-22T01:03:36"/>
    <s v="1"/>
    <s v="22/01/2026"/>
    <d v="1899-12-30T00:02:16"/>
    <s v="sast,sca,apisec,containers"/>
    <s v="ksubburath"/>
    <x v="0"/>
    <s v="Azure DevOps"/>
    <b v="1"/>
    <b v="1"/>
    <b v="0"/>
    <b v="1"/>
    <b v="1"/>
    <b v="0"/>
    <n v="124"/>
    <n v="3"/>
    <n v="21"/>
    <n v="3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8"/>
    <n v="5"/>
    <n v="0"/>
  </r>
  <r>
    <s v="ada3857a-5d23-415c-9935-2be058c1eed2"/>
    <s v="1d18a294-31bd-483e-8226-78a11d3479f4"/>
    <s v="BFL-Govdc-Apps/bfl/osd-tsm"/>
    <x v="0"/>
    <s v="feature_OSDME-4705_checkmarx_integration"/>
    <n v="20783"/>
    <d v="2026-01-21T01:01:10"/>
    <d v="2026-01-21T01:01:10"/>
    <d v="2026-01-21T01:03:38"/>
    <s v="1"/>
    <s v="21/01/2026"/>
    <d v="1899-12-30T00:02:28"/>
    <s v="sast,sca,apisec,containers"/>
    <s v="ksubburath"/>
    <x v="0"/>
    <s v="Azure DevOps"/>
    <b v="1"/>
    <b v="1"/>
    <b v="0"/>
    <b v="1"/>
    <b v="1"/>
    <b v="0"/>
    <n v="12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0d66887a-f215-4da6-aaf1-7333dccbe02f"/>
    <s v="1d18a294-31bd-483e-8226-78a11d3479f4"/>
    <s v="BFL-Govdc-Apps/bfl/osd-tsm"/>
    <x v="0"/>
    <s v="feature_OSDME-4705_checkmarx_integration"/>
    <n v="20783"/>
    <d v="2026-01-20T01:01:10"/>
    <d v="2026-01-20T01:01:10"/>
    <d v="2026-01-20T01:03:34"/>
    <s v="1"/>
    <s v="20/01/2026"/>
    <d v="1899-12-30T00:02:24"/>
    <s v="sast,sca,apisec,containers"/>
    <s v="ksubburath"/>
    <x v="0"/>
    <s v="Azure DevOps"/>
    <b v="1"/>
    <b v="1"/>
    <b v="0"/>
    <b v="1"/>
    <b v="1"/>
    <b v="0"/>
    <n v="12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eccff0a1-27a5-4088-9d51-404b7ad6c87a"/>
    <s v="1d18a294-31bd-483e-8226-78a11d3479f4"/>
    <s v="BFL-Govdc-Apps/bfl/osd-tsm"/>
    <x v="0"/>
    <s v="develop"/>
    <n v="20783"/>
    <d v="2026-01-19T15:40:05"/>
    <d v="2026-01-19T15:40:05"/>
    <d v="2026-01-19T15:41:40"/>
    <s v="15"/>
    <s v="19/01/2026"/>
    <d v="1899-12-30T00:01:34"/>
    <s v="sast,containers,sca"/>
    <s v="achauhan4"/>
    <x v="1"/>
    <s v="Project Scan"/>
    <b v="1"/>
    <b v="1"/>
    <b v="0"/>
    <b v="1"/>
    <b v="0"/>
    <b v="0"/>
    <n v="12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e1e5cd82-39d1-41f9-88fb-121e42b8b782"/>
    <s v="1d18a294-31bd-483e-8226-78a11d3479f4"/>
    <s v="BFL-Govdc-Apps/bfl/osd-tsm"/>
    <x v="0"/>
    <s v="feature_OSDME-4705_checkmarx_integration"/>
    <n v="20783"/>
    <d v="2026-01-19T01:01:03"/>
    <d v="2026-01-19T01:01:03"/>
    <d v="2026-01-19T01:04:04"/>
    <s v="1"/>
    <s v="19/01/2026"/>
    <d v="1899-12-30T00:03:01"/>
    <s v="sast,sca,apisec,containers"/>
    <s v="ksubburath"/>
    <x v="0"/>
    <s v="Azure DevOps"/>
    <b v="1"/>
    <b v="1"/>
    <b v="0"/>
    <b v="1"/>
    <b v="1"/>
    <b v="0"/>
    <n v="11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c5bccc5a-7425-4b90-ba9b-a2277beaeb99"/>
    <s v="1d18a294-31bd-483e-8226-78a11d3479f4"/>
    <s v="BFL-Govdc-Apps/bfl/osd-tsm"/>
    <x v="0"/>
    <s v="feature_OSDME-4705_checkmarx_integration"/>
    <n v="20783"/>
    <d v="2026-01-18T01:00:58"/>
    <d v="2026-01-18T01:00:58"/>
    <d v="2026-01-18T01:02:46"/>
    <s v="1"/>
    <s v="18/01/2026"/>
    <d v="1899-12-30T00:01:48"/>
    <s v="sast,sca,apisec,containers"/>
    <s v="ksubburath"/>
    <x v="0"/>
    <s v="Azure DevOps"/>
    <b v="1"/>
    <b v="1"/>
    <b v="0"/>
    <b v="1"/>
    <b v="1"/>
    <b v="0"/>
    <n v="114"/>
    <n v="3"/>
    <n v="21"/>
    <n v="33"/>
    <n v="19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8d4ecd47-376f-45c8-8a3b-ead1985b1547"/>
    <s v="1d18a294-31bd-483e-8226-78a11d3479f4"/>
    <s v="BFL-Govdc-Apps/bfl/osd-tsm"/>
    <x v="0"/>
    <s v="feature_OSDME-4705_checkmarx_integration"/>
    <n v="20783"/>
    <d v="2026-01-17T01:01:23"/>
    <d v="2026-01-17T01:01:23"/>
    <d v="2026-01-17T01:02:56"/>
    <s v="1"/>
    <s v="17/01/2026"/>
    <d v="1899-12-30T00:01:33"/>
    <s v="sast,sca,apisec,containers"/>
    <s v="ksubburath"/>
    <x v="0"/>
    <s v="Azure DevOps"/>
    <b v="1"/>
    <b v="1"/>
    <b v="0"/>
    <b v="1"/>
    <b v="1"/>
    <b v="0"/>
    <n v="112"/>
    <n v="3"/>
    <n v="21"/>
    <n v="30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1"/>
    <n v="17"/>
    <n v="24"/>
    <n v="5"/>
    <n v="2"/>
  </r>
  <r>
    <s v="0d5953f0-b071-4dcd-8da8-2a6a920ec78f"/>
    <s v="1d18a294-31bd-483e-8226-78a11d3479f4"/>
    <s v="BFL-Govdc-Apps/bfl/osd-tsm"/>
    <x v="0"/>
    <s v="feature_OSDME-4705_checkmarx_integration"/>
    <n v="20783"/>
    <d v="2026-01-16T01:01:23"/>
    <d v="2026-01-16T01:01:23"/>
    <d v="2026-01-16T01:02:56"/>
    <s v="1"/>
    <s v="16/01/2026"/>
    <d v="1899-12-30T00:01:32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57857ca8-3257-4348-bef0-d546954df3e7"/>
    <s v="1d18a294-31bd-483e-8226-78a11d3479f4"/>
    <s v="BFL-Govdc-Apps/bfl/osd-tsm"/>
    <x v="0"/>
    <s v="feature_OSDME-4705_checkmarx_integration"/>
    <n v="20783"/>
    <d v="2026-01-15T01:01:08"/>
    <d v="2026-01-15T01:01:08"/>
    <d v="2026-01-15T01:02:55"/>
    <s v="1"/>
    <s v="15/01/2026"/>
    <d v="1899-12-30T00:01:47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8c8364c1-b40f-4ccc-bf8d-9cd4f24863ed"/>
    <s v="1d18a294-31bd-483e-8226-78a11d3479f4"/>
    <s v="BFL-Govdc-Apps/bfl/osd-tsm"/>
    <x v="0"/>
    <s v="feature_OSDME-4705_checkmarx_integration"/>
    <n v="20783"/>
    <d v="2026-01-14T01:01:03"/>
    <d v="2026-01-14T01:01:03"/>
    <d v="2026-01-14T01:02:36"/>
    <s v="1"/>
    <s v="14/01/2026"/>
    <d v="1899-12-30T00:01:33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d6444bf-a77c-4de9-8376-b98cfd0cf943"/>
    <s v="1d18a294-31bd-483e-8226-78a11d3479f4"/>
    <s v="BFL-Govdc-Apps/bfl/osd-tsm"/>
    <x v="0"/>
    <s v="feature_OSDME-4705_checkmarx_integration"/>
    <n v="20783"/>
    <d v="2026-01-13T01:01:12"/>
    <d v="2026-01-13T01:01:12"/>
    <d v="2026-01-13T01:03:25"/>
    <s v="1"/>
    <s v="13/01/2026"/>
    <d v="1899-12-30T00:02:13"/>
    <s v="sast,sca,apisec,containers"/>
    <s v="ksubburath"/>
    <x v="0"/>
    <s v="Azure DevOps"/>
    <b v="1"/>
    <b v="1"/>
    <b v="0"/>
    <b v="1"/>
    <b v="1"/>
    <b v="0"/>
    <n v="12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d7c94bab-6a7d-4039-92c4-993da18a2483"/>
    <s v="1d18a294-31bd-483e-8226-78a11d3479f4"/>
    <s v="BFL-Govdc-Apps/bfl/osd-tsm"/>
    <x v="0"/>
    <s v="develop"/>
    <n v="20783"/>
    <d v="2026-01-12T15:33:40"/>
    <d v="2026-01-12T15:33:40"/>
    <d v="2026-01-12T15:35:57"/>
    <s v="15"/>
    <s v="12/01/2026"/>
    <d v="1899-12-30T00:02:17"/>
    <s v="sast,containers,sca"/>
    <s v="achauhan4"/>
    <x v="1"/>
    <s v="Project Scan"/>
    <b v="1"/>
    <b v="1"/>
    <b v="0"/>
    <b v="1"/>
    <b v="0"/>
    <b v="0"/>
    <n v="12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3208cb81-ca3b-4983-8ac9-5b52460bc398"/>
    <s v="1d18a294-31bd-483e-8226-78a11d3479f4"/>
    <s v="BFL-Govdc-Apps/bfl/osd-tsm"/>
    <x v="0"/>
    <s v="feature_OSDME-4705_checkmarx_integration"/>
    <n v="20783"/>
    <d v="2026-01-12T01:00:51"/>
    <d v="2026-01-12T01:00:51"/>
    <d v="2026-01-12T01:03:25"/>
    <s v="1"/>
    <s v="12/01/2026"/>
    <d v="1899-12-30T00:02:34"/>
    <s v="sast,sca,apisec,containers"/>
    <s v="ksubburath"/>
    <x v="0"/>
    <s v="Azure DevOps"/>
    <b v="1"/>
    <b v="1"/>
    <b v="0"/>
    <b v="1"/>
    <b v="1"/>
    <b v="0"/>
    <n v="12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1e0b0aae-e2e0-489c-ab11-a24a9c15ec0d"/>
    <s v="1d18a294-31bd-483e-8226-78a11d3479f4"/>
    <s v="BFL-Govdc-Apps/bfl/osd-tsm"/>
    <x v="0"/>
    <s v="feature_OSDME-4705_checkmarx_integration"/>
    <n v="20783"/>
    <d v="2026-01-11T01:00:51"/>
    <d v="2026-01-11T01:00:51"/>
    <d v="2026-01-11T01:03:05"/>
    <s v="1"/>
    <s v="11/01/2026"/>
    <d v="1899-12-30T00:02:14"/>
    <s v="sast,sca,apisec,containers"/>
    <s v="ksubburath"/>
    <x v="0"/>
    <s v="Azure DevOps"/>
    <b v="1"/>
    <b v="1"/>
    <b v="0"/>
    <b v="1"/>
    <b v="1"/>
    <b v="0"/>
    <n v="112"/>
    <n v="4"/>
    <n v="21"/>
    <n v="29"/>
    <n v="19"/>
    <n v="2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a38a8c28-df44-42b7-89ca-475ba0b4d90d"/>
    <s v="1d18a294-31bd-483e-8226-78a11d3479f4"/>
    <s v="BFL-Govdc-Apps/bfl/osd-tsm"/>
    <x v="0"/>
    <s v="feature_OSDME-4705_checkmarx_integration"/>
    <n v="20783"/>
    <d v="2026-01-10T01:01:21"/>
    <d v="2026-01-10T01:01:21"/>
    <d v="2026-01-10T01:03:25"/>
    <s v="1"/>
    <s v="10/01/2026"/>
    <d v="1899-12-30T00:02:05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5b689068-f2f0-4bde-93c7-d4ad131957df"/>
    <s v="1d18a294-31bd-483e-8226-78a11d3479f4"/>
    <s v="BFL-Govdc-Apps/bfl/osd-tsm"/>
    <x v="0"/>
    <s v="feature_OSDME-4705_checkmarx_integration"/>
    <n v="20783"/>
    <d v="2026-01-09T01:01:06"/>
    <d v="2026-01-09T01:01:06"/>
    <d v="2026-01-09T01:03:17"/>
    <s v="1"/>
    <s v="9/01/2026"/>
    <d v="1899-12-30T00:02:11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b36f80a6-4a46-421d-ad3b-a55ab6970fcf"/>
    <s v="1d18a294-31bd-483e-8226-78a11d3479f4"/>
    <s v="BFL-Govdc-Apps/bfl/osd-tsm"/>
    <x v="0"/>
    <s v="feature_OSDME-4705_checkmarx_integration"/>
    <n v="20783"/>
    <d v="2026-01-08T01:00:49"/>
    <d v="2026-01-08T01:00:49"/>
    <d v="2026-01-08T01:02:51"/>
    <s v="1"/>
    <s v="8/01/2026"/>
    <d v="1899-12-30T00:02:02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9e2e70ca-7b2e-40a5-b1e6-54c39e8d0e87"/>
    <s v="1d18a294-31bd-483e-8226-78a11d3479f4"/>
    <s v="BFL-Govdc-Apps/bfl/osd-tsm"/>
    <x v="0"/>
    <s v="feature_OSDME-4705_checkmarx_integration"/>
    <n v="20783"/>
    <d v="2026-01-07T01:01:02"/>
    <d v="2026-01-07T01:01:02"/>
    <d v="2026-01-07T01:03:01"/>
    <s v="1"/>
    <s v="7/01/2026"/>
    <d v="1899-12-30T00:01:59"/>
    <s v="sast,sca,apisec,containers"/>
    <s v="ksubburath"/>
    <x v="0"/>
    <s v="Azure DevOps"/>
    <b v="1"/>
    <b v="1"/>
    <b v="0"/>
    <b v="1"/>
    <b v="1"/>
    <b v="0"/>
    <n v="114"/>
    <n v="3"/>
    <n v="20"/>
    <n v="26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41"/>
    <n v="1"/>
    <n v="16"/>
    <n v="20"/>
    <n v="4"/>
    <n v="0"/>
  </r>
  <r>
    <s v="a9d67b8b-4328-47f5-95c2-284aff527436"/>
    <s v="1d18a294-31bd-483e-8226-78a11d3479f4"/>
    <s v="BFL-Govdc-Apps/bfl/osd-tsm"/>
    <x v="0"/>
    <s v="feature_test"/>
    <n v="20783"/>
    <d v="2026-01-06T16:48:39"/>
    <d v="2026-01-06T16:48:39"/>
    <d v="2026-01-06T16:50:24"/>
    <s v="16"/>
    <s v="6/01/2026"/>
    <d v="1899-12-30T00:01:45"/>
    <s v="sast,apisec,containers,sca"/>
    <s v="ksubburath"/>
    <x v="1"/>
    <s v="Project Scan"/>
    <b v="1"/>
    <b v="1"/>
    <b v="0"/>
    <b v="1"/>
    <b v="1"/>
    <b v="0"/>
    <n v="259"/>
    <n v="22"/>
    <n v="80"/>
    <n v="81"/>
    <n v="38"/>
    <n v="1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196"/>
    <n v="20"/>
    <n v="76"/>
    <n v="75"/>
    <n v="24"/>
    <n v="1"/>
  </r>
  <r>
    <s v="dcbe8240-3297-412c-99c7-38ca54fbc460"/>
    <s v="1d18a294-31bd-483e-8226-78a11d3479f4"/>
    <s v="BFL-Govdc-Apps/bfl/osd-tsm"/>
    <x v="0"/>
    <s v="feature_OSDME-4705_checkmarx_integration"/>
    <n v="20783"/>
    <d v="2026-01-06T01:00:49"/>
    <d v="2026-01-06T01:00:49"/>
    <d v="2026-01-06T01:03:19"/>
    <s v="1"/>
    <s v="6/01/2026"/>
    <d v="1899-12-30T00:02:30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b8ad34fc-a39b-4fec-81bb-206f9db1fd5b"/>
    <s v="1d18a294-31bd-483e-8226-78a11d3479f4"/>
    <s v="BFL-Govdc-Apps/bfl/osd-tsm"/>
    <x v="0"/>
    <s v="develop"/>
    <n v="20783"/>
    <d v="2026-01-05T15:28:21"/>
    <d v="2026-01-05T15:28:21"/>
    <d v="2026-01-05T15:30:33"/>
    <s v="15"/>
    <s v="5/01/2026"/>
    <d v="1899-12-30T00:02:13"/>
    <s v="sast,containers,sca"/>
    <s v="achauhan4"/>
    <x v="1"/>
    <s v="Project Scan"/>
    <b v="1"/>
    <b v="1"/>
    <b v="0"/>
    <b v="1"/>
    <b v="0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9d8617e2-250c-4200-86bf-ebe0994765b9"/>
    <s v="1d18a294-31bd-483e-8226-78a11d3479f4"/>
    <s v="BFL-Govdc-Apps/bfl/osd-tsm"/>
    <x v="0"/>
    <s v="feature_OSDME-4705_checkmarx_integration"/>
    <n v="20783"/>
    <d v="2026-01-05T01:00:45"/>
    <d v="2026-01-05T01:00:45"/>
    <d v="2026-01-05T01:03:05"/>
    <s v="1"/>
    <s v="5/01/2026"/>
    <d v="1899-12-30T00:02:21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5689102a-6e3b-43a9-9f05-12b060851677"/>
    <s v="1d18a294-31bd-483e-8226-78a11d3479f4"/>
    <s v="BFL-Govdc-Apps/bfl/osd-tsm"/>
    <x v="0"/>
    <s v="feature_OSDME-4705_checkmarx_integration"/>
    <n v="20783"/>
    <d v="2026-01-04T01:01:00"/>
    <d v="2026-01-04T01:01:00"/>
    <d v="2026-01-04T01:03:12"/>
    <s v="1"/>
    <s v="4/01/2026"/>
    <d v="1899-12-30T00:02:1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41196fb-0aa4-48b8-8b27-13163b9fce73"/>
    <s v="1d18a294-31bd-483e-8226-78a11d3479f4"/>
    <s v="BFL-Govdc-Apps/bfl/osd-tsm"/>
    <x v="0"/>
    <s v="feature_OSDME-4705_checkmarx_integration"/>
    <n v="20783"/>
    <d v="2026-01-03T01:01:01"/>
    <d v="2026-01-03T01:01:01"/>
    <d v="2026-01-03T01:03:46"/>
    <s v="1"/>
    <s v="3/01/2026"/>
    <d v="1899-12-30T00:02:45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d0303b5f-ee0b-4cd1-80be-3cbdfe6983cc"/>
    <s v="1d18a294-31bd-483e-8226-78a11d3479f4"/>
    <s v="BFL-Govdc-Apps/bfl/osd-tsm"/>
    <x v="0"/>
    <s v="feature_OSDME-4705_checkmarx_integration"/>
    <n v="20783"/>
    <d v="2026-01-02T01:01:00"/>
    <d v="2026-01-02T01:01:00"/>
    <d v="2026-01-02T01:02:53"/>
    <s v="1"/>
    <s v="2/01/2026"/>
    <d v="1899-12-30T00:01:54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2e801d3a-6d2e-4383-acca-751a6d7e3d98"/>
    <s v="1d18a294-31bd-483e-8226-78a11d3479f4"/>
    <s v="BFL-Govdc-Apps/bfl/osd-tsm"/>
    <x v="0"/>
    <s v="feature_OSDME-4705_checkmarx_integration"/>
    <n v="20783"/>
    <d v="2026-01-01T01:01:00"/>
    <d v="2026-01-01T01:01:00"/>
    <d v="2026-01-01T01:02:57"/>
    <s v="1"/>
    <s v="1/01/2026"/>
    <d v="1899-12-30T00:01:57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1b04917-9ecf-41f6-9400-e58606c02960"/>
    <s v="1d18a294-31bd-483e-8226-78a11d3479f4"/>
    <s v="BFL-Govdc-Apps/bfl/osd-tsm"/>
    <x v="0"/>
    <s v="feature_OSDME-4705_checkmarx_integration"/>
    <n v="20783"/>
    <d v="2025-12-31T01:00:44"/>
    <d v="2025-12-31T01:00:44"/>
    <d v="2025-12-31T01:03:03"/>
    <s v="1"/>
    <s v="31/12/2025"/>
    <d v="1899-12-30T00:02:19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d1a91381-47c0-4faa-b9fc-e1dea5dedd79"/>
    <s v="1d18a294-31bd-483e-8226-78a11d3479f4"/>
    <s v="BFL-Govdc-Apps/bfl/osd-tsm"/>
    <x v="0"/>
    <s v="feature_OSDME-4705_checkmarx_integration"/>
    <n v="20783"/>
    <d v="2025-12-30T01:00:41"/>
    <d v="2025-12-30T01:00:41"/>
    <d v="2025-12-30T01:03:03"/>
    <s v="1"/>
    <s v="30/12/2025"/>
    <d v="1899-12-30T00:02:2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12586210-0305-4289-921a-c85e2328a453"/>
    <s v="1d18a294-31bd-483e-8226-78a11d3479f4"/>
    <s v="BFL-Govdc-Apps/bfl/osd-tsm"/>
    <x v="0"/>
    <s v="develop"/>
    <n v="20783"/>
    <d v="2025-12-29T19:50:54"/>
    <d v="2025-12-29T19:50:54"/>
    <d v="2025-12-29T19:53:04"/>
    <s v="19"/>
    <s v="29/12/2025"/>
    <d v="1899-12-30T00:02:10"/>
    <s v="sast,containers,sca"/>
    <s v="achauhan4"/>
    <x v="1"/>
    <s v="Project Scan"/>
    <b v="1"/>
    <b v="1"/>
    <b v="0"/>
    <b v="1"/>
    <b v="0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f3083f75-db46-4509-98b9-11fc30220df9"/>
    <s v="1d18a294-31bd-483e-8226-78a11d3479f4"/>
    <s v="BFL-Govdc-Apps/bfl/osd-tsm"/>
    <x v="0"/>
    <s v="feature_OSDME-4705_checkmarx_integration"/>
    <n v="20783"/>
    <d v="2025-12-29T01:00:52"/>
    <d v="2025-12-29T01:00:52"/>
    <d v="2025-12-29T01:03:04"/>
    <s v="1"/>
    <s v="29/12/2025"/>
    <d v="1899-12-30T00:02:1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63e9dd5-6db0-4676-8e8c-934af742f865"/>
    <s v="1d18a294-31bd-483e-8226-78a11d3479f4"/>
    <s v="BFL-Govdc-Apps/bfl/osd-tsm"/>
    <x v="0"/>
    <s v="feature_OSDME-4705_checkmarx_integration"/>
    <n v="20783"/>
    <d v="2025-12-28T01:01:02"/>
    <d v="2025-12-28T01:01:02"/>
    <d v="2025-12-28T01:03:24"/>
    <s v="1"/>
    <s v="28/12/2025"/>
    <d v="1899-12-30T00:02:22"/>
    <s v="sast,sca,apisec,containers"/>
    <s v="ksubburath"/>
    <x v="0"/>
    <s v="Azure DevOps"/>
    <b v="1"/>
    <b v="1"/>
    <b v="0"/>
    <b v="1"/>
    <b v="1"/>
    <b v="0"/>
    <n v="11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b47ff029-b1ad-40ed-96bd-41f28b93c07f"/>
    <s v="1d18a294-31bd-483e-8226-78a11d3479f4"/>
    <s v="BFL-Govdc-Apps/bfl/osd-tsm"/>
    <x v="0"/>
    <s v="feature_OSDME-4705_checkmarx_integration"/>
    <n v="20783"/>
    <d v="2025-12-27T01:00:53"/>
    <d v="2025-12-27T01:00:53"/>
    <d v="2025-12-27T01:03:04"/>
    <s v="1"/>
    <s v="27/12/2025"/>
    <d v="1899-12-30T00:02:11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6b04033-54ba-4e81-a764-c309ee01c9a5"/>
    <s v="1d18a294-31bd-483e-8226-78a11d3479f4"/>
    <s v="BFL-Govdc-Apps/bfl/osd-tsm"/>
    <x v="0"/>
    <s v="feature_OSDME-4705_checkmarx_integration"/>
    <n v="20783"/>
    <d v="2025-12-26T01:00:55"/>
    <d v="2025-12-26T01:00:55"/>
    <d v="2025-12-26T01:03:16"/>
    <s v="1"/>
    <s v="26/12/2025"/>
    <d v="1899-12-30T00:02:22"/>
    <s v="sast,sca,apisec,containers"/>
    <s v="ksubburath"/>
    <x v="0"/>
    <s v="Azure DevOps"/>
    <b v="1"/>
    <b v="1"/>
    <b v="0"/>
    <b v="1"/>
    <b v="1"/>
    <b v="0"/>
    <n v="102"/>
    <n v="3"/>
    <n v="19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1510fd57-28f6-4c1e-95cf-2cf5bf80fe24"/>
    <s v="1d18a294-31bd-483e-8226-78a11d3479f4"/>
    <s v="BFL-Govdc-Apps/bfl/osd-tsm"/>
    <x v="0"/>
    <s v="feature_OSDME-4705_checkmarx_integration"/>
    <n v="20783"/>
    <d v="2025-12-25T01:01:02"/>
    <d v="2025-12-25T01:01:02"/>
    <d v="2025-12-25T01:02:19"/>
    <s v="1"/>
    <s v="25/12/2025"/>
    <d v="1899-12-30T00:01:17"/>
    <s v="sast,sca,apisec,containers"/>
    <s v="ksubburath"/>
    <x v="0"/>
    <s v="Azure DevOps"/>
    <b v="1"/>
    <b v="1"/>
    <b v="0"/>
    <b v="1"/>
    <b v="1"/>
    <b v="0"/>
    <n v="10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42c631df-d6a5-4e47-9d80-839552fa03a5"/>
    <s v="1d18a294-31bd-483e-8226-78a11d3479f4"/>
    <s v="BFL-Govdc-Apps/bfl/osd-tsm"/>
    <x v="0"/>
    <s v="feature_OSDME-4705_checkmarx_integration"/>
    <n v="20783"/>
    <d v="2025-12-24T01:01:08"/>
    <d v="2025-12-24T01:01:08"/>
    <d v="2025-12-24T01:03:00"/>
    <s v="1"/>
    <s v="24/12/2025"/>
    <d v="1899-12-30T00:01:52"/>
    <s v="sast,sca,apisec,containers"/>
    <s v="ksubburath"/>
    <x v="0"/>
    <s v="Azure DevOps"/>
    <b v="1"/>
    <b v="1"/>
    <b v="0"/>
    <b v="1"/>
    <b v="1"/>
    <b v="0"/>
    <n v="10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4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edba2890-f275-4333-9c97-011db5fa7252"/>
    <s v="1d18a294-31bd-483e-8226-78a11d3479f4"/>
    <s v="BFL-Govdc-Apps/bfl/osd-tsm"/>
    <x v="0"/>
    <s v="feature_OSDME-4705_checkmarx_integration"/>
    <n v="20783"/>
    <d v="2025-12-23T01:01:01"/>
    <d v="2025-12-23T01:01:01"/>
    <d v="2025-12-23T01:02:15"/>
    <s v="1"/>
    <s v="23/12/2025"/>
    <d v="1899-12-30T00:01:13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52bdf076-9c5b-416b-8f21-51c400ed3c2c"/>
    <s v="1d18a294-31bd-483e-8226-78a11d3479f4"/>
    <s v="BFL-Govdc-Apps/bfl/osd-tsm"/>
    <x v="0"/>
    <s v="develop"/>
    <n v="20783"/>
    <d v="2025-12-22T18:20:40"/>
    <d v="2025-12-22T18:20:40"/>
    <d v="2025-12-22T18:22:07"/>
    <s v="18"/>
    <s v="22/12/2025"/>
    <d v="1899-12-30T00:01:27"/>
    <s v="sast,containers,sca"/>
    <s v="achauhan4"/>
    <x v="1"/>
    <s v="Project Scan"/>
    <b v="1"/>
    <b v="1"/>
    <b v="0"/>
    <b v="1"/>
    <b v="0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2b131713-b233-4859-be0f-e40fc2562778"/>
    <s v="1d18a294-31bd-483e-8226-78a11d3479f4"/>
    <s v="BFL-Govdc-Apps/bfl/osd-tsm"/>
    <x v="0"/>
    <s v="feature_OSDME-4705_checkmarx_integration"/>
    <n v="20783"/>
    <d v="2025-12-22T01:01:03"/>
    <d v="2025-12-22T01:01:03"/>
    <d v="2025-12-22T01:03:37"/>
    <s v="1"/>
    <s v="22/12/2025"/>
    <d v="1899-12-30T00:02:34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7583681b-7a1d-4377-b771-ea405d8a2e29"/>
    <s v="1d18a294-31bd-483e-8226-78a11d3479f4"/>
    <s v="BFL-Govdc-Apps/bfl/osd-tsm"/>
    <x v="0"/>
    <s v="feature_OSDME-4705_checkmarx_integration"/>
    <n v="20783"/>
    <d v="2025-12-21T01:01:05"/>
    <d v="2025-12-21T01:01:05"/>
    <d v="2025-12-21T01:03:52"/>
    <s v="1"/>
    <s v="21/12/2025"/>
    <d v="1899-12-30T00:02:48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3d8673d4-bdb4-43ad-a67d-f8efb3353df3"/>
    <s v="1d18a294-31bd-483e-8226-78a11d3479f4"/>
    <s v="BFL-Govdc-Apps/bfl/osd-tsm"/>
    <x v="0"/>
    <s v="feature_OSDME-4705_checkmarx_integration"/>
    <n v="20783"/>
    <d v="2025-12-20T01:01:23"/>
    <d v="2025-12-20T01:01:23"/>
    <d v="2025-12-20T01:04:03"/>
    <s v="1"/>
    <s v="20/12/2025"/>
    <d v="1899-12-30T00:02:39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35a2f447-9dfe-4ca8-bd8b-8d881c6ec69f"/>
    <s v="1d18a294-31bd-483e-8226-78a11d3479f4"/>
    <s v="BFL-Govdc-Apps/bfl/osd-tsm"/>
    <x v="0"/>
    <s v="feature_OSDME-4705_checkmarx_integration"/>
    <n v="20783"/>
    <d v="2025-12-19T01:01:01"/>
    <d v="2025-12-19T01:01:01"/>
    <d v="2025-12-19T01:03:06"/>
    <s v="1"/>
    <s v="19/12/2025"/>
    <d v="1899-12-30T00:02:05"/>
    <s v="sast,sca,apisec,containers"/>
    <s v="ksubburath"/>
    <x v="0"/>
    <s v="Azure DevOps"/>
    <b v="1"/>
    <b v="1"/>
    <b v="0"/>
    <b v="1"/>
    <b v="1"/>
    <b v="0"/>
    <n v="111"/>
    <n v="3"/>
    <n v="18"/>
    <n v="24"/>
    <n v="19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3780318f-ded5-40ba-aba3-a63c93e5f99f"/>
    <s v="1d18a294-31bd-483e-8226-78a11d3479f4"/>
    <s v="BFL-Govdc-Apps/bfl/osd-tsm"/>
    <x v="0"/>
    <s v="feature_OSDME-4705_checkmarx_integration"/>
    <n v="20783"/>
    <d v="2025-12-18T12:37:32"/>
    <d v="2025-12-18T12:37:32"/>
    <d v="2025-12-18T12:39:16"/>
    <s v="12"/>
    <s v="18/12/2025"/>
    <d v="1899-12-30T00:01:44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e9d645b6-8c7c-431c-8ab4-5abfea58a382"/>
    <s v="1d18a294-31bd-483e-8226-78a11d3479f4"/>
    <s v="BFL-Govdc-Apps/bfl/osd-tsm"/>
    <x v="0"/>
    <s v="feature_OSDME-4705_checkmarx_integration"/>
    <n v="20783"/>
    <d v="2025-12-18T10:21:44"/>
    <d v="2025-12-18T10:21:44"/>
    <d v="2025-12-18T10:23:28"/>
    <s v="10"/>
    <s v="18/12/2025"/>
    <d v="1899-12-30T00:01:44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47f41820-dc0d-4756-a1f6-68ac4ae3ed2c"/>
    <s v="1d18a294-31bd-483e-8226-78a11d3479f4"/>
    <s v="BFL-Govdc-Apps/bfl/osd-tsm"/>
    <x v="0"/>
    <s v="feature_OSDME-4705_checkmarx_integration"/>
    <n v="20783"/>
    <d v="2025-12-18T10:00:00"/>
    <d v="2025-12-18T10:00:00"/>
    <d v="2025-12-18T10:01:48"/>
    <s v="10"/>
    <s v="18/12/2025"/>
    <d v="1899-12-30T00:01:49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b7f50eed-9cf0-4382-840a-f55a222b0da0"/>
    <s v="1d18a294-31bd-483e-8226-78a11d3479f4"/>
    <s v="BFL-Govdc-Apps/bfl/osd-tsm"/>
    <x v="0"/>
    <s v="feature_OSDME-4705_checkmarx_integration"/>
    <n v="20783"/>
    <d v="2025-12-18T01:01:05"/>
    <d v="2025-12-18T01:01:05"/>
    <d v="2025-12-18T01:02:18"/>
    <s v="1"/>
    <s v="18/12/2025"/>
    <d v="1899-12-30T00:01:13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834da395-80ea-4e4a-a727-75d2f1cbe4eb"/>
    <s v="1d18a294-31bd-483e-8226-78a11d3479f4"/>
    <s v="BFL-Govdc-Apps/bfl/osd-tsm"/>
    <x v="0"/>
    <s v="feature_OSDME-4705_checkmarx_integration"/>
    <n v="20783"/>
    <d v="2025-12-17T19:57:34"/>
    <d v="2025-12-17T19:57:34"/>
    <d v="2025-12-17T19:59:30"/>
    <s v="19"/>
    <s v="17/12/2025"/>
    <d v="1899-12-30T00:01:57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bccc15d0-7cd4-4789-96c8-a0cdf2ecd067"/>
    <s v="1d18a294-31bd-483e-8226-78a11d3479f4"/>
    <s v="BFL-Govdc-Apps/bfl/osd-tsm"/>
    <x v="0"/>
    <s v="feature_OSDME-4705_checkmarx_integration"/>
    <n v="20783"/>
    <d v="2025-12-17T19:50:19"/>
    <d v="2025-12-17T19:50:19"/>
    <d v="2025-12-17T19:52:30"/>
    <s v="19"/>
    <s v="17/12/2025"/>
    <d v="1899-12-30T00:02:11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366d305a-c776-4348-a03a-11212aa6b616"/>
    <s v="1d18a294-31bd-483e-8226-78a11d3479f4"/>
    <s v="BFL-Govdc-Apps/bfl/osd-tsm"/>
    <x v="0"/>
    <s v="feature_OSDME-4705_checkmarx_integration"/>
    <n v="20783"/>
    <d v="2025-12-17T17:54:30"/>
    <d v="2025-12-17T17:54:30"/>
    <d v="2025-12-17T17:56:11"/>
    <s v="17"/>
    <s v="17/12/2025"/>
    <d v="1899-12-30T00:01:41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298883c9-6bb0-4151-80cc-588fed95da59"/>
    <s v="1d18a294-31bd-483e-8226-78a11d3479f4"/>
    <s v="BFL-Govdc-Apps/bfl/osd-tsm"/>
    <x v="0"/>
    <s v="feature_OSDME-4705_checkmarx_integration"/>
    <n v="20783"/>
    <d v="2025-12-17T17:48:20"/>
    <d v="2025-12-17T17:48:20"/>
    <d v="2025-12-17T17:50:01"/>
    <s v="17"/>
    <s v="17/12/2025"/>
    <d v="1899-12-30T00:01:41"/>
    <s v="sast,sca,apisec,containers"/>
    <s v="ksubburath"/>
    <x v="0"/>
    <s v="Azure DevOps"/>
    <b v="1"/>
    <b v="1"/>
    <b v="0"/>
    <b v="1"/>
    <b v="1"/>
    <b v="0"/>
    <n v="111"/>
    <n v="3"/>
    <n v="18"/>
    <n v="25"/>
    <n v="18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38"/>
    <n v="1"/>
    <n v="14"/>
    <n v="19"/>
    <n v="4"/>
    <n v="0"/>
  </r>
  <r>
    <s v="d9b0d38a-e199-4157-bae6-f72aff79c814"/>
    <s v="1d18a294-31bd-483e-8226-78a11d3479f4"/>
    <s v="BFL-Govdc-Apps/bfl/osd-tsm"/>
    <x v="0"/>
    <s v="develop"/>
    <n v="20783"/>
    <d v="2025-12-15T16:22:02"/>
    <d v="2025-12-15T16:22:02"/>
    <d v="2025-12-15T16:23:30"/>
    <s v="16"/>
    <s v="15/12/2025"/>
    <d v="1899-12-30T00:01:28"/>
    <s v="sast,containers,sca"/>
    <s v="achauhan4"/>
    <x v="1"/>
    <s v="Project Scan"/>
    <b v="1"/>
    <b v="1"/>
    <b v="0"/>
    <b v="1"/>
    <b v="0"/>
    <b v="0"/>
    <n v="169"/>
    <n v="7"/>
    <n v="47"/>
    <n v="47"/>
    <n v="21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1a33f7d1-b1e4-4196-8dd3-9dca77a64674"/>
    <s v="1d18a294-31bd-483e-8226-78a11d3479f4"/>
    <s v="BFL-Govdc-Apps/bfl/osd-tsm"/>
    <x v="0"/>
    <s v="develop"/>
    <n v="20783"/>
    <d v="2025-12-15T09:10:53"/>
    <d v="2025-12-15T09:10:53"/>
    <d v="2025-12-15T09:12:20"/>
    <s v="9"/>
    <s v="15/12/2025"/>
    <d v="1899-12-30T00:01:27"/>
    <s v="sast,sca,apisec"/>
    <s v="Karthik kangeyan Subburathinam (HCL)"/>
    <x v="1"/>
    <s v="Push Webhook"/>
    <b v="1"/>
    <b v="1"/>
    <b v="0"/>
    <b v="0"/>
    <b v="1"/>
    <b v="0"/>
    <n v="73"/>
    <n v="2"/>
    <n v="4"/>
    <n v="6"/>
    <n v="14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966c996-8f7b-47d7-8276-d66183912120"/>
    <s v="1d18a294-31bd-483e-8226-78a11d3479f4"/>
    <s v="BFL-Govdc-Apps/bfl/osd-tsm"/>
    <x v="0"/>
    <s v="develop"/>
    <n v="20783"/>
    <d v="2025-12-08T14:05:49"/>
    <d v="2025-12-08T14:05:49"/>
    <d v="2025-12-08T14:07:48"/>
    <s v="14"/>
    <s v="8/12/2025"/>
    <d v="1899-12-30T00:01:58"/>
    <s v="sast,containers,sca"/>
    <s v="achauhan4"/>
    <x v="1"/>
    <s v="Project Scan"/>
    <b v="1"/>
    <b v="1"/>
    <b v="0"/>
    <b v="1"/>
    <b v="0"/>
    <b v="0"/>
    <n v="169"/>
    <n v="7"/>
    <n v="47"/>
    <n v="47"/>
    <n v="21"/>
    <n v="0"/>
    <x v="0"/>
    <n v="0"/>
    <n v="0"/>
    <n v="0"/>
    <n v="4"/>
    <n v="0"/>
    <n v="0"/>
    <n v="0"/>
    <n v="0"/>
    <n v="0"/>
    <n v="0"/>
    <n v="0"/>
    <n v="11"/>
    <n v="1"/>
    <n v="2"/>
    <n v="3"/>
    <n v="5"/>
    <n v="0"/>
    <n v="58"/>
    <n v="1"/>
    <n v="2"/>
    <n v="3"/>
    <n v="5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c4c73a32-4db6-45df-85e6-dab9594b3fd4"/>
    <s v="236f98d3-8fe8-4897-a3f7-9fdbed6fd619"/>
    <s v="BFL-Govdc-Apps/bfl/indices"/>
    <x v="1"/>
    <s v="feature_OSDME-5358_Java17_Spring6_Jsf3"/>
    <n v="3046"/>
    <d v="2026-02-13T12:35:23"/>
    <d v="2026-02-13T12:35:23"/>
    <d v="2026-02-13T18:35:52"/>
    <s v="12"/>
    <s v="13/02/2026"/>
    <d v="1899-12-30T06:00:29"/>
    <s v="sast,sca,apisec,containers"/>
    <s v="ksubburath"/>
    <x v="0"/>
    <s v="Azure DevOps"/>
    <b v="1"/>
    <b v="1"/>
    <b v="0"/>
    <b v="1"/>
    <b v="1"/>
    <b v="0"/>
    <n v="14"/>
    <n v="0"/>
    <n v="4"/>
    <n v="7"/>
    <n v="3"/>
    <n v="0"/>
    <x v="1"/>
    <n v="0"/>
    <n v="4"/>
    <n v="7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2b2ac4c-98e9-4649-94d0-31b5d7495887"/>
    <s v="b420aaeb-79be-4270-9489-fe82b492d557"/>
    <s v="BFL-Govdc-Apps/bfl/route-service"/>
    <x v="0"/>
    <s v="feature_OSDBAU-4886"/>
    <n v="8943"/>
    <d v="2026-03-05T04:18:29"/>
    <d v="2026-03-05T04:18:29"/>
    <d v="2026-03-05T04:20:40"/>
    <s v="4"/>
    <s v="5/03/2026"/>
    <d v="1899-12-30T00:02:11"/>
    <s v="sast,apisec,containers,sca"/>
    <s v="skannan5"/>
    <x v="1"/>
    <s v="Project Scan"/>
    <b v="1"/>
    <b v="1"/>
    <b v="0"/>
    <b v="1"/>
    <b v="1"/>
    <b v="0"/>
    <n v="81"/>
    <n v="2"/>
    <n v="5"/>
    <n v="4"/>
    <n v="22"/>
    <n v="0"/>
    <x v="2"/>
    <n v="0"/>
    <n v="0"/>
    <n v="0"/>
    <n v="0"/>
    <n v="0"/>
    <n v="0"/>
    <n v="0"/>
    <n v="0"/>
    <n v="0"/>
    <n v="0"/>
    <n v="0"/>
    <n v="16"/>
    <n v="1"/>
    <n v="2"/>
    <n v="2"/>
    <n v="11"/>
    <n v="0"/>
    <n v="64"/>
    <n v="1"/>
    <n v="2"/>
    <n v="2"/>
    <n v="11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c76ce0af-007b-401c-9b73-368f2beb4b96"/>
    <s v="b420aaeb-79be-4270-9489-fe82b492d557"/>
    <s v="BFL-Govdc-Apps/bfl/route-service"/>
    <x v="0"/>
    <s v="feature_OSDBAU-4886"/>
    <n v="8943"/>
    <d v="2026-03-05T01:47:14"/>
    <d v="2026-03-05T01:47:14"/>
    <d v="2026-03-05T01:48:21"/>
    <s v="1"/>
    <s v="5/03/2026"/>
    <d v="1899-12-30T00:01:07"/>
    <s v="sast,apisec,containers,sca"/>
    <s v="skannan5"/>
    <x v="1"/>
    <s v="Project Scan"/>
    <b v="1"/>
    <b v="1"/>
    <b v="0"/>
    <b v="1"/>
    <b v="1"/>
    <b v="0"/>
    <n v="69"/>
    <n v="2"/>
    <n v="5"/>
    <n v="4"/>
    <n v="22"/>
    <n v="0"/>
    <x v="2"/>
    <n v="0"/>
    <n v="0"/>
    <n v="0"/>
    <n v="0"/>
    <n v="0"/>
    <n v="0"/>
    <n v="0"/>
    <n v="0"/>
    <n v="0"/>
    <n v="0"/>
    <n v="0"/>
    <n v="16"/>
    <n v="1"/>
    <n v="2"/>
    <n v="2"/>
    <n v="11"/>
    <n v="0"/>
    <n v="52"/>
    <n v="1"/>
    <n v="2"/>
    <n v="2"/>
    <n v="11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2aeca4d4-4aad-4502-9567-8c2dee08d54c"/>
    <s v="236f98d3-8fe8-4897-a3f7-9fdbed6fd619"/>
    <s v="BFL-Govdc-Apps/bfl/indices"/>
    <x v="0"/>
    <s v="feature_OSDME-5295_checkmarx_integration"/>
    <n v="2717"/>
    <d v="2026-03-05T01:08:13"/>
    <d v="2026-03-05T01:08:13"/>
    <d v="2026-03-05T01:09:21"/>
    <s v="1"/>
    <s v="5/03/2026"/>
    <d v="1899-12-30T00:01:08"/>
    <s v="sast,sca,apisec,containers"/>
    <s v="ksubburath"/>
    <x v="0"/>
    <s v="Azure DevOps"/>
    <b v="1"/>
    <b v="1"/>
    <b v="0"/>
    <b v="1"/>
    <b v="1"/>
    <b v="0"/>
    <n v="169"/>
    <n v="4"/>
    <n v="31"/>
    <n v="44"/>
    <n v="29"/>
    <n v="1"/>
    <x v="3"/>
    <n v="0"/>
    <n v="0"/>
    <n v="0"/>
    <n v="1"/>
    <n v="0"/>
    <n v="0"/>
    <n v="0"/>
    <n v="0"/>
    <n v="0"/>
    <n v="0"/>
    <n v="0"/>
    <n v="18"/>
    <n v="1"/>
    <n v="3"/>
    <n v="3"/>
    <n v="11"/>
    <n v="0"/>
    <n v="78"/>
    <n v="1"/>
    <n v="3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48bf231b-dc4d-4796-aa75-fad0ccea34a6"/>
    <s v="b420aaeb-79be-4270-9489-fe82b492d557"/>
    <s v="BFL-Govdc-Apps/bfl/route-service"/>
    <x v="0"/>
    <s v="feature_OSDME-5330_checkmarx_integration"/>
    <n v="8943"/>
    <d v="2026-03-05T01:06:12"/>
    <d v="2026-03-05T01:06:12"/>
    <d v="2026-03-05T01:07:21"/>
    <s v="1"/>
    <s v="5/03/2026"/>
    <d v="1899-12-30T00:01:09"/>
    <s v="sast,sca,apisec,containers"/>
    <s v="ksubburath"/>
    <x v="0"/>
    <s v="Azure DevOps"/>
    <b v="1"/>
    <b v="1"/>
    <b v="0"/>
    <b v="1"/>
    <b v="1"/>
    <b v="0"/>
    <n v="141"/>
    <n v="4"/>
    <n v="29"/>
    <n v="44"/>
    <n v="28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81cc5299-f31c-44c6-b9b7-36b5b38cc04d"/>
    <s v="236f98d3-8fe8-4897-a3f7-9fdbed6fd619"/>
    <s v="BFL-Govdc-Apps/bfl/indices"/>
    <x v="0"/>
    <s v="feature_OSDBAU-4881"/>
    <n v="2717"/>
    <d v="2026-03-05T01:05:23"/>
    <d v="2026-03-05T01:05:23"/>
    <d v="2026-03-05T01:07:36"/>
    <s v="1"/>
    <s v="5/03/2026"/>
    <d v="1899-12-30T00:02:12"/>
    <s v="sast,apisec,containers,sca"/>
    <s v="skannan5"/>
    <x v="1"/>
    <s v="Project Scan"/>
    <b v="1"/>
    <b v="1"/>
    <b v="0"/>
    <b v="1"/>
    <b v="1"/>
    <b v="0"/>
    <n v="97"/>
    <n v="2"/>
    <n v="7"/>
    <n v="4"/>
    <n v="23"/>
    <n v="0"/>
    <x v="3"/>
    <n v="0"/>
    <n v="0"/>
    <n v="0"/>
    <n v="1"/>
    <n v="0"/>
    <n v="0"/>
    <n v="0"/>
    <n v="0"/>
    <n v="0"/>
    <n v="0"/>
    <n v="0"/>
    <n v="17"/>
    <n v="1"/>
    <n v="3"/>
    <n v="2"/>
    <n v="11"/>
    <n v="0"/>
    <n v="78"/>
    <n v="1"/>
    <n v="3"/>
    <n v="2"/>
    <n v="11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5eb8fe49-c343-49f0-81ba-5d881934bdb7"/>
    <s v="1446b08d-d8a9-4403-a208-234af7207d0e"/>
    <s v="BFL-Govdc-Apps/bfl/bsar"/>
    <x v="0"/>
    <s v="feature_OSDME-5262_checkmarx_integration"/>
    <n v="43479"/>
    <d v="2026-03-05T01:00:31"/>
    <d v="2026-03-05T01:00:31"/>
    <d v="2026-03-05T01:02:54"/>
    <s v="1"/>
    <s v="5/03/2026"/>
    <d v="1899-12-30T00:02:23"/>
    <s v="sast,sca,apisec,containers"/>
    <s v="ksubburath"/>
    <x v="0"/>
    <s v="Azure DevOps"/>
    <b v="1"/>
    <b v="1"/>
    <b v="0"/>
    <b v="1"/>
    <b v="1"/>
    <b v="0"/>
    <n v="156"/>
    <n v="10"/>
    <n v="35"/>
    <n v="63"/>
    <n v="12"/>
    <n v="1"/>
    <x v="3"/>
    <n v="0"/>
    <n v="0"/>
    <n v="1"/>
    <n v="0"/>
    <n v="0"/>
    <n v="0"/>
    <n v="0"/>
    <n v="0"/>
    <n v="0"/>
    <n v="0"/>
    <n v="0"/>
    <n v="24"/>
    <n v="4"/>
    <n v="5"/>
    <n v="12"/>
    <n v="3"/>
    <n v="0"/>
    <n v="59"/>
    <n v="4"/>
    <n v="5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9e1907dc-6d11-4ab0-9b30-93b05d6a996b"/>
    <s v="4708f323-e8ef-4eae-a378-64b568f3b763"/>
    <s v="BFL-Govdc-Apps/bfl/bfms"/>
    <x v="0"/>
    <s v="feature_OSDBAU-4874"/>
    <n v="31533"/>
    <d v="2026-03-04T23:27:06"/>
    <d v="2026-03-04T23:27:06"/>
    <d v="2026-03-04T23:29:38"/>
    <s v="23"/>
    <s v="4/03/2026"/>
    <d v="1899-12-30T00:02:32"/>
    <s v="sast,apisec,containers,sca"/>
    <s v="skannan5"/>
    <x v="1"/>
    <s v="Project Scan"/>
    <b v="1"/>
    <b v="1"/>
    <b v="0"/>
    <b v="1"/>
    <b v="1"/>
    <b v="0"/>
    <n v="138"/>
    <n v="4"/>
    <n v="19"/>
    <n v="14"/>
    <n v="45"/>
    <n v="0"/>
    <x v="4"/>
    <n v="0"/>
    <n v="0"/>
    <n v="0"/>
    <n v="19"/>
    <n v="0"/>
    <n v="0"/>
    <n v="0"/>
    <n v="0"/>
    <n v="0"/>
    <n v="0"/>
    <n v="0"/>
    <n v="31"/>
    <n v="2"/>
    <n v="9"/>
    <n v="7"/>
    <n v="13"/>
    <n v="0"/>
    <n v="87"/>
    <n v="2"/>
    <n v="9"/>
    <n v="7"/>
    <n v="13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858834ec-b6fe-4a07-97cc-8777835b38d5"/>
    <s v="1446b08d-d8a9-4403-a208-234af7207d0e"/>
    <s v="BFL-Govdc-Apps/bfl/bsar"/>
    <x v="0"/>
    <s v="feature_OSDBAU-4883"/>
    <n v="43479"/>
    <d v="2026-03-04T21:42:32"/>
    <d v="2026-03-04T21:42:32"/>
    <d v="2026-03-04T21:43:51"/>
    <s v="21"/>
    <s v="4/03/2026"/>
    <d v="1899-12-30T00:01:19"/>
    <s v="sast,apisec,containers,sca"/>
    <s v="skannan5"/>
    <x v="1"/>
    <s v="Project Scan"/>
    <b v="1"/>
    <b v="1"/>
    <b v="0"/>
    <b v="1"/>
    <b v="1"/>
    <b v="0"/>
    <n v="77"/>
    <n v="4"/>
    <n v="9"/>
    <n v="15"/>
    <n v="6"/>
    <n v="0"/>
    <x v="3"/>
    <n v="0"/>
    <n v="0"/>
    <n v="1"/>
    <n v="0"/>
    <n v="0"/>
    <n v="0"/>
    <n v="0"/>
    <n v="0"/>
    <n v="0"/>
    <n v="0"/>
    <n v="0"/>
    <n v="16"/>
    <n v="2"/>
    <n v="4"/>
    <n v="7"/>
    <n v="3"/>
    <n v="0"/>
    <n v="59"/>
    <n v="2"/>
    <n v="4"/>
    <n v="7"/>
    <n v="3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</r>
  <r>
    <s v="24f03573-4b62-4247-ac17-803b402fd1af"/>
    <s v="1446b08d-d8a9-4403-a208-234af7207d0e"/>
    <s v="BFL-Govdc-Apps/bfl/bsar"/>
    <x v="0"/>
    <s v="feature_OSDBAU_4808"/>
    <m/>
    <d v="2026-03-04T21:36:30"/>
    <d v="2026-03-04T21:36:30"/>
    <d v="2026-03-04T21:37:16"/>
    <s v="21"/>
    <s v="4/03/2026"/>
    <d v="1899-12-30T00:00:47"/>
    <s v="containers"/>
    <s v="skannan5"/>
    <x v="1"/>
    <s v="Project Scan"/>
    <b v="0"/>
    <b v="0"/>
    <b v="0"/>
    <b v="1"/>
    <b v="0"/>
    <b v="0"/>
    <n v="72"/>
    <n v="2"/>
    <n v="25"/>
    <n v="38"/>
    <n v="6"/>
    <n v="1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2"/>
    <n v="2"/>
    <n v="25"/>
    <n v="38"/>
    <n v="6"/>
    <n v="1"/>
  </r>
  <r>
    <s v="7e07af89-b1d4-490a-8eac-c055bee140b0"/>
    <s v="1446b08d-d8a9-4403-a208-234af7207d0e"/>
    <s v="BFL-Govdc-Apps/bfl/bsar"/>
    <x v="0"/>
    <s v="feature_OSDBAU-4883"/>
    <n v="43479"/>
    <d v="2026-03-04T20:10:18"/>
    <d v="2026-03-04T20:10:18"/>
    <d v="2026-03-04T20:12:31"/>
    <s v="20"/>
    <s v="4/03/2026"/>
    <d v="1899-12-30T00:02:13"/>
    <s v="sast,sca,apisec"/>
    <s v="skannan5"/>
    <x v="1"/>
    <s v="Project Scan"/>
    <b v="1"/>
    <b v="1"/>
    <b v="0"/>
    <b v="0"/>
    <b v="1"/>
    <b v="0"/>
    <n v="76"/>
    <n v="4"/>
    <n v="8"/>
    <n v="15"/>
    <n v="6"/>
    <n v="0"/>
    <x v="3"/>
    <n v="0"/>
    <n v="0"/>
    <n v="1"/>
    <n v="0"/>
    <n v="0"/>
    <n v="0"/>
    <n v="0"/>
    <n v="0"/>
    <n v="0"/>
    <n v="0"/>
    <n v="0"/>
    <n v="16"/>
    <n v="2"/>
    <n v="4"/>
    <n v="7"/>
    <n v="3"/>
    <n v="0"/>
    <n v="59"/>
    <n v="2"/>
    <n v="4"/>
    <n v="7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76f0caf-7c85-4c9a-a519-57616345f254"/>
    <s v="1446b08d-d8a9-4403-a208-234af7207d0e"/>
    <s v="BFL-Govdc-Apps/bfl/bsar"/>
    <x v="0"/>
    <s v="feature_OSDME-5262_checkmarx_integration"/>
    <n v="43479"/>
    <d v="2026-03-04T01:08:51"/>
    <d v="2026-03-04T01:08:51"/>
    <d v="2026-03-04T01:11:01"/>
    <s v="1"/>
    <s v="4/03/2026"/>
    <d v="1899-12-30T00:02:09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1d76e852-76b8-44fc-b333-02817c1697f7"/>
    <s v="236f98d3-8fe8-4897-a3f7-9fdbed6fd619"/>
    <s v="BFL-Govdc-Apps/bfl/indices"/>
    <x v="0"/>
    <s v="feature_OSDME-5295_checkmarx_integration"/>
    <n v="2717"/>
    <d v="2026-03-04T01:02:57"/>
    <d v="2026-03-04T01:02:57"/>
    <d v="2026-03-04T01:05:06"/>
    <s v="1"/>
    <s v="4/03/2026"/>
    <d v="1899-12-30T00:02:09"/>
    <s v="sast,sca,apisec,containers"/>
    <s v="ksubburath"/>
    <x v="0"/>
    <s v="Azure DevOps"/>
    <b v="1"/>
    <b v="1"/>
    <b v="0"/>
    <b v="1"/>
    <b v="1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bebf25e7-b194-4d8c-ade3-9a205a02a0c5"/>
    <s v="b420aaeb-79be-4270-9489-fe82b492d557"/>
    <s v="BFL-Govdc-Apps/bfl/route-service"/>
    <x v="0"/>
    <s v="feature_OSDME-5330_checkmarx_integration"/>
    <n v="8943"/>
    <d v="2026-03-04T01:00:30"/>
    <d v="2026-03-04T01:00:30"/>
    <d v="2026-03-04T01:01:41"/>
    <s v="1"/>
    <s v="4/03/2026"/>
    <d v="1899-12-30T00:01:11"/>
    <s v="sast,sca,apisec,containers"/>
    <s v="ksubburath"/>
    <x v="0"/>
    <s v="Azure DevOps"/>
    <b v="1"/>
    <b v="1"/>
    <b v="0"/>
    <b v="1"/>
    <b v="1"/>
    <b v="0"/>
    <n v="141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ef0308b-925e-411a-b53c-dc9f8dc79197"/>
    <s v="236f98d3-8fe8-4897-a3f7-9fdbed6fd619"/>
    <s v="BFL-Govdc-Apps/bfl/indices"/>
    <x v="0"/>
    <s v="oauth2-migration"/>
    <n v="3919"/>
    <d v="2026-03-03T10:35:28"/>
    <d v="2026-03-03T10:35:28"/>
    <d v="2026-03-03T10:36:31"/>
    <s v="10"/>
    <s v="3/03/2026"/>
    <d v="1899-12-30T00:01:03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189ceb88-5554-4ca6-a7aa-5ee0042deb1b"/>
    <s v="236f98d3-8fe8-4897-a3f7-9fdbed6fd619"/>
    <s v="BFL-Govdc-Apps/bfl/indices"/>
    <x v="0"/>
    <s v="oauth2-migration"/>
    <n v="3919"/>
    <d v="2026-03-03T10:30:52"/>
    <d v="2026-03-03T10:30:52"/>
    <d v="2026-03-03T10:32:00"/>
    <s v="10"/>
    <s v="3/03/2026"/>
    <d v="1899-12-30T00:01:07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c698be86-8804-4508-b8fb-c8fb65cf5a5f"/>
    <s v="236f98d3-8fe8-4897-a3f7-9fdbed6fd619"/>
    <s v="BFL-Govdc-Apps/bfl/indices"/>
    <x v="0"/>
    <s v="oauth2-migration"/>
    <n v="3919"/>
    <d v="2026-03-03T09:47:33"/>
    <d v="2026-03-03T09:47:33"/>
    <d v="2026-03-03T09:48:41"/>
    <s v="9"/>
    <s v="3/03/2026"/>
    <d v="1899-12-30T00:01:08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1ed2c851-ebbc-4a3a-bfb6-bb38a47eeb28"/>
    <s v="1446b08d-d8a9-4403-a208-234af7207d0e"/>
    <s v="BFL-Govdc-Apps/bfl/bsar"/>
    <x v="0"/>
    <s v="feature_OSDME-5262_checkmarx_integration"/>
    <n v="43479"/>
    <d v="2026-03-03T01:08:27"/>
    <d v="2026-03-03T01:08:27"/>
    <d v="2026-03-03T01:09:52"/>
    <s v="1"/>
    <s v="3/03/2026"/>
    <d v="1899-12-30T00:01:26"/>
    <s v="sast,sca,apisec,containers"/>
    <s v="ksubburath"/>
    <x v="0"/>
    <s v="Azure DevOps"/>
    <b v="1"/>
    <b v="1"/>
    <b v="0"/>
    <b v="1"/>
    <b v="1"/>
    <b v="0"/>
    <n v="147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d9d6233-0526-4570-b153-b58b71cae8de"/>
    <s v="236f98d3-8fe8-4897-a3f7-9fdbed6fd619"/>
    <s v="BFL-Govdc-Apps/bfl/indices"/>
    <x v="0"/>
    <s v="feature_OSDME-5295_checkmarx_integration"/>
    <n v="2717"/>
    <d v="2026-03-03T01:03:37"/>
    <d v="2026-03-03T01:03:37"/>
    <d v="2026-03-03T01:04:46"/>
    <s v="1"/>
    <s v="3/03/2026"/>
    <d v="1899-12-30T00:01:08"/>
    <s v="sast,sca,apisec,containers"/>
    <s v="ksubburath"/>
    <x v="0"/>
    <s v="Azure DevOps"/>
    <b v="1"/>
    <b v="1"/>
    <b v="0"/>
    <b v="1"/>
    <b v="1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17f75ed-ab88-4ed7-877b-1984ea7efea4"/>
    <s v="b420aaeb-79be-4270-9489-fe82b492d557"/>
    <s v="BFL-Govdc-Apps/bfl/route-service"/>
    <x v="0"/>
    <s v="feature_OSDME-5330_checkmarx_integration"/>
    <n v="8943"/>
    <d v="2026-03-03T01:00:34"/>
    <d v="2026-03-03T01:00:34"/>
    <d v="2026-03-03T01:02:46"/>
    <s v="1"/>
    <s v="3/03/2026"/>
    <d v="1899-12-30T00:02:12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daa6111a-8993-4d28-83f2-4d77461f3b77"/>
    <s v="10cbaf8f-f890-4428-bb85-c4cd8d8247cc"/>
    <s v="BFL-Govdc-Apps/ptips/ptips-core"/>
    <x v="0"/>
    <s v="master"/>
    <n v="567679"/>
    <d v="2026-03-02T11:35:58"/>
    <d v="2026-03-02T11:35:58"/>
    <d v="2026-03-02T11:40:35"/>
    <s v="11"/>
    <s v="2/03/2026"/>
    <d v="1899-12-30T00:04:37"/>
    <s v="sast,sca,apisec"/>
    <s v="NAREEN BABU MEDIKONDA (HCL)"/>
    <x v="1"/>
    <s v="Push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6d176fd-7b30-41f6-b8ff-0c7ad2a782bf"/>
    <s v="236f98d3-8fe8-4897-a3f7-9fdbed6fd619"/>
    <s v="BFL-Govdc-Apps/bfl/indices"/>
    <x v="0"/>
    <s v="oauth2-migration"/>
    <n v="3918"/>
    <d v="2026-03-02T11:23:00"/>
    <d v="2026-03-02T11:23:00"/>
    <d v="2026-03-02T11:24:06"/>
    <s v="11"/>
    <s v="2/03/2026"/>
    <d v="1899-12-30T00:01:06"/>
    <s v="sast,sca,apisec,containers"/>
    <s v="ksubburath"/>
    <x v="0"/>
    <s v="Azure DevOps"/>
    <b v="1"/>
    <b v="1"/>
    <b v="0"/>
    <b v="1"/>
    <b v="1"/>
    <b v="0"/>
    <n v="91"/>
    <n v="1"/>
    <n v="27"/>
    <n v="51"/>
    <n v="11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50"/>
    <n v="10"/>
    <n v="1"/>
  </r>
  <r>
    <s v="0db0cab0-63d7-4c88-810d-ec2455cec046"/>
    <s v="1446b08d-d8a9-4403-a208-234af7207d0e"/>
    <s v="BFL-Govdc-Apps/bfl/bsar"/>
    <x v="0"/>
    <s v="feature_OSDME-5262_checkmarx_integration"/>
    <n v="43479"/>
    <d v="2026-03-02T01:08:15"/>
    <d v="2026-03-02T01:08:15"/>
    <d v="2026-03-02T01:09:40"/>
    <s v="1"/>
    <s v="2/03/2026"/>
    <d v="1899-12-30T00:01:26"/>
    <s v="sast,sca,apisec,containers"/>
    <s v="ksubburath"/>
    <x v="0"/>
    <s v="Azure DevOps"/>
    <b v="1"/>
    <b v="1"/>
    <b v="0"/>
    <b v="1"/>
    <b v="1"/>
    <b v="0"/>
    <n v="147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18d2d50-e823-44e4-b918-4d31289fd17c"/>
    <s v="236f98d3-8fe8-4897-a3f7-9fdbed6fd619"/>
    <s v="BFL-Govdc-Apps/bfl/indices"/>
    <x v="0"/>
    <s v="feature_OSDME-5295_checkmarx_integration"/>
    <n v="2717"/>
    <d v="2026-03-02T01:03:49"/>
    <d v="2026-03-02T01:03:49"/>
    <d v="2026-03-02T01:04:56"/>
    <s v="1"/>
    <s v="2/03/2026"/>
    <d v="1899-12-30T00:01:07"/>
    <s v="sast,sca,apisec,containers"/>
    <s v="ksubburath"/>
    <x v="0"/>
    <s v="Azure DevOps"/>
    <b v="1"/>
    <b v="1"/>
    <b v="0"/>
    <b v="1"/>
    <b v="1"/>
    <b v="0"/>
    <n v="157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354494f3-5cc3-4623-a8c0-fa27a3beaeae"/>
    <s v="b420aaeb-79be-4270-9489-fe82b492d557"/>
    <s v="BFL-Govdc-Apps/bfl/route-service"/>
    <x v="0"/>
    <s v="feature_OSDME-5330_checkmarx_integration"/>
    <n v="8943"/>
    <d v="2026-03-02T01:00:34"/>
    <d v="2026-03-02T01:00:34"/>
    <d v="2026-03-02T01:02:45"/>
    <s v="1"/>
    <s v="2/03/2026"/>
    <d v="1899-12-30T00:02:10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6cd886da-c0b8-491f-91d6-7c4ef882add6"/>
    <s v="1446b08d-d8a9-4403-a208-234af7207d0e"/>
    <s v="BFL-Govdc-Apps/bfl/bsar"/>
    <x v="0"/>
    <s v="feature_OSDME-5262_checkmarx_integration"/>
    <n v="43479"/>
    <d v="2026-03-01T01:09:15"/>
    <d v="2026-03-01T01:09:15"/>
    <d v="2026-03-01T01:11:26"/>
    <s v="1"/>
    <s v="1/03/2026"/>
    <d v="1899-12-30T00:02:11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7b90a0f9-09d9-49e8-bd9f-1c3d36577e85"/>
    <s v="236f98d3-8fe8-4897-a3f7-9fdbed6fd619"/>
    <s v="BFL-Govdc-Apps/bfl/indices"/>
    <x v="0"/>
    <s v="feature_OSDME-5295_checkmarx_integration"/>
    <n v="2717"/>
    <d v="2026-03-01T01:03:51"/>
    <d v="2026-03-01T01:03:51"/>
    <d v="2026-03-01T01:05:01"/>
    <s v="1"/>
    <s v="1/03/2026"/>
    <d v="1899-12-30T00:01:10"/>
    <s v="sast,sca,apisec,containers"/>
    <s v="ksubburath"/>
    <x v="0"/>
    <s v="Azure DevOps"/>
    <b v="1"/>
    <b v="1"/>
    <b v="0"/>
    <b v="1"/>
    <b v="1"/>
    <b v="0"/>
    <n v="157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243ff285-2fa3-4b9f-b548-5d10589d693d"/>
    <s v="b420aaeb-79be-4270-9489-fe82b492d557"/>
    <s v="BFL-Govdc-Apps/bfl/route-service"/>
    <x v="0"/>
    <s v="feature_OSDME-5330_checkmarx_integration"/>
    <n v="8943"/>
    <d v="2026-03-01T01:00:40"/>
    <d v="2026-03-01T01:00:40"/>
    <d v="2026-03-01T01:02:51"/>
    <s v="1"/>
    <s v="1/03/2026"/>
    <d v="1899-12-30T00:02:10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632e0b4f-0648-423c-a0d3-87a3f935f0bc"/>
    <s v="b420aaeb-79be-4270-9489-fe82b492d557"/>
    <s v="BFL-Govdc-Apps/bfl/route-service"/>
    <x v="0"/>
    <s v="feature_OSDME-5330_checkmarx_integration"/>
    <n v="8943"/>
    <d v="2026-02-28T01:10:22"/>
    <d v="2026-02-28T01:10:22"/>
    <d v="2026-02-28T01:12:31"/>
    <s v="1"/>
    <s v="28/02/2026"/>
    <d v="1899-12-30T00:02:08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74774d42-5327-483b-bd47-4156ddb38917"/>
    <s v="236f98d3-8fe8-4897-a3f7-9fdbed6fd619"/>
    <s v="BFL-Govdc-Apps/bfl/indices"/>
    <x v="0"/>
    <s v="feature_OSDME-5295_checkmarx_integration"/>
    <n v="2717"/>
    <d v="2026-02-28T01:07:11"/>
    <d v="2026-02-28T01:07:11"/>
    <d v="2026-02-28T01:09:21"/>
    <s v="1"/>
    <s v="28/02/2026"/>
    <d v="1899-12-30T00:02:10"/>
    <s v="sast,sca,apisec,containers"/>
    <s v="ksubburath"/>
    <x v="0"/>
    <s v="Azure DevOps"/>
    <b v="1"/>
    <b v="1"/>
    <b v="0"/>
    <b v="1"/>
    <b v="1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b028244c-96f7-473d-8e2d-6a5a18e82fbf"/>
    <s v="1446b08d-d8a9-4403-a208-234af7207d0e"/>
    <s v="BFL-Govdc-Apps/bfl/bsar"/>
    <x v="0"/>
    <s v="feature_OSDME-5262_checkmarx_integration"/>
    <n v="43479"/>
    <d v="2026-02-28T01:03:58"/>
    <d v="2026-02-28T01:03:58"/>
    <d v="2026-02-28T01:06:06"/>
    <s v="1"/>
    <s v="28/02/2026"/>
    <d v="1899-12-30T00:02:08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a77d2e14-cfd7-4cd5-95a7-bc947657ebb5"/>
    <s v="1446b08d-d8a9-4403-a208-234af7207d0e"/>
    <s v="BFL-Govdc-Apps/bfl/bsar"/>
    <x v="0"/>
    <s v="feature_OSDME-5262_checkmarx_integration"/>
    <n v="43479"/>
    <d v="2026-02-27T01:08:51"/>
    <d v="2026-02-27T01:08:51"/>
    <d v="2026-02-27T01:10:19"/>
    <s v="1"/>
    <s v="27/02/2026"/>
    <d v="1899-12-30T00:01:27"/>
    <s v="sast,sca,apisec,containers"/>
    <s v="ksubburath"/>
    <x v="0"/>
    <s v="Azure DevOps"/>
    <b v="1"/>
    <b v="1"/>
    <b v="0"/>
    <b v="1"/>
    <b v="1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866f280-6cdb-4e01-a5f6-9e5d56768898"/>
    <s v="236f98d3-8fe8-4897-a3f7-9fdbed6fd619"/>
    <s v="BFL-Govdc-Apps/bfl/indices"/>
    <x v="0"/>
    <s v="feature_OSDME-5295_checkmarx_integration"/>
    <n v="2717"/>
    <d v="2026-02-27T01:03:49"/>
    <d v="2026-02-27T01:03:49"/>
    <d v="2026-02-27T01:04:56"/>
    <s v="1"/>
    <s v="27/02/2026"/>
    <d v="1899-12-30T00:01:07"/>
    <s v="sast,sca,apisec,containers"/>
    <s v="ksubburath"/>
    <x v="0"/>
    <s v="Azure DevOps"/>
    <b v="1"/>
    <b v="1"/>
    <b v="0"/>
    <b v="1"/>
    <b v="1"/>
    <b v="0"/>
    <n v="157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56d06cf0-d3eb-431f-b1e9-b903c1e7683b"/>
    <s v="b420aaeb-79be-4270-9489-fe82b492d557"/>
    <s v="BFL-Govdc-Apps/bfl/route-service"/>
    <x v="0"/>
    <s v="feature_OSDME-5330_checkmarx_integration"/>
    <n v="8943"/>
    <d v="2026-02-27T01:00:39"/>
    <d v="2026-02-27T01:00:39"/>
    <d v="2026-02-27T01:02:46"/>
    <s v="1"/>
    <s v="27/02/2026"/>
    <d v="1899-12-30T00:02:07"/>
    <s v="sast,sca,apisec,containers"/>
    <s v="ksubburath"/>
    <x v="0"/>
    <s v="Azure DevOps"/>
    <b v="1"/>
    <b v="1"/>
    <b v="0"/>
    <b v="1"/>
    <b v="1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3739039f-801a-42c5-ad21-0a40c96bdaba"/>
    <s v="236f98d3-8fe8-4897-a3f7-9fdbed6fd619"/>
    <s v="BFL-Govdc-Apps/bfl/indices"/>
    <x v="0"/>
    <s v="oauth2-migration"/>
    <n v="3918"/>
    <d v="2026-02-26T10:55:13"/>
    <d v="2026-02-26T10:55:13"/>
    <d v="2026-02-26T10:56:21"/>
    <s v="10"/>
    <s v="26/02/2026"/>
    <d v="1899-12-30T00:01:08"/>
    <s v="sast,sca,apisec,containers"/>
    <s v="ksubburath"/>
    <x v="0"/>
    <s v="Azure DevOps"/>
    <b v="1"/>
    <b v="1"/>
    <b v="0"/>
    <b v="1"/>
    <b v="1"/>
    <b v="0"/>
    <n v="91"/>
    <n v="1"/>
    <n v="27"/>
    <n v="50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49"/>
    <n v="11"/>
    <n v="1"/>
  </r>
  <r>
    <s v="6a461797-bc2d-4a3e-8dbe-1c13586732e1"/>
    <s v="236f98d3-8fe8-4897-a3f7-9fdbed6fd619"/>
    <s v="BFL-Govdc-Apps/bfl/indices"/>
    <x v="0"/>
    <s v="oauth2-migration"/>
    <n v="3918"/>
    <d v="2026-02-26T10:06:11"/>
    <d v="2026-02-26T10:06:11"/>
    <d v="2026-02-26T10:07:16"/>
    <s v="10"/>
    <s v="26/02/2026"/>
    <d v="1899-12-30T00:01:05"/>
    <s v="sast,sca,apisec,containers"/>
    <s v="ksubburath"/>
    <x v="0"/>
    <s v="Azure DevOps"/>
    <b v="1"/>
    <b v="1"/>
    <b v="0"/>
    <b v="1"/>
    <b v="1"/>
    <b v="0"/>
    <n v="91"/>
    <n v="1"/>
    <n v="27"/>
    <n v="50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9"/>
    <n v="1"/>
    <n v="27"/>
    <n v="49"/>
    <n v="11"/>
    <n v="1"/>
  </r>
  <r>
    <s v="27815d4b-e31f-42a6-8be7-1d9b0e4a7f29"/>
    <s v="1446b08d-d8a9-4403-a208-234af7207d0e"/>
    <s v="BFL-Govdc-Apps/bfl/bsar"/>
    <x v="0"/>
    <s v="feature_OSDME-5262_checkmarx_integration"/>
    <n v="43479"/>
    <d v="2026-02-26T01:09:11"/>
    <d v="2026-02-26T01:09:11"/>
    <d v="2026-02-26T01:10:42"/>
    <s v="1"/>
    <s v="26/02/2026"/>
    <d v="1899-12-30T00:01:31"/>
    <s v="sast,sca,apisec,containers"/>
    <s v="ksubburath"/>
    <x v="0"/>
    <s v="Azure DevOps"/>
    <b v="1"/>
    <b v="1"/>
    <b v="0"/>
    <b v="1"/>
    <b v="1"/>
    <b v="0"/>
    <n v="147"/>
    <n v="10"/>
    <n v="33"/>
    <n v="60"/>
    <n v="13"/>
    <n v="3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57df042c-18e2-4943-b230-4aa35908c2d9"/>
    <s v="b420aaeb-79be-4270-9489-fe82b492d557"/>
    <s v="BFL-Govdc-Apps/bfl/route-service"/>
    <x v="0"/>
    <s v="feature_OSDME-5330_checkmarx_integration"/>
    <n v="8943"/>
    <d v="2026-02-26T01:03:51"/>
    <d v="2026-02-26T01:03:51"/>
    <d v="2026-02-26T01:05:21"/>
    <s v="1"/>
    <s v="26/02/2026"/>
    <d v="1899-12-30T00:01:30"/>
    <s v="sast,sca,apisec,containers"/>
    <s v="ksubburath"/>
    <x v="0"/>
    <s v="Azure DevOps"/>
    <b v="1"/>
    <b v="1"/>
    <b v="0"/>
    <b v="1"/>
    <b v="1"/>
    <b v="0"/>
    <n v="153"/>
    <n v="4"/>
    <n v="29"/>
    <n v="41"/>
    <n v="29"/>
    <n v="3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f22a3360-0e2e-48bd-833a-8480dfae5559"/>
    <s v="236f98d3-8fe8-4897-a3f7-9fdbed6fd619"/>
    <s v="BFL-Govdc-Apps/bfl/indices"/>
    <x v="0"/>
    <s v="feature_OSDME-5295_checkmarx_integration"/>
    <n v="2717"/>
    <d v="2026-02-26T01:00:42"/>
    <d v="2026-02-26T01:00:42"/>
    <d v="2026-02-26T01:02:51"/>
    <s v="1"/>
    <s v="26/02/2026"/>
    <d v="1899-12-30T00:02:09"/>
    <s v="sast,sca,apisec,containers"/>
    <s v="ksubburath"/>
    <x v="0"/>
    <s v="Azure DevOps"/>
    <b v="1"/>
    <b v="1"/>
    <b v="0"/>
    <b v="1"/>
    <b v="1"/>
    <b v="0"/>
    <n v="168"/>
    <n v="4"/>
    <n v="29"/>
    <n v="41"/>
    <n v="30"/>
    <n v="3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5"/>
    <n v="7"/>
    <n v="3"/>
  </r>
  <r>
    <s v="3fe2577e-921a-492b-bdf8-8e7aa26fa7ec"/>
    <s v="236f98d3-8fe8-4897-a3f7-9fdbed6fd619"/>
    <s v="BFL-Govdc-Apps/bfl/indices"/>
    <x v="0"/>
    <s v="oauth2-migration"/>
    <n v="3918"/>
    <d v="2026-02-25T17:21:19"/>
    <d v="2026-02-25T17:21:19"/>
    <d v="2026-02-25T17:22:26"/>
    <s v="17"/>
    <s v="25/02/2026"/>
    <d v="1899-12-30T00:01:07"/>
    <s v="sast,sca,apisec,containers"/>
    <s v="ksubburath"/>
    <x v="0"/>
    <s v="Azure DevOps"/>
    <b v="1"/>
    <b v="1"/>
    <b v="0"/>
    <b v="1"/>
    <b v="1"/>
    <b v="0"/>
    <n v="90"/>
    <n v="1"/>
    <n v="27"/>
    <n v="49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8"/>
    <n v="1"/>
    <n v="27"/>
    <n v="48"/>
    <n v="11"/>
    <n v="1"/>
  </r>
  <r>
    <s v="b93999ee-833e-4001-b852-2da372db427d"/>
    <s v="b420aaeb-79be-4270-9489-fe82b492d557"/>
    <s v="BFL-Govdc-Apps/bfl/route-service"/>
    <x v="0"/>
    <s v="feature_OSDME-5330_checkmarx_integration"/>
    <n v="8943"/>
    <d v="2026-02-25T01:08:49"/>
    <d v="2026-02-25T01:08:49"/>
    <d v="2026-02-25T01:10:00"/>
    <s v="1"/>
    <s v="25/02/2026"/>
    <d v="1899-12-30T00:01:10"/>
    <s v="sast,sca,apisec,containers"/>
    <s v="ksubburath"/>
    <x v="0"/>
    <s v="Azure DevOps"/>
    <b v="1"/>
    <b v="1"/>
    <b v="0"/>
    <b v="1"/>
    <b v="1"/>
    <b v="0"/>
    <n v="140"/>
    <n v="4"/>
    <n v="29"/>
    <n v="41"/>
    <n v="29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23b5bf8e-8ba6-4382-941c-337c520ecae0"/>
    <s v="236f98d3-8fe8-4897-a3f7-9fdbed6fd619"/>
    <s v="BFL-Govdc-Apps/bfl/indices"/>
    <x v="0"/>
    <s v="feature_OSDME-5295_checkmarx_integration"/>
    <n v="2717"/>
    <d v="2026-02-25T01:06:37"/>
    <d v="2026-02-25T01:06:37"/>
    <d v="2026-02-25T01:07:46"/>
    <s v="1"/>
    <s v="25/02/2026"/>
    <d v="1899-12-30T00:01:09"/>
    <s v="sast,sca,apisec,containers"/>
    <s v="ksubburath"/>
    <x v="0"/>
    <s v="Azure DevOps"/>
    <b v="1"/>
    <b v="1"/>
    <b v="0"/>
    <b v="1"/>
    <b v="1"/>
    <b v="0"/>
    <n v="167"/>
    <n v="4"/>
    <n v="29"/>
    <n v="41"/>
    <n v="30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8a1b3028-26bf-4894-b969-7f272cc5ac13"/>
    <s v="1446b08d-d8a9-4403-a208-234af7207d0e"/>
    <s v="BFL-Govdc-Apps/bfl/bsar"/>
    <x v="0"/>
    <s v="feature_OSDME-5262_checkmarx_integration"/>
    <n v="43479"/>
    <d v="2026-02-25T01:03:36"/>
    <d v="2026-02-25T01:03:36"/>
    <d v="2026-02-25T01:05:26"/>
    <s v="1"/>
    <s v="25/02/2026"/>
    <d v="1899-12-30T00:01:50"/>
    <s v="sast,sca,apisec,containers"/>
    <s v="ksubburath"/>
    <x v="0"/>
    <s v="Azure DevOps"/>
    <b v="1"/>
    <b v="1"/>
    <b v="0"/>
    <b v="1"/>
    <b v="1"/>
    <b v="0"/>
    <n v="146"/>
    <n v="10"/>
    <n v="33"/>
    <n v="60"/>
    <n v="13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1"/>
    <n v="2"/>
    <n v="25"/>
    <n v="35"/>
    <n v="7"/>
    <n v="2"/>
  </r>
  <r>
    <s v="75ba5b56-0cfb-4522-9372-8ae4d1000134"/>
    <s v="236f98d3-8fe8-4897-a3f7-9fdbed6fd619"/>
    <s v="BFL-Govdc-Apps/bfl/indices"/>
    <x v="0"/>
    <s v="oauth2-migration"/>
    <n v="3913"/>
    <d v="2026-02-24T20:01:40"/>
    <d v="2026-02-24T20:01:40"/>
    <d v="2026-02-24T20:02:46"/>
    <s v="20"/>
    <s v="24/02/2026"/>
    <d v="1899-12-30T00:01:06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2b355822-da66-4de4-8c83-f4550122e599"/>
    <s v="236f98d3-8fe8-4897-a3f7-9fdbed6fd619"/>
    <s v="BFL-Govdc-Apps/bfl/indices"/>
    <x v="0"/>
    <s v="oauth2-migration"/>
    <n v="3913"/>
    <d v="2026-02-24T19:29:33"/>
    <d v="2026-02-24T19:29:33"/>
    <d v="2026-02-24T19:30:41"/>
    <s v="19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c74636bf-97a4-450a-a757-2ccb4bfd5824"/>
    <s v="236f98d3-8fe8-4897-a3f7-9fdbed6fd619"/>
    <s v="BFL-Govdc-Apps/bfl/indices"/>
    <x v="0"/>
    <s v="oauth2-migration"/>
    <n v="3913"/>
    <d v="2026-02-24T19:09:13"/>
    <d v="2026-02-24T19:09:13"/>
    <d v="2026-02-24T19:10:21"/>
    <s v="19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a284e9f1-9fbc-4936-a79b-61fdf1af80b7"/>
    <s v="236f98d3-8fe8-4897-a3f7-9fdbed6fd619"/>
    <s v="BFL-Govdc-Apps/bfl/indices"/>
    <x v="0"/>
    <s v="oauth2-migration"/>
    <n v="3913"/>
    <d v="2026-02-24T16:54:17"/>
    <d v="2026-02-24T16:54:17"/>
    <d v="2026-02-24T16:55:21"/>
    <s v="16"/>
    <s v="24/02/2026"/>
    <d v="1899-12-30T00:01:04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9d218f89-8ee3-408e-857e-4138fb185ca9"/>
    <s v="236f98d3-8fe8-4897-a3f7-9fdbed6fd619"/>
    <s v="BFL-Govdc-Apps/bfl/indices"/>
    <x v="0"/>
    <s v="oauth2-migration"/>
    <n v="3913"/>
    <d v="2026-02-24T15:31:12"/>
    <d v="2026-02-24T15:31:12"/>
    <d v="2026-02-24T15:32:20"/>
    <s v="15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1a7d2ed1-8fff-497b-946a-bcbc5f19c5e7"/>
    <s v="236f98d3-8fe8-4897-a3f7-9fdbed6fd619"/>
    <s v="BFL-Govdc-Apps/bfl/indices"/>
    <x v="0"/>
    <s v="oauth2-migration"/>
    <n v="3913"/>
    <d v="2026-02-24T15:08:23"/>
    <d v="2026-02-24T15:08:23"/>
    <d v="2026-02-24T15:09:31"/>
    <s v="15"/>
    <s v="24/02/2026"/>
    <d v="1899-12-30T00:01:08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f9488f5d-0dc7-4af9-82f4-42e6640f272c"/>
    <s v="236f98d3-8fe8-4897-a3f7-9fdbed6fd619"/>
    <s v="BFL-Govdc-Apps/bfl/indices"/>
    <x v="0"/>
    <s v="oauth2-migration"/>
    <n v="3913"/>
    <d v="2026-02-24T14:46:17"/>
    <d v="2026-02-24T14:46:17"/>
    <d v="2026-02-24T14:52:26"/>
    <s v="14"/>
    <s v="24/02/2026"/>
    <d v="1899-12-30T00:06:09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e07a1286-db0f-4df4-af45-748656293dad"/>
    <s v="236f98d3-8fe8-4897-a3f7-9fdbed6fd619"/>
    <s v="BFL-Govdc-Apps/bfl/indices"/>
    <x v="0"/>
    <s v="oauth2-migration"/>
    <n v="3913"/>
    <d v="2026-02-24T14:38:21"/>
    <d v="2026-02-24T14:38:21"/>
    <d v="2026-02-24T14:39:30"/>
    <s v="14"/>
    <s v="24/02/2026"/>
    <d v="1899-12-30T00:01:10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f633a5e3-d420-4f20-b807-72e6be39f5a9"/>
    <s v="236f98d3-8fe8-4897-a3f7-9fdbed6fd619"/>
    <s v="BFL-Govdc-Apps/bfl/indices"/>
    <x v="0"/>
    <s v="oauth2-migration"/>
    <n v="3913"/>
    <d v="2026-02-24T14:21:54"/>
    <d v="2026-02-24T14:21:54"/>
    <d v="2026-02-24T14:24:01"/>
    <s v="14"/>
    <s v="24/02/2026"/>
    <d v="1899-12-30T00:02:06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81d6c2bb-8b25-424d-a093-69290e7b8c0a"/>
    <s v="236f98d3-8fe8-4897-a3f7-9fdbed6fd619"/>
    <s v="BFL-Govdc-Apps/bfl/indices"/>
    <x v="0"/>
    <s v="oauth2-migration"/>
    <n v="3913"/>
    <d v="2026-02-24T12:53:20"/>
    <d v="2026-02-24T12:53:20"/>
    <d v="2026-02-24T18:54:23"/>
    <s v="12"/>
    <s v="24/02/2026"/>
    <d v="1899-12-30T06:01:04"/>
    <s v="sast,sca,apisec,containers"/>
    <s v="ksubburath"/>
    <x v="0"/>
    <s v="Azure DevOps"/>
    <b v="1"/>
    <b v="1"/>
    <b v="0"/>
    <b v="1"/>
    <b v="1"/>
    <b v="0"/>
    <n v="80"/>
    <n v="1"/>
    <n v="26"/>
    <n v="41"/>
    <n v="11"/>
    <n v="1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5d7601dc-aee6-483a-86bf-24f7be85962c"/>
    <s v="236f98d3-8fe8-4897-a3f7-9fdbed6fd619"/>
    <s v="BFL-Govdc-Apps/bfl/indices"/>
    <x v="0"/>
    <s v="oauth2-migration"/>
    <n v="3913"/>
    <d v="2026-02-24T12:44:40"/>
    <d v="2026-02-24T12:44:40"/>
    <d v="2026-02-24T12:45:46"/>
    <s v="12"/>
    <s v="24/02/2026"/>
    <d v="1899-12-30T00:01:06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ec74066e-a5ce-4297-a4c3-b31e72f41c2f"/>
    <s v="236f98d3-8fe8-4897-a3f7-9fdbed6fd619"/>
    <s v="BFL-Govdc-Apps/bfl/indices"/>
    <x v="0"/>
    <s v="oauth2-migration"/>
    <n v="3913"/>
    <d v="2026-02-24T12:25:14"/>
    <d v="2026-02-24T12:25:14"/>
    <d v="2026-02-24T12:26:21"/>
    <s v="12"/>
    <s v="24/02/2026"/>
    <d v="1899-12-30T00:01:07"/>
    <s v="sast,sca,apisec,containers"/>
    <s v="ksubburath"/>
    <x v="0"/>
    <s v="Azure DevOps"/>
    <b v="1"/>
    <b v="1"/>
    <b v="0"/>
    <b v="1"/>
    <b v="1"/>
    <b v="0"/>
    <n v="82"/>
    <n v="1"/>
    <n v="26"/>
    <n v="42"/>
    <n v="12"/>
    <n v="1"/>
    <x v="5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0"/>
    <n v="1"/>
    <n v="26"/>
    <n v="41"/>
    <n v="11"/>
    <n v="1"/>
  </r>
  <r>
    <s v="e44498fc-b2ae-48ad-a321-8b5d87301be8"/>
    <s v="236f98d3-8fe8-4897-a3f7-9fdbed6fd619"/>
    <s v="BFL-Govdc-Apps/bfl/indices"/>
    <x v="0"/>
    <s v="feature_OSDME-5295_checkmarx_integration"/>
    <n v="2717"/>
    <d v="2026-02-24T01:07:42"/>
    <d v="2026-02-24T01:07:42"/>
    <d v="2026-02-24T01:09:53"/>
    <s v="1"/>
    <s v="24/02/2026"/>
    <d v="1899-12-30T00:02:11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546b1cc1-07bd-42da-8142-f39cd0235b31"/>
    <s v="b420aaeb-79be-4270-9489-fe82b492d557"/>
    <s v="BFL-Govdc-Apps/bfl/route-service"/>
    <x v="0"/>
    <s v="feature_OSDME-5330_checkmarx_integration"/>
    <n v="8943"/>
    <d v="2026-02-24T01:05:21"/>
    <d v="2026-02-24T01:05:21"/>
    <d v="2026-02-24T01:06:41"/>
    <s v="1"/>
    <s v="24/02/2026"/>
    <d v="1899-12-30T00:01:20"/>
    <s v="sast,sca,apisec,containers"/>
    <s v="ksubburath"/>
    <x v="0"/>
    <s v="Azure DevOps"/>
    <b v="1"/>
    <b v="1"/>
    <b v="0"/>
    <b v="1"/>
    <b v="1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f9888b99-63e3-47af-8187-c5a02a7f2406"/>
    <s v="1446b08d-d8a9-4403-a208-234af7207d0e"/>
    <s v="BFL-Govdc-Apps/bfl/bsar"/>
    <x v="0"/>
    <s v="feature_OSDME-5262_checkmarx_integration"/>
    <n v="43479"/>
    <d v="2026-02-24T01:00:36"/>
    <d v="2026-02-24T01:00:36"/>
    <d v="2026-02-24T01:02:03"/>
    <s v="1"/>
    <s v="24/02/2026"/>
    <d v="1899-12-30T00:01:27"/>
    <s v="sast,sca,apisec,containers"/>
    <s v="ksubburath"/>
    <x v="0"/>
    <s v="Azure DevOps"/>
    <b v="1"/>
    <b v="1"/>
    <b v="0"/>
    <b v="1"/>
    <b v="1"/>
    <b v="0"/>
    <n v="145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0b5d9250-c1a5-44a5-9a66-5754aa3672a5"/>
    <s v="b420aaeb-79be-4270-9489-fe82b492d557"/>
    <s v="BFL-Govdc-Apps/bfl/route-service"/>
    <x v="0"/>
    <s v="feature_OSDME-5330_checkmarx_integration"/>
    <n v="8943"/>
    <d v="2026-02-23T01:08:48"/>
    <d v="2026-02-23T01:08:48"/>
    <d v="2026-02-23T01:09:58"/>
    <s v="1"/>
    <s v="23/02/2026"/>
    <d v="1899-12-30T00:01:10"/>
    <s v="sast,sca,apisec,containers"/>
    <s v="ksubburath"/>
    <x v="0"/>
    <s v="Azure DevOps"/>
    <b v="1"/>
    <b v="1"/>
    <b v="0"/>
    <b v="1"/>
    <b v="1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23af6f19-9638-4f85-976c-747a8ccc3116"/>
    <s v="1446b08d-d8a9-4403-a208-234af7207d0e"/>
    <s v="BFL-Govdc-Apps/bfl/bsar"/>
    <x v="0"/>
    <s v="feature_OSDME-5262_checkmarx_integration"/>
    <n v="43479"/>
    <d v="2026-02-23T01:03:42"/>
    <d v="2026-02-23T01:03:42"/>
    <d v="2026-02-23T01:05:42"/>
    <s v="1"/>
    <s v="23/02/2026"/>
    <d v="1899-12-30T00:02:00"/>
    <s v="sast,sca,apisec,containers"/>
    <s v="ksubburath"/>
    <x v="0"/>
    <s v="Azure DevOps"/>
    <b v="1"/>
    <b v="1"/>
    <b v="0"/>
    <b v="1"/>
    <b v="1"/>
    <b v="0"/>
    <n v="145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af741f4c-f45f-4031-b1d0-ea794a5f9a2f"/>
    <s v="236f98d3-8fe8-4897-a3f7-9fdbed6fd619"/>
    <s v="BFL-Govdc-Apps/bfl/indices"/>
    <x v="0"/>
    <s v="feature_OSDME-5295_checkmarx_integration"/>
    <n v="2717"/>
    <d v="2026-02-23T01:00:22"/>
    <d v="2026-02-23T01:00:22"/>
    <d v="2026-02-23T01:02:30"/>
    <s v="1"/>
    <s v="23/02/2026"/>
    <d v="1899-12-30T00:02:08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6fd8d6d-c2e7-46c4-af20-ded260ba101f"/>
    <s v="b420aaeb-79be-4270-9489-fe82b492d557"/>
    <s v="BFL-Govdc-Apps/bfl/route-service"/>
    <x v="0"/>
    <s v="feature_OSDME-5330_checkmarx_integration"/>
    <n v="8943"/>
    <d v="2026-02-22T01:09:55"/>
    <d v="2026-02-22T01:09:55"/>
    <d v="2026-02-22T01:11:05"/>
    <s v="1"/>
    <s v="22/02/2026"/>
    <d v="1899-12-30T00:01:09"/>
    <s v="sast,sca,apisec,containers"/>
    <s v="ksubburath"/>
    <x v="0"/>
    <s v="Azure DevOps"/>
    <b v="1"/>
    <b v="1"/>
    <b v="0"/>
    <b v="1"/>
    <b v="1"/>
    <b v="0"/>
    <n v="139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3cf7a37-8be3-4ccc-b55a-1f2f7debb642"/>
    <s v="1446b08d-d8a9-4403-a208-234af7207d0e"/>
    <s v="BFL-Govdc-Apps/bfl/bsar"/>
    <x v="0"/>
    <s v="feature_OSDME-5262_checkmarx_integration"/>
    <n v="43479"/>
    <d v="2026-02-22T01:03:33"/>
    <d v="2026-02-22T01:03:33"/>
    <d v="2026-02-22T01:06:45"/>
    <s v="1"/>
    <s v="22/02/2026"/>
    <d v="1899-12-30T00:03:12"/>
    <s v="sast,sca,apisec,containers"/>
    <s v="ksubburath"/>
    <x v="0"/>
    <s v="Azure DevOps"/>
    <b v="1"/>
    <b v="1"/>
    <b v="0"/>
    <b v="1"/>
    <b v="1"/>
    <b v="0"/>
    <n v="153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77bdaea-a38b-4446-9e27-11c2e66a681e"/>
    <s v="236f98d3-8fe8-4897-a3f7-9fdbed6fd619"/>
    <s v="BFL-Govdc-Apps/bfl/indices"/>
    <x v="0"/>
    <s v="feature_OSDME-5295_checkmarx_integration"/>
    <n v="2717"/>
    <d v="2026-02-22T01:00:23"/>
    <d v="2026-02-22T01:00:23"/>
    <d v="2026-02-22T01:02:34"/>
    <s v="1"/>
    <s v="22/02/2026"/>
    <d v="1899-12-30T00:02:11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fa0f99ae-7ffa-4b6f-a502-9e302f86a12f"/>
    <s v="1446b08d-d8a9-4403-a208-234af7207d0e"/>
    <s v="BFL-Govdc-Apps/bfl/bsar"/>
    <x v="0"/>
    <s v="feature_OSDME-5262_checkmarx_integration"/>
    <n v="43479"/>
    <d v="2026-02-21T01:05:42"/>
    <d v="2026-02-21T01:05:42"/>
    <d v="2026-02-21T01:07:10"/>
    <s v="1"/>
    <s v="21/02/2026"/>
    <d v="1899-12-30T00:01:28"/>
    <s v="sast,sca,apisec,containers"/>
    <s v="ksubburath"/>
    <x v="0"/>
    <s v="Azure DevOps"/>
    <b v="1"/>
    <b v="1"/>
    <b v="0"/>
    <b v="1"/>
    <b v="1"/>
    <b v="0"/>
    <n v="145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bf85dfc-b796-45d6-8656-253633d54a53"/>
    <s v="b420aaeb-79be-4270-9489-fe82b492d557"/>
    <s v="BFL-Govdc-Apps/bfl/route-service"/>
    <x v="0"/>
    <s v="feature_OSDME-5330_checkmarx_integration"/>
    <n v="8943"/>
    <d v="2026-02-21T01:03:33"/>
    <d v="2026-02-21T01:03:33"/>
    <d v="2026-02-21T01:04:49"/>
    <s v="1"/>
    <s v="21/02/2026"/>
    <d v="1899-12-30T00:01:16"/>
    <s v="sast,sca,apisec,containers"/>
    <s v="ksubburath"/>
    <x v="0"/>
    <s v="Azure DevOps"/>
    <b v="1"/>
    <b v="1"/>
    <b v="0"/>
    <b v="1"/>
    <b v="1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4327b31b-4b93-4625-91d0-990ece51cfe2"/>
    <s v="236f98d3-8fe8-4897-a3f7-9fdbed6fd619"/>
    <s v="BFL-Govdc-Apps/bfl/indices"/>
    <x v="0"/>
    <s v="feature_OSDME-5295_checkmarx_integration"/>
    <n v="2717"/>
    <d v="2026-02-21T01:00:24"/>
    <d v="2026-02-21T01:00:24"/>
    <d v="2026-02-21T01:02:34"/>
    <s v="1"/>
    <s v="21/02/2026"/>
    <d v="1899-12-30T00:02:10"/>
    <s v="sast,sca,apisec,containers"/>
    <s v="ksubburath"/>
    <x v="0"/>
    <s v="Azure DevOps"/>
    <b v="1"/>
    <b v="1"/>
    <b v="0"/>
    <b v="1"/>
    <b v="1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2f8190d-f9f7-48d0-8984-be39f023a694"/>
    <s v="b420aaeb-79be-4270-9489-fe82b492d557"/>
    <s v="BFL-Govdc-Apps/bfl/route-service"/>
    <x v="0"/>
    <s v="feature_OSDME-5330_checkmarx_integration"/>
    <n v="8943"/>
    <d v="2026-02-20T01:07:12"/>
    <d v="2026-02-20T01:07:12"/>
    <d v="2026-02-20T01:08:47"/>
    <s v="1"/>
    <s v="20/02/2026"/>
    <d v="1899-12-30T00:01:36"/>
    <s v="sast,sca,apisec,containers"/>
    <s v="ksubburath"/>
    <x v="0"/>
    <s v="Azure DevOps"/>
    <b v="1"/>
    <b v="1"/>
    <b v="0"/>
    <b v="1"/>
    <b v="1"/>
    <b v="0"/>
    <n v="150"/>
    <n v="4"/>
    <n v="29"/>
    <n v="41"/>
    <n v="28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d4269205-39ad-4bca-aac2-e1f37c8e952f"/>
    <s v="1446b08d-d8a9-4403-a208-234af7207d0e"/>
    <s v="BFL-Govdc-Apps/bfl/bsar"/>
    <x v="0"/>
    <s v="feature_OSDME-5262_checkmarx_integration"/>
    <n v="43479"/>
    <d v="2026-02-20T01:04:37"/>
    <d v="2026-02-20T01:04:37"/>
    <d v="2026-02-20T01:06:05"/>
    <s v="1"/>
    <s v="20/02/2026"/>
    <d v="1899-12-30T00:01:28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afcb83db-7bc4-4534-9999-8fd410fec6a0"/>
    <s v="236f98d3-8fe8-4897-a3f7-9fdbed6fd619"/>
    <s v="BFL-Govdc-Apps/bfl/indices"/>
    <x v="0"/>
    <s v="feature_OSDME-5295_checkmarx_integration"/>
    <n v="2717"/>
    <d v="2026-02-20T01:00:32"/>
    <d v="2026-02-20T01:00:32"/>
    <d v="2026-02-20T01:01:40"/>
    <s v="1"/>
    <s v="20/02/2026"/>
    <d v="1899-12-30T00:01:08"/>
    <s v="sast,sca,apisec,containers"/>
    <s v="ksubburath"/>
    <x v="0"/>
    <s v="Azure DevOps"/>
    <b v="1"/>
    <b v="1"/>
    <b v="0"/>
    <b v="1"/>
    <b v="1"/>
    <b v="0"/>
    <n v="154"/>
    <n v="4"/>
    <n v="29"/>
    <n v="41"/>
    <n v="29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67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d6751b58-d1f6-43b2-be15-0fa6c6a4ffbd"/>
    <s v="1446b08d-d8a9-4403-a208-234af7207d0e"/>
    <s v="BFL-Govdc-Apps/bfl/bsar"/>
    <x v="0"/>
    <s v="feature_OSDME-5262_checkmarx_integration"/>
    <n v="43479"/>
    <d v="2026-02-19T01:08:11"/>
    <d v="2026-02-19T01:08:11"/>
    <d v="2026-02-19T01:09:35"/>
    <s v="1"/>
    <s v="19/02/2026"/>
    <d v="1899-12-30T00:01:24"/>
    <s v="sast,sca,apisec,containers"/>
    <s v="ksubburath"/>
    <x v="0"/>
    <s v="Azure DevOps"/>
    <b v="1"/>
    <b v="1"/>
    <b v="0"/>
    <b v="1"/>
    <b v="1"/>
    <b v="0"/>
    <n v="144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9251172b-3969-4c5c-ae5b-50ccfb953cf4"/>
    <s v="b420aaeb-79be-4270-9489-fe82b492d557"/>
    <s v="BFL-Govdc-Apps/bfl/route-service"/>
    <x v="0"/>
    <s v="feature_OSDME-5330_checkmarx_integration"/>
    <n v="8943"/>
    <d v="2026-02-19T01:06:13"/>
    <d v="2026-02-19T01:06:13"/>
    <d v="2026-02-19T01:07:20"/>
    <s v="1"/>
    <s v="19/02/2026"/>
    <d v="1899-12-30T00:01:07"/>
    <s v="sast,sca,apisec,containers"/>
    <s v="ksubburath"/>
    <x v="0"/>
    <s v="Azure DevOps"/>
    <b v="1"/>
    <b v="1"/>
    <b v="0"/>
    <b v="1"/>
    <b v="1"/>
    <b v="0"/>
    <n v="150"/>
    <n v="4"/>
    <n v="29"/>
    <n v="41"/>
    <n v="28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faa13473-6ab2-454c-a2de-168a13ef870c"/>
    <s v="236f98d3-8fe8-4897-a3f7-9fdbed6fd619"/>
    <s v="BFL-Govdc-Apps/bfl/indices"/>
    <x v="0"/>
    <s v="feature_OSDME-5295_checkmarx_integration"/>
    <n v="2717"/>
    <d v="2026-02-19T01:00:37"/>
    <d v="2026-02-19T01:00:37"/>
    <d v="2026-02-19T01:02:49"/>
    <s v="1"/>
    <s v="19/02/2026"/>
    <d v="1899-12-30T00:02:11"/>
    <s v="sast,sca,apisec,containers"/>
    <s v="ksubburath"/>
    <x v="0"/>
    <s v="Azure DevOps"/>
    <b v="1"/>
    <b v="1"/>
    <b v="0"/>
    <b v="1"/>
    <b v="1"/>
    <b v="0"/>
    <n v="165"/>
    <n v="4"/>
    <n v="29"/>
    <n v="41"/>
    <n v="29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13b1e2f-aeba-4ec8-b317-e987cfe99006"/>
    <s v="1446b08d-d8a9-4403-a208-234af7207d0e"/>
    <s v="BFL-Govdc-Apps/bfl/bsar"/>
    <x v="0"/>
    <s v="feature_OSDME-5262_checkmarx_integration"/>
    <n v="43479"/>
    <d v="2026-02-18T01:05:53"/>
    <d v="2026-02-18T01:05:53"/>
    <d v="2026-02-18T01:08:05"/>
    <s v="1"/>
    <s v="18/02/2026"/>
    <d v="1899-12-30T00:02:13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29c2c061-2217-44f5-90d3-8b005193bf6f"/>
    <s v="236f98d3-8fe8-4897-a3f7-9fdbed6fd619"/>
    <s v="BFL-Govdc-Apps/bfl/indices"/>
    <x v="0"/>
    <s v="feature_OSDME-5295_checkmarx_integration"/>
    <n v="2717"/>
    <d v="2026-02-18T01:03:32"/>
    <d v="2026-02-18T01:03:32"/>
    <d v="2026-02-18T01:04:40"/>
    <s v="1"/>
    <s v="18/02/2026"/>
    <d v="1899-12-30T00:01:09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a2b90556-2427-49a9-a044-00ea922cbb48"/>
    <s v="b420aaeb-79be-4270-9489-fe82b492d557"/>
    <s v="BFL-Govdc-Apps/bfl/route-service"/>
    <x v="0"/>
    <s v="feature_OSDME-5330_checkmarx_integration"/>
    <n v="8943"/>
    <d v="2026-02-18T01:00:22"/>
    <d v="2026-02-18T01:00:22"/>
    <d v="2026-02-18T01:02:30"/>
    <s v="1"/>
    <s v="18/02/2026"/>
    <d v="1899-12-30T00:02:08"/>
    <s v="sast,sca,apisec,containers"/>
    <s v="ksubburath"/>
    <x v="0"/>
    <s v="Azure DevOps"/>
    <b v="1"/>
    <b v="1"/>
    <b v="0"/>
    <b v="1"/>
    <b v="1"/>
    <b v="0"/>
    <n v="149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b10a5770-9cf3-46ee-a8d1-56d3e4a3b780"/>
    <s v="4708f323-e8ef-4eae-a378-64b568f3b763"/>
    <s v="BFL-Govdc-Apps/bfl/bfms"/>
    <x v="0"/>
    <s v="develop"/>
    <n v="32826"/>
    <d v="2026-02-17T16:03:51"/>
    <d v="2026-02-17T16:03:51"/>
    <d v="2026-02-17T16:06:05"/>
    <s v="16"/>
    <s v="17/02/2026"/>
    <d v="1899-12-30T00:02:14"/>
    <s v="sast,sca,apisec"/>
    <s v="Karthik kangeyan Subburathinam (HCL)"/>
    <x v="1"/>
    <s v="Push Webhook"/>
    <b v="1"/>
    <b v="1"/>
    <b v="0"/>
    <b v="0"/>
    <b v="1"/>
    <b v="0"/>
    <n v="141"/>
    <n v="12"/>
    <n v="22"/>
    <n v="22"/>
    <n v="39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75c196c-077a-454b-aedc-9d7a170a3963"/>
    <s v="b420aaeb-79be-4270-9489-fe82b492d557"/>
    <s v="BFL-Govdc-Apps/bfl/route-service"/>
    <x v="0"/>
    <s v="feature_OSDME-5330_checkmarx_integration"/>
    <n v="8943"/>
    <d v="2026-02-17T01:06:46"/>
    <d v="2026-02-17T01:06:46"/>
    <d v="2026-02-17T01:08:44"/>
    <s v="1"/>
    <s v="17/02/2026"/>
    <d v="1899-12-30T00:01:59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2440fbf5-bbdb-4e3d-97a7-d90c25aadd00"/>
    <s v="236f98d3-8fe8-4897-a3f7-9fdbed6fd619"/>
    <s v="BFL-Govdc-Apps/bfl/indices"/>
    <x v="0"/>
    <s v="feature_OSDME-5295_checkmarx_integration"/>
    <n v="2717"/>
    <d v="2026-02-17T01:03:30"/>
    <d v="2026-02-17T01:03:30"/>
    <d v="2026-02-17T01:05:40"/>
    <s v="1"/>
    <s v="17/02/2026"/>
    <d v="1899-12-30T00:02:10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9d1184f0-a5c3-4195-9630-a2db71913b47"/>
    <s v="1446b08d-d8a9-4403-a208-234af7207d0e"/>
    <s v="BFL-Govdc-Apps/bfl/bsar"/>
    <x v="0"/>
    <s v="feature_OSDME-5262_checkmarx_integration"/>
    <n v="43479"/>
    <d v="2026-02-17T01:00:27"/>
    <d v="2026-02-17T01:00:27"/>
    <d v="2026-02-17T01:02:35"/>
    <s v="1"/>
    <s v="17/02/2026"/>
    <d v="1899-12-30T00:02:08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c2f64028-c841-4d52-9a45-e5c6f53fc316"/>
    <s v="1446b08d-d8a9-4403-a208-234af7207d0e"/>
    <s v="BFL-Govdc-Apps/bfl/bsar"/>
    <x v="0"/>
    <s v="feature_OSDME-5262_checkmarx_integration"/>
    <n v="43479"/>
    <d v="2026-02-16T12:49:25"/>
    <d v="2026-02-16T12:49:25"/>
    <d v="2026-02-16T12:50:57"/>
    <s v="12"/>
    <s v="16/02/2026"/>
    <d v="1899-12-30T00:01:33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0c808760-513c-4fc1-9aa2-723e90df5514"/>
    <s v="236f98d3-8fe8-4897-a3f7-9fdbed6fd619"/>
    <s v="BFL-Govdc-Apps/bfl/indices"/>
    <x v="0"/>
    <s v="feature_OSDME-5295_checkmarx_integration"/>
    <n v="2717"/>
    <d v="2026-02-16T12:47:28"/>
    <d v="2026-02-16T12:47:28"/>
    <d v="2026-02-16T12:48:35"/>
    <s v="12"/>
    <s v="16/02/2026"/>
    <d v="1899-12-30T00:01:07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81baf1ec-21a0-4825-a2c3-5a692b4010d1"/>
    <s v="b420aaeb-79be-4270-9489-fe82b492d557"/>
    <s v="BFL-Govdc-Apps/bfl/route-service"/>
    <x v="0"/>
    <s v="feature_OSDME-5330_checkmarx_integration"/>
    <n v="8943"/>
    <d v="2026-02-16T12:45:21"/>
    <d v="2026-02-16T12:45:21"/>
    <d v="2026-02-16T12:46:29"/>
    <s v="12"/>
    <s v="16/02/2026"/>
    <d v="1899-12-30T00:01:09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6b3ca78b-64b8-451e-953b-5b1133904193"/>
    <s v="b420aaeb-79be-4270-9489-fe82b492d557"/>
    <s v="BFL-Govdc-Apps/bfl/route-service"/>
    <x v="0"/>
    <s v="feature_OSDME-5330_checkmarx_integration"/>
    <n v="8943"/>
    <d v="2026-02-16T01:09:03"/>
    <d v="2026-02-16T01:09:03"/>
    <d v="2026-02-16T01:10:10"/>
    <s v="1"/>
    <s v="16/02/2026"/>
    <d v="1899-12-30T00:01:07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bd3728b-affa-417c-9cbc-fde634b1bf8b"/>
    <s v="1446b08d-d8a9-4403-a208-234af7207d0e"/>
    <s v="BFL-Govdc-Apps/bfl/bsar"/>
    <x v="0"/>
    <s v="feature_OSDME-5262_checkmarx_integration"/>
    <n v="43479"/>
    <d v="2026-02-16T01:03:34"/>
    <d v="2026-02-16T01:03:34"/>
    <d v="2026-02-16T01:05:45"/>
    <s v="1"/>
    <s v="16/02/2026"/>
    <d v="1899-12-30T00:02:11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e60c175b-51a5-4923-b137-3691128baaf2"/>
    <s v="236f98d3-8fe8-4897-a3f7-9fdbed6fd619"/>
    <s v="BFL-Govdc-Apps/bfl/indices"/>
    <x v="0"/>
    <s v="feature_OSDME-5295_checkmarx_integration"/>
    <n v="2717"/>
    <d v="2026-02-16T01:00:27"/>
    <d v="2026-02-16T01:00:27"/>
    <d v="2026-02-16T01:02:35"/>
    <s v="1"/>
    <s v="16/02/2026"/>
    <d v="1899-12-30T00:02:08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cd8a822c-c191-410a-928e-4378988da2f7"/>
    <s v="b420aaeb-79be-4270-9489-fe82b492d557"/>
    <s v="BFL-Govdc-Apps/bfl/route-service"/>
    <x v="0"/>
    <s v="feature_OSDME-5330_checkmarx_integration"/>
    <n v="8943"/>
    <d v="2026-02-15T01:07:12"/>
    <d v="2026-02-15T01:07:12"/>
    <d v="2026-02-15T01:08:31"/>
    <s v="1"/>
    <s v="15/02/2026"/>
    <d v="1899-12-30T00:01:19"/>
    <s v="sast,sca,apisec,containers"/>
    <s v="ksubburath"/>
    <x v="0"/>
    <s v="Azure DevOps"/>
    <b v="1"/>
    <b v="1"/>
    <b v="0"/>
    <b v="1"/>
    <b v="1"/>
    <b v="0"/>
    <n v="137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46b10b98-8180-46c3-843f-165077232a12"/>
    <s v="236f98d3-8fe8-4897-a3f7-9fdbed6fd619"/>
    <s v="BFL-Govdc-Apps/bfl/indices"/>
    <x v="0"/>
    <s v="feature_OSDME-5295_checkmarx_integration"/>
    <n v="2717"/>
    <d v="2026-02-15T01:04:04"/>
    <d v="2026-02-15T01:04:04"/>
    <d v="2026-02-15T01:06:14"/>
    <s v="1"/>
    <s v="15/02/2026"/>
    <d v="1899-12-30T00:02:10"/>
    <s v="sast,sca,apisec,containers"/>
    <s v="ksubburath"/>
    <x v="0"/>
    <s v="Azure DevOps"/>
    <b v="1"/>
    <b v="1"/>
    <b v="0"/>
    <b v="1"/>
    <b v="1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628ac325-7360-4356-8d26-9704579630ee"/>
    <s v="1446b08d-d8a9-4403-a208-234af7207d0e"/>
    <s v="BFL-Govdc-Apps/bfl/bsar"/>
    <x v="0"/>
    <s v="feature_OSDME-5262_checkmarx_integration"/>
    <n v="43479"/>
    <d v="2026-02-15T01:00:59"/>
    <d v="2026-02-15T01:00:59"/>
    <d v="2026-02-15T01:03:09"/>
    <s v="1"/>
    <s v="15/02/2026"/>
    <d v="1899-12-30T00:02:11"/>
    <s v="sast,sca,apisec,containers"/>
    <s v="ksubburath"/>
    <x v="0"/>
    <s v="Azure DevOps"/>
    <b v="1"/>
    <b v="1"/>
    <b v="0"/>
    <b v="1"/>
    <b v="1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98a5c4a1-89fb-45c0-a075-0c37e5e4eb45"/>
    <s v="236f98d3-8fe8-4897-a3f7-9fdbed6fd619"/>
    <s v="BFL-Govdc-Apps/bfl/indices"/>
    <x v="0"/>
    <s v="feature_OSDME-5295_checkmarx_integration"/>
    <n v="2717"/>
    <d v="2026-02-14T01:07:58"/>
    <d v="2026-02-14T01:07:58"/>
    <d v="2026-02-14T01:09:09"/>
    <s v="1"/>
    <s v="14/02/2026"/>
    <d v="1899-12-30T00:01:11"/>
    <s v="sast,sca,apisec,containers"/>
    <s v="ksubburath"/>
    <x v="0"/>
    <s v="Azure DevOps"/>
    <b v="1"/>
    <b v="1"/>
    <b v="0"/>
    <b v="1"/>
    <b v="1"/>
    <b v="0"/>
    <n v="162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b3a1984-a7de-45e3-951e-70037f22228e"/>
    <s v="b420aaeb-79be-4270-9489-fe82b492d557"/>
    <s v="BFL-Govdc-Apps/bfl/route-service"/>
    <x v="0"/>
    <s v="feature_OSDME-5330_checkmarx_integration"/>
    <n v="8943"/>
    <d v="2026-02-14T01:06:01"/>
    <d v="2026-02-14T01:06:01"/>
    <d v="2026-02-14T01:07:09"/>
    <s v="1"/>
    <s v="14/02/2026"/>
    <d v="1899-12-30T00:01:08"/>
    <s v="sast,sca,apisec,containers"/>
    <s v="ksubburath"/>
    <x v="0"/>
    <s v="Azure DevOps"/>
    <b v="1"/>
    <b v="1"/>
    <b v="0"/>
    <b v="1"/>
    <b v="1"/>
    <b v="0"/>
    <n v="135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8b4c18ad-6584-4522-be23-85e42dc7d658"/>
    <s v="1446b08d-d8a9-4403-a208-234af7207d0e"/>
    <s v="BFL-Govdc-Apps/bfl/bsar"/>
    <x v="0"/>
    <s v="feature_OSDME-5262_checkmarx_integration"/>
    <n v="43479"/>
    <d v="2026-02-14T01:03:36"/>
    <d v="2026-02-14T01:03:36"/>
    <d v="2026-02-14T01:05:03"/>
    <s v="1"/>
    <s v="14/02/2026"/>
    <d v="1899-12-30T00:01:27"/>
    <s v="sast,sca,apisec,containers"/>
    <s v="ksubburath"/>
    <x v="0"/>
    <s v="Azure DevOps"/>
    <b v="1"/>
    <b v="1"/>
    <b v="0"/>
    <b v="1"/>
    <b v="1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935da264-d04a-430f-b0b0-ec71fe56a3b5"/>
    <s v="236f98d3-8fe8-4897-a3f7-9fdbed6fd619"/>
    <s v="BFL-Govdc-Apps/bfl/indices"/>
    <x v="0"/>
    <s v="feature_OSDME-5358_Java17_Spring6_Jsf3"/>
    <n v="3046"/>
    <d v="2026-02-13T17:41:10"/>
    <d v="2026-02-13T17:41:10"/>
    <d v="2026-02-13T17:42:15"/>
    <s v="17"/>
    <s v="13/02/2026"/>
    <d v="1899-12-30T00:01:05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988ae39c-4193-4bc6-b8bb-0e674fedb357"/>
    <s v="236f98d3-8fe8-4897-a3f7-9fdbed6fd619"/>
    <s v="BFL-Govdc-Apps/bfl/indices"/>
    <x v="0"/>
    <s v="feature_OSDME-5358_Java17_Spring6_Jsf3"/>
    <n v="3046"/>
    <d v="2026-02-13T16:58:56"/>
    <d v="2026-02-13T16:58:56"/>
    <d v="2026-02-13T17:00:05"/>
    <s v="16"/>
    <s v="13/02/2026"/>
    <d v="1899-12-30T00:01:08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19aa3df6-f640-4d16-809b-4878a45e560f"/>
    <s v="236f98d3-8fe8-4897-a3f7-9fdbed6fd619"/>
    <s v="BFL-Govdc-Apps/bfl/indices"/>
    <x v="0"/>
    <s v="feature_OSDME-5358_Java17_Spring6_Jsf3"/>
    <n v="3046"/>
    <d v="2026-02-13T13:26:32"/>
    <d v="2026-02-13T13:26:32"/>
    <d v="2026-02-13T13:27:39"/>
    <s v="13"/>
    <s v="13/02/2026"/>
    <d v="1899-12-30T00:01:08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5a1d23ad-c8ed-4db9-b04d-5ac0712296d7"/>
    <s v="236f98d3-8fe8-4897-a3f7-9fdbed6fd619"/>
    <s v="BFL-Govdc-Apps/bfl/indices"/>
    <x v="0"/>
    <s v="feature_OSDME-5358_Java17_Spring6_Jsf3_tmp"/>
    <n v="3046"/>
    <d v="2026-02-13T13:20:35"/>
    <d v="2026-02-13T13:20:35"/>
    <d v="2026-02-13T13:21:40"/>
    <s v="13"/>
    <s v="13/02/2026"/>
    <d v="1899-12-30T00:01:05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dec0b46a-7e7b-4c94-ac0e-456507277d91"/>
    <s v="236f98d3-8fe8-4897-a3f7-9fdbed6fd619"/>
    <s v="BFL-Govdc-Apps/bfl/indices"/>
    <x v="0"/>
    <s v="feature_OSDME-5358_Java17_Spring6_Jsf3_tmp"/>
    <n v="3046"/>
    <d v="2026-02-13T12:53:29"/>
    <d v="2026-02-13T12:53:29"/>
    <d v="2026-02-13T12:54:35"/>
    <s v="12"/>
    <s v="13/02/2026"/>
    <d v="1899-12-30T00:01:06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ee13f8bb-960e-4b57-a69c-5a801edf12bc"/>
    <s v="236f98d3-8fe8-4897-a3f7-9fdbed6fd619"/>
    <s v="BFL-Govdc-Apps/bfl/indices"/>
    <x v="0"/>
    <s v="feature_OSDME-5358_Java17_Spring6_Jsf3_tmp"/>
    <n v="3046"/>
    <d v="2026-02-13T12:50:03"/>
    <d v="2026-02-13T12:50:03"/>
    <d v="2026-02-13T12:51:10"/>
    <s v="12"/>
    <s v="13/02/2026"/>
    <d v="1899-12-30T00:01:08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795e2b32-5822-43d7-b217-e008be5ac4cc"/>
    <s v="236f98d3-8fe8-4897-a3f7-9fdbed6fd619"/>
    <s v="BFL-Govdc-Apps/bfl/indices"/>
    <x v="0"/>
    <s v="feature_OSDME-5358_Java17_Spring6_Jsf3"/>
    <n v="3046"/>
    <d v="2026-02-13T12:37:17"/>
    <d v="2026-02-13T12:37:17"/>
    <d v="2026-02-13T18:37:49"/>
    <s v="12"/>
    <s v="13/02/2026"/>
    <d v="1899-12-30T06:00:32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76796c3e-3794-4901-a0cd-ff5684d6c835"/>
    <s v="236f98d3-8fe8-4897-a3f7-9fdbed6fd619"/>
    <s v="BFL-Govdc-Apps/bfl/indices"/>
    <x v="1"/>
    <s v="feature_OSDME-5358_Java17_Spring6_Jsf3"/>
    <n v="3046"/>
    <d v="2026-02-13T12:33:24"/>
    <d v="2026-02-13T12:33:24"/>
    <d v="2026-02-13T18:34:49"/>
    <s v="12"/>
    <s v="13/02/2026"/>
    <d v="1899-12-30T06:01:26"/>
    <s v="sast,sca,apisec,containers"/>
    <s v="ksubburath"/>
    <x v="0"/>
    <s v="Azure DevOps"/>
    <b v="1"/>
    <b v="1"/>
    <b v="0"/>
    <b v="1"/>
    <b v="1"/>
    <b v="0"/>
    <n v="10"/>
    <n v="0"/>
    <n v="0"/>
    <n v="6"/>
    <n v="4"/>
    <n v="0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52b5996-e269-4201-8861-9b65bb59bde9"/>
    <s v="236f98d3-8fe8-4897-a3f7-9fdbed6fd619"/>
    <s v="BFL-Govdc-Apps/bfl/indices"/>
    <x v="0"/>
    <s v="feature_OSDME-5358_Java17_Spring6_Jsf3"/>
    <n v="3046"/>
    <d v="2026-02-13T12:03:43"/>
    <d v="2026-02-13T12:03:43"/>
    <d v="2026-02-13T12:04:50"/>
    <s v="12"/>
    <s v="13/02/2026"/>
    <d v="1899-12-30T00:01:07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2fcaff81-a29d-4d31-b0e1-66a066cbb918"/>
    <s v="236f98d3-8fe8-4897-a3f7-9fdbed6fd619"/>
    <s v="BFL-Govdc-Apps/bfl/indices"/>
    <x v="0"/>
    <s v="feature_OSDME-5358_Java17_Spring6_Jsf3"/>
    <n v="3046"/>
    <d v="2026-02-13T12:00:04"/>
    <d v="2026-02-13T12:00:04"/>
    <d v="2026-02-13T12:01:10"/>
    <s v="12"/>
    <s v="13/02/2026"/>
    <d v="1899-12-30T00:01:06"/>
    <s v="sast,sca,apisec,containers"/>
    <s v="ksubburath"/>
    <x v="0"/>
    <s v="Azure DevOps"/>
    <b v="1"/>
    <b v="1"/>
    <b v="0"/>
    <b v="1"/>
    <b v="1"/>
    <b v="0"/>
    <n v="110"/>
    <n v="0"/>
    <n v="29"/>
    <n v="54"/>
    <n v="24"/>
    <n v="3"/>
    <x v="8"/>
    <n v="0"/>
    <n v="0"/>
    <n v="6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5fe861e3-405b-4e09-8e23-08f193ef8855"/>
    <s v="1446b08d-d8a9-4403-a208-234af7207d0e"/>
    <s v="BFL-Govdc-Apps/bfl/bsar"/>
    <x v="0"/>
    <s v="feature_OSDME-5262_checkmarx_integration"/>
    <n v="43479"/>
    <d v="2026-02-13T01:08:09"/>
    <d v="2026-02-13T01:08:09"/>
    <d v="2026-02-13T01:09:43"/>
    <s v="1"/>
    <s v="13/02/2026"/>
    <d v="1899-12-30T00:01:34"/>
    <s v="sast,sca,apisec,containers"/>
    <s v="ksubburath"/>
    <x v="0"/>
    <s v="Azure DevOps"/>
    <b v="1"/>
    <b v="1"/>
    <b v="0"/>
    <b v="1"/>
    <b v="1"/>
    <b v="0"/>
    <n v="142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52a56245-5de8-4061-9084-a7b67eeb4986"/>
    <s v="b420aaeb-79be-4270-9489-fe82b492d557"/>
    <s v="BFL-Govdc-Apps/bfl/route-service"/>
    <x v="0"/>
    <s v="feature_OSDME-5330_checkmarx_integration"/>
    <n v="8943"/>
    <d v="2026-02-13T01:02:40"/>
    <d v="2026-02-13T01:02:40"/>
    <d v="2026-02-13T01:03:49"/>
    <s v="1"/>
    <s v="13/02/2026"/>
    <d v="1899-12-30T00:01:09"/>
    <s v="sast,sca,apisec,containers"/>
    <s v="ksubburath"/>
    <x v="0"/>
    <s v="Azure DevOps"/>
    <b v="1"/>
    <b v="1"/>
    <b v="0"/>
    <b v="1"/>
    <b v="1"/>
    <b v="0"/>
    <n v="135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dc9ce836-100f-489d-a4d9-546d277c483d"/>
    <s v="236f98d3-8fe8-4897-a3f7-9fdbed6fd619"/>
    <s v="BFL-Govdc-Apps/bfl/indices"/>
    <x v="0"/>
    <s v="feature_OSDME-5295_checkmarx_integration"/>
    <n v="2717"/>
    <d v="2026-02-13T01:00:30"/>
    <d v="2026-02-13T01:00:30"/>
    <d v="2026-02-13T01:01:40"/>
    <s v="1"/>
    <s v="13/02/2026"/>
    <d v="1899-12-30T00:01:10"/>
    <s v="sast,sca,apisec,containers"/>
    <s v="ksubburath"/>
    <x v="0"/>
    <s v="Azure DevOps"/>
    <b v="1"/>
    <b v="1"/>
    <b v="0"/>
    <b v="1"/>
    <b v="1"/>
    <b v="0"/>
    <n v="151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67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c91f046-4860-43b2-888f-2340bb16d6d6"/>
    <s v="4708f323-e8ef-4eae-a378-64b568f3b763"/>
    <s v="BFL-Govdc-Apps/bfl/bfms"/>
    <x v="0"/>
    <s v="feature_ADE-248"/>
    <n v="32826"/>
    <d v="2026-02-12T21:09:54"/>
    <d v="2026-02-12T21:09:54"/>
    <d v="2026-02-12T21:12:10"/>
    <s v="21"/>
    <s v="12/02/2026"/>
    <d v="1899-12-30T00:02:16"/>
    <s v="sast,sca,apisec"/>
    <s v="Karthik kangeyan Subburathinam (HCL)"/>
    <x v="1"/>
    <s v="PR Webhook"/>
    <b v="1"/>
    <b v="1"/>
    <b v="0"/>
    <b v="0"/>
    <b v="1"/>
    <b v="0"/>
    <n v="141"/>
    <n v="12"/>
    <n v="22"/>
    <n v="22"/>
    <n v="39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80da420-3179-4021-b7fd-1037884ced8b"/>
    <s v="1446b08d-d8a9-4403-a208-234af7207d0e"/>
    <s v="BFL-Govdc-Apps/bfl/bsar"/>
    <x v="0"/>
    <s v="feature_OSDME-5262_checkmarx_integration"/>
    <n v="43479"/>
    <d v="2026-02-12T01:00:45"/>
    <d v="2026-02-12T01:00:45"/>
    <d v="2026-02-12T01:02:55"/>
    <s v="1"/>
    <s v="12/02/2026"/>
    <d v="1899-12-30T00:02:10"/>
    <s v="sast,sca,apisec,containers"/>
    <s v="ksubburath"/>
    <x v="0"/>
    <s v="Azure DevOps"/>
    <b v="1"/>
    <b v="1"/>
    <b v="0"/>
    <b v="1"/>
    <b v="1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5b14c1ef-1505-4f66-9f97-18f51a0914e0"/>
    <s v="b420aaeb-79be-4270-9489-fe82b492d557"/>
    <s v="BFL-Govdc-Apps/bfl/route-service"/>
    <x v="0"/>
    <s v="feature_OSDME-5330_checkmarx_integration"/>
    <n v="8943"/>
    <d v="2026-02-11T11:12:21"/>
    <d v="2026-02-11T11:12:21"/>
    <d v="2026-02-11T11:13:30"/>
    <s v="11"/>
    <s v="11/02/2026"/>
    <d v="1899-12-30T00:01:09"/>
    <s v="sast,sca,apisec,containers"/>
    <s v="ksubburath"/>
    <x v="0"/>
    <s v="Azure DevOps"/>
    <b v="1"/>
    <b v="1"/>
    <b v="0"/>
    <b v="1"/>
    <b v="1"/>
    <b v="0"/>
    <n v="147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962d7320-db23-4da5-aac2-0e25cad8e4c8"/>
    <s v="1446b08d-d8a9-4403-a208-234af7207d0e"/>
    <s v="BFL-Govdc-Apps/bfl/bsar"/>
    <x v="0"/>
    <s v="feature_OSDME-5262_checkmarx_integration"/>
    <n v="43479"/>
    <d v="2026-02-11T11:09:24"/>
    <d v="2026-02-11T11:09:24"/>
    <d v="2026-02-11T11:11:36"/>
    <s v="11"/>
    <s v="11/02/2026"/>
    <d v="1899-12-30T00:02:11"/>
    <s v="sast,sca,apisec,containers"/>
    <s v="ksubburath"/>
    <x v="0"/>
    <s v="Azure DevOps"/>
    <b v="1"/>
    <b v="1"/>
    <b v="0"/>
    <b v="1"/>
    <b v="1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22dc225e-697e-4d58-8cbc-c2db03043a14"/>
    <s v="236f98d3-8fe8-4897-a3f7-9fdbed6fd619"/>
    <s v="BFL-Govdc-Apps/bfl/indices"/>
    <x v="0"/>
    <s v="feature_OSDME-5295_checkmarx_integration"/>
    <n v="2717"/>
    <d v="2026-02-11T11:05:51"/>
    <d v="2026-02-11T11:05:51"/>
    <d v="2026-02-11T11:08:04"/>
    <s v="11"/>
    <s v="11/02/2026"/>
    <d v="1899-12-30T00:02:13"/>
    <s v="sast,sca,apisec,containers"/>
    <s v="ksubburath"/>
    <x v="0"/>
    <s v="Azure DevOps"/>
    <b v="1"/>
    <b v="1"/>
    <b v="0"/>
    <b v="1"/>
    <b v="1"/>
    <b v="0"/>
    <n v="162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b72b42d5-9d87-43ae-9d2e-b0d594e6efcc"/>
    <s v="668e956d-ba2f-4211-a98d-bc20d89dc71f"/>
    <s v="BFL-Govdc-Apps/ptips/ptips-web-client"/>
    <x v="0"/>
    <s v="master"/>
    <n v="107446"/>
    <d v="2026-02-10T18:25:40"/>
    <d v="2026-02-10T18:25:40"/>
    <d v="2026-02-10T18:30:05"/>
    <s v="18"/>
    <s v="10/02/2026"/>
    <d v="1899-12-30T00:04:25"/>
    <s v="sast,sca,apisec"/>
    <s v="Sachin Kumar (HCL)"/>
    <x v="1"/>
    <s v="Push Webhook"/>
    <b v="1"/>
    <b v="1"/>
    <b v="0"/>
    <b v="0"/>
    <b v="1"/>
    <b v="0"/>
    <n v="1106"/>
    <n v="14"/>
    <n v="32"/>
    <n v="86"/>
    <n v="26"/>
    <n v="2"/>
    <x v="1"/>
    <n v="0"/>
    <n v="0"/>
    <n v="2"/>
    <n v="12"/>
    <n v="0"/>
    <n v="0"/>
    <n v="0"/>
    <n v="0"/>
    <n v="0"/>
    <n v="0"/>
    <n v="0"/>
    <n v="73"/>
    <n v="7"/>
    <n v="16"/>
    <n v="42"/>
    <n v="7"/>
    <n v="1"/>
    <n v="1019"/>
    <n v="7"/>
    <n v="16"/>
    <n v="42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8c1e34d-f1ba-4531-9b0f-203796213a35"/>
    <s v="668e956d-ba2f-4211-a98d-bc20d89dc71f"/>
    <s v="BFL-Govdc-Apps/ptips/ptips-web-client"/>
    <x v="0"/>
    <s v="feature/feb-release-3.54.1"/>
    <n v="107446"/>
    <d v="2026-02-10T18:24:59"/>
    <d v="2026-02-10T18:24:59"/>
    <d v="2026-02-10T18:30:20"/>
    <s v="18"/>
    <s v="10/02/2026"/>
    <d v="1899-12-30T00:05:21"/>
    <s v="sast,sca,apisec"/>
    <s v="Sachin Kumar (HCL)"/>
    <x v="1"/>
    <s v="PR Webhook"/>
    <b v="1"/>
    <b v="1"/>
    <b v="0"/>
    <b v="0"/>
    <b v="1"/>
    <b v="0"/>
    <n v="1106"/>
    <n v="14"/>
    <n v="32"/>
    <n v="86"/>
    <n v="26"/>
    <n v="2"/>
    <x v="1"/>
    <n v="0"/>
    <n v="0"/>
    <n v="2"/>
    <n v="12"/>
    <n v="0"/>
    <n v="0"/>
    <n v="0"/>
    <n v="0"/>
    <n v="0"/>
    <n v="0"/>
    <n v="0"/>
    <n v="73"/>
    <n v="7"/>
    <n v="16"/>
    <n v="42"/>
    <n v="7"/>
    <n v="1"/>
    <n v="1019"/>
    <n v="7"/>
    <n v="16"/>
    <n v="42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2ddcb19-e892-4318-afdd-7371e313839c"/>
    <s v="1d18a294-31bd-483e-8226-78a11d3479f4"/>
    <s v="BFL-Govdc-Apps/bfl/osd-tsm"/>
    <x v="0"/>
    <s v="feature_OSDME-4705_checkmarx_integration"/>
    <n v="21766"/>
    <d v="2026-02-10T17:39:36"/>
    <d v="2026-02-10T17:39:36"/>
    <d v="2026-02-10T17:40:56"/>
    <s v="17"/>
    <s v="10/02/2026"/>
    <d v="1899-12-30T00:01:20"/>
    <s v="sast,sca,apisec,containers"/>
    <s v="ksubburath"/>
    <x v="0"/>
    <s v="Azure DevOps"/>
    <b v="1"/>
    <b v="1"/>
    <b v="0"/>
    <b v="1"/>
    <b v="1"/>
    <b v="0"/>
    <n v="142"/>
    <n v="4"/>
    <n v="28"/>
    <n v="40"/>
    <n v="23"/>
    <n v="1"/>
    <x v="9"/>
    <n v="0"/>
    <n v="0"/>
    <n v="0"/>
    <n v="5"/>
    <n v="0"/>
    <n v="0"/>
    <n v="0"/>
    <n v="0"/>
    <n v="0"/>
    <n v="0"/>
    <n v="0"/>
    <n v="12"/>
    <n v="1"/>
    <n v="2"/>
    <n v="3"/>
    <n v="6"/>
    <n v="0"/>
    <n v="58"/>
    <n v="1"/>
    <n v="2"/>
    <n v="3"/>
    <n v="6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7fc7f35-26f9-4d2e-8a20-9ab8eac6c081"/>
    <s v="b420aaeb-79be-4270-9489-fe82b492d557"/>
    <s v="BFL-Govdc-Apps/bfl/route-service"/>
    <x v="0"/>
    <s v="migration_bta_stage2"/>
    <n v="8938"/>
    <d v="2026-02-10T16:19:20"/>
    <d v="2026-02-10T16:19:20"/>
    <d v="2026-02-10T16:20:30"/>
    <s v="16"/>
    <s v="10/02/2026"/>
    <d v="1899-12-30T00:01:10"/>
    <s v="sast,sca,apisec,containers"/>
    <s v="ksubburath"/>
    <x v="0"/>
    <s v="Azure DevOps"/>
    <b v="1"/>
    <b v="1"/>
    <b v="0"/>
    <b v="1"/>
    <b v="1"/>
    <b v="0"/>
    <n v="182"/>
    <n v="2"/>
    <n v="33"/>
    <n v="54"/>
    <n v="40"/>
    <n v="3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6"/>
    <n v="1"/>
    <n v="2"/>
    <n v="3"/>
    <n v="1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6a93ad02-6fa4-4e2e-bff8-d9f40197ceab"/>
    <s v="b420aaeb-79be-4270-9489-fe82b492d557"/>
    <s v="BFL-Govdc-Apps/bfl/route-service"/>
    <x v="0"/>
    <s v="feature_test11"/>
    <n v="8938"/>
    <d v="2026-02-10T13:34:10"/>
    <d v="2026-02-10T13:34:10"/>
    <d v="2026-02-10T13:36:20"/>
    <s v="13"/>
    <s v="10/02/2026"/>
    <d v="1899-12-30T00:02:10"/>
    <s v="sast,sca,apisec,containers"/>
    <s v="ksubburath"/>
    <x v="0"/>
    <s v="Azure DevOps"/>
    <b v="1"/>
    <b v="1"/>
    <b v="0"/>
    <b v="1"/>
    <b v="1"/>
    <b v="0"/>
    <n v="182"/>
    <n v="2"/>
    <n v="33"/>
    <n v="54"/>
    <n v="40"/>
    <n v="3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6"/>
    <n v="1"/>
    <n v="2"/>
    <n v="3"/>
    <n v="10"/>
    <n v="0"/>
    <n v="0"/>
    <n v="0"/>
    <n v="0"/>
    <n v="0"/>
    <n v="0"/>
    <n v="0"/>
    <n v="0"/>
    <n v="0"/>
    <n v="0"/>
    <n v="0"/>
    <n v="0"/>
    <n v="0"/>
    <n v="100"/>
    <n v="0"/>
    <n v="29"/>
    <n v="48"/>
    <n v="20"/>
    <n v="3"/>
  </r>
  <r>
    <s v="6dc624dc-da32-4cdf-af23-cb5b6c5f9407"/>
    <s v="89e7e7b7-9f2c-4741-a3b8-07a38d33fa05"/>
    <s v="BFL-Govdc-Apps/bfl/bus-procurement-panel3"/>
    <x v="0"/>
    <s v="develop"/>
    <n v="17949"/>
    <d v="2026-02-06T09:17:25"/>
    <d v="2026-02-06T09:17:25"/>
    <d v="2026-02-06T09:19:39"/>
    <s v="9"/>
    <s v="6/02/2026"/>
    <d v="1899-12-30T00:02:14"/>
    <s v="sast,sca,apisec"/>
    <s v="Karthik kangeyan Subburathinam (HCL)"/>
    <x v="1"/>
    <s v="Push Webhook"/>
    <b v="1"/>
    <b v="1"/>
    <b v="0"/>
    <b v="0"/>
    <b v="1"/>
    <b v="0"/>
    <n v="108"/>
    <n v="12"/>
    <n v="14"/>
    <n v="28"/>
    <n v="23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ebfc124-a39f-48c1-b854-521da778f10a"/>
    <s v="c6bd9a47-6483-48ac-8a30-7d6b16a58dc0"/>
    <s v="BFL-Govdc-Apps/bfl/bus-procurement"/>
    <x v="0"/>
    <s v="develop"/>
    <n v="13792"/>
    <d v="2026-02-06T09:17:16"/>
    <d v="2026-02-06T09:17:16"/>
    <d v="2026-02-06T09:19:28"/>
    <s v="9"/>
    <s v="6/02/2026"/>
    <d v="1899-12-30T00:02:12"/>
    <s v="sast,sca,apisec"/>
    <s v="Karthik kangeyan Subburathinam (HCL)"/>
    <x v="1"/>
    <s v="Push Webhook"/>
    <b v="1"/>
    <b v="1"/>
    <b v="0"/>
    <b v="0"/>
    <b v="1"/>
    <b v="0"/>
    <n v="106"/>
    <n v="12"/>
    <n v="14"/>
    <n v="26"/>
    <n v="22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63"/>
    <n v="6"/>
    <n v="7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db19a5c-c70f-4591-8f64-91a9085f1aed"/>
    <s v="89e7e7b7-9f2c-4741-a3b8-07a38d33fa05"/>
    <s v="BFL-Govdc-Apps/bfl/bus-procurement-panel3"/>
    <x v="0"/>
    <s v="migration_bta_stage2"/>
    <n v="17950"/>
    <d v="2026-02-05T14:13:13"/>
    <d v="2026-02-05T14:13:13"/>
    <d v="2026-02-05T14:15:28"/>
    <s v="14"/>
    <s v="5/02/2026"/>
    <d v="1899-12-30T00:02:15"/>
    <s v="sast,sca,apisec"/>
    <s v="gbretthau"/>
    <x v="1"/>
    <s v="Project Scan"/>
    <b v="1"/>
    <b v="1"/>
    <b v="0"/>
    <b v="0"/>
    <b v="1"/>
    <b v="0"/>
    <n v="106"/>
    <n v="12"/>
    <n v="14"/>
    <n v="28"/>
    <n v="23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1"/>
    <n v="6"/>
    <n v="7"/>
    <n v="1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ce14899-2841-4e79-a360-68848e8e2edd"/>
    <s v="3a6846e3-ff40-485d-919c-c857026cb5d7"/>
    <s v="BFL-Govdc-Apps/bfl/bus-procurement-panel4"/>
    <x v="0"/>
    <s v="migration_bta_stage2"/>
    <n v="32471"/>
    <d v="2026-02-05T14:12:45"/>
    <d v="2026-02-05T14:12:45"/>
    <d v="2026-02-05T14:14:57"/>
    <s v="14"/>
    <s v="5/02/2026"/>
    <d v="1899-12-30T00:02:12"/>
    <s v="sast,sca,apisec"/>
    <s v="gbretthau"/>
    <x v="1"/>
    <s v="Project Scan"/>
    <b v="1"/>
    <b v="1"/>
    <b v="0"/>
    <b v="0"/>
    <b v="1"/>
    <b v="0"/>
    <n v="100"/>
    <n v="12"/>
    <n v="16"/>
    <n v="26"/>
    <n v="15"/>
    <n v="0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5fb699d-094d-4c52-a7ee-d383da9270ad"/>
    <s v="89e7e7b7-9f2c-4741-a3b8-07a38d33fa05"/>
    <s v="BFL-Govdc-Apps/bfl/bus-procurement-panel3"/>
    <x v="0"/>
    <s v="feature_ADE_230_OSDME__4514_4934"/>
    <n v="17949"/>
    <d v="2026-02-04T19:48:30"/>
    <d v="2026-02-04T19:48:30"/>
    <d v="2026-02-04T19:50:42"/>
    <s v="19"/>
    <s v="4/02/2026"/>
    <d v="1899-12-30T00:02:12"/>
    <s v="sast,sca,apisec"/>
    <s v="Karthik kangeyan Subburathinam (HCL)"/>
    <x v="1"/>
    <s v="PR Webhook"/>
    <b v="1"/>
    <b v="1"/>
    <b v="0"/>
    <b v="0"/>
    <b v="1"/>
    <b v="0"/>
    <n v="108"/>
    <n v="12"/>
    <n v="14"/>
    <n v="28"/>
    <n v="23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421eb0e-3fe0-4a2e-ae8e-a901b15ddb1c"/>
    <s v="c6bd9a47-6483-48ac-8a30-7d6b16a58dc0"/>
    <s v="BFL-Govdc-Apps/bfl/bus-procurement"/>
    <x v="0"/>
    <s v="feature_ADE-230_OSDME_4730_4933"/>
    <n v="13792"/>
    <d v="2026-02-04T19:44:36"/>
    <d v="2026-02-04T19:44:36"/>
    <d v="2026-02-04T19:46:49"/>
    <s v="19"/>
    <s v="4/02/2026"/>
    <d v="1899-12-30T00:02:13"/>
    <s v="sast,sca,apisec"/>
    <s v="Karthik kangeyan Subburathinam (HCL)"/>
    <x v="1"/>
    <s v="PR Webhook"/>
    <b v="1"/>
    <b v="1"/>
    <b v="0"/>
    <b v="0"/>
    <b v="1"/>
    <b v="0"/>
    <n v="106"/>
    <n v="12"/>
    <n v="14"/>
    <n v="26"/>
    <n v="22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63"/>
    <n v="6"/>
    <n v="7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add141f-4f3f-4a47-967c-090960256a4b"/>
    <s v="c6bd9a47-6483-48ac-8a30-7d6b16a58dc0"/>
    <s v="BFL-Govdc-Apps/bfl/bus-procurement"/>
    <x v="0"/>
    <s v="migration_bta_stage2"/>
    <n v="13732"/>
    <d v="2026-02-04T16:40:55"/>
    <d v="2026-02-04T16:40:55"/>
    <d v="2026-02-04T16:43:09"/>
    <s v="16"/>
    <s v="4/02/2026"/>
    <d v="1899-12-30T00:02:13"/>
    <s v="sast,sca,apisec"/>
    <s v="gbretthau"/>
    <x v="1"/>
    <s v="Project Scan"/>
    <b v="1"/>
    <b v="1"/>
    <b v="0"/>
    <b v="0"/>
    <b v="1"/>
    <b v="0"/>
    <n v="104"/>
    <n v="12"/>
    <n v="14"/>
    <n v="26"/>
    <n v="22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61"/>
    <n v="6"/>
    <n v="7"/>
    <n v="13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5ad9a05-56e2-4cac-93c5-2842abef8461"/>
    <s v="1446b08d-d8a9-4403-a208-234af7207d0e"/>
    <s v="BFL-Govdc-Apps/bfl/bsar"/>
    <x v="0"/>
    <s v="develop"/>
    <n v="43479"/>
    <d v="2026-01-22T10:54:43"/>
    <d v="2026-01-22T10:54:43"/>
    <d v="2026-01-22T10:56:31"/>
    <s v="10"/>
    <s v="22/01/2026"/>
    <d v="1899-12-30T00:01:49"/>
    <s v="sast,sca,apisec"/>
    <s v="kpatil2"/>
    <x v="1"/>
    <s v="Project Scan"/>
    <b v="1"/>
    <b v="1"/>
    <b v="0"/>
    <b v="0"/>
    <b v="1"/>
    <b v="0"/>
    <n v="75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3a906a4-6b7d-45af-a5ef-4696cc3a35a3"/>
    <s v="1446b08d-d8a9-4403-a208-234af7207d0e"/>
    <s v="BFL-Govdc-Apps/bfl/bsar"/>
    <x v="0"/>
    <s v="develop"/>
    <n v="43479"/>
    <d v="2026-01-21T17:07:35"/>
    <d v="2026-01-21T17:07:35"/>
    <d v="2026-01-21T17:09:22"/>
    <s v="17"/>
    <s v="21/01/2026"/>
    <d v="1899-12-30T00:01:47"/>
    <s v="sast,sca,apisec"/>
    <s v="Karthik kangeyan Subburathinam (HCL)"/>
    <x v="1"/>
    <s v="Push Webhook"/>
    <b v="1"/>
    <b v="1"/>
    <b v="0"/>
    <b v="0"/>
    <b v="1"/>
    <b v="0"/>
    <n v="83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2ff6b31-fdc2-4c2c-8dae-5ef69f514c61"/>
    <s v="4708f323-e8ef-4eae-a378-64b568f3b763"/>
    <s v="BFL-Govdc-Apps/bfl/bfms"/>
    <x v="0"/>
    <s v="develop"/>
    <n v="31533"/>
    <d v="2026-01-21T12:41:19"/>
    <d v="2026-01-21T12:41:19"/>
    <d v="2026-01-21T12:43:32"/>
    <s v="12"/>
    <s v="21/01/2026"/>
    <d v="1899-12-30T00:02:14"/>
    <s v="sast,sca,apisec"/>
    <s v="kpatil2"/>
    <x v="1"/>
    <s v="Project Scan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19d5fbc-fbd7-4cf5-b70a-a7dcd3638e9f"/>
    <s v="1446b08d-d8a9-4403-a208-234af7207d0e"/>
    <s v="BFL-Govdc-Apps/bfl/bsar"/>
    <x v="0"/>
    <s v="feature_OSDBAU-4715"/>
    <n v="43479"/>
    <d v="2026-01-21T11:10:18"/>
    <d v="2026-01-21T11:10:18"/>
    <d v="2026-01-21T11:12:33"/>
    <s v="11"/>
    <s v="21/01/2026"/>
    <d v="1899-12-30T00:02:15"/>
    <s v="sast,sca,apisec"/>
    <s v="Karthik kangeyan Subburathinam (HCL)"/>
    <x v="1"/>
    <s v="PR Webhook"/>
    <b v="1"/>
    <b v="1"/>
    <b v="0"/>
    <b v="0"/>
    <b v="1"/>
    <b v="0"/>
    <n v="83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a1a71a-7158-4960-8f84-baa897a17e91"/>
    <s v="4708f323-e8ef-4eae-a378-64b568f3b763"/>
    <s v="BFL-Govdc-Apps/bfl/bfms"/>
    <x v="0"/>
    <s v="feature_ADE-248"/>
    <n v="32583"/>
    <d v="2026-01-19T17:27:42"/>
    <d v="2026-01-19T17:27:42"/>
    <d v="2026-01-19T17:29:55"/>
    <s v="17"/>
    <s v="19/01/2026"/>
    <d v="1899-12-30T00:02:13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35befa8-001d-4cda-b96b-b360036964ca"/>
    <s v="4708f323-e8ef-4eae-a378-64b568f3b763"/>
    <s v="BFL-Govdc-Apps/bfl/bfms"/>
    <x v="0"/>
    <s v="feature_ADE-248"/>
    <n v="32583"/>
    <d v="2026-01-19T16:43:21"/>
    <d v="2026-01-19T16:43:21"/>
    <d v="2026-01-19T16:45:21"/>
    <s v="16"/>
    <s v="19/01/2026"/>
    <d v="1899-12-30T00:02:00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8bcfb94-35fd-4108-84ed-f360bb900a10"/>
    <s v="4708f323-e8ef-4eae-a378-64b568f3b763"/>
    <s v="BFL-Govdc-Apps/bfl/bfms"/>
    <x v="0"/>
    <s v="feature_ADE-248"/>
    <n v="32587"/>
    <d v="2026-01-09T23:07:29"/>
    <d v="2026-01-09T23:07:29"/>
    <d v="2026-01-09T23:10:28"/>
    <s v="23"/>
    <s v="9/01/2026"/>
    <d v="1899-12-30T00:02:58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f346e87-b996-4027-ba61-954da8ee8f15"/>
    <s v="4708f323-e8ef-4eae-a378-64b568f3b763"/>
    <s v="BFL-Govdc-Apps/bfl/bfms"/>
    <x v="0"/>
    <s v="feature_ADE-248-OSDME-4627"/>
    <n v="32607"/>
    <d v="2026-01-08T19:46:38"/>
    <d v="2026-01-08T19:46:38"/>
    <d v="2026-01-08T19:49:25"/>
    <s v="19"/>
    <s v="8/01/2026"/>
    <d v="1899-12-30T00:02:47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4a52d67-6819-4f49-a05d-ee2ddee8184d"/>
    <s v="4708f323-e8ef-4eae-a378-64b568f3b763"/>
    <s v="BFL-Govdc-Apps/bfl/bfms"/>
    <x v="0"/>
    <s v="feature_ADE-248"/>
    <n v="32607"/>
    <d v="2026-01-08T19:26:30"/>
    <d v="2026-01-08T19:26:30"/>
    <d v="2026-01-08T19:28:35"/>
    <s v="19"/>
    <s v="8/01/2026"/>
    <d v="1899-12-30T00:02:05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6d26447-a8d1-461c-acc9-25bbdbea61a6"/>
    <s v="4708f323-e8ef-4eae-a378-64b568f3b763"/>
    <s v="BFL-Govdc-Apps/bfl/bfms"/>
    <x v="0"/>
    <s v="feature_ADE-248-OSDME-4627"/>
    <n v="32607"/>
    <d v="2026-01-08T19:15:15"/>
    <d v="2026-01-08T19:15:15"/>
    <d v="2026-01-08T19:17:56"/>
    <s v="19"/>
    <s v="8/01/2026"/>
    <d v="1899-12-30T00:02:41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2d3c86-7e2c-4afa-afa8-085da076a493"/>
    <s v="1446b08d-d8a9-4403-a208-234af7207d0e"/>
    <s v="BFL-Govdc-Apps/bfl/bsar"/>
    <x v="0"/>
    <s v="feature_OSDME-5090"/>
    <n v="43454"/>
    <d v="2026-01-07T21:44:34"/>
    <d v="2026-01-07T21:44:34"/>
    <d v="2026-01-07T21:46:21"/>
    <s v="21"/>
    <s v="7/01/2026"/>
    <d v="1899-12-30T00:01:46"/>
    <s v="sast,sca,apisec"/>
    <s v="Yagnesh Raja (HCL)"/>
    <x v="1"/>
    <s v="PR Webhook"/>
    <b v="1"/>
    <b v="1"/>
    <b v="0"/>
    <b v="0"/>
    <b v="1"/>
    <b v="0"/>
    <n v="75"/>
    <n v="8"/>
    <n v="8"/>
    <n v="25"/>
    <n v="6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7559507-9a16-4ca2-a68c-480eb3a1a547"/>
    <s v="4708f323-e8ef-4eae-a378-64b568f3b763"/>
    <s v="BFL-Govdc-Apps/bfl/bfms"/>
    <x v="0"/>
    <s v="feature_ADE-248-OSDME-4627"/>
    <n v="32618"/>
    <d v="2026-01-07T21:34:11"/>
    <d v="2026-01-07T21:34:11"/>
    <d v="2026-01-07T21:36:27"/>
    <s v="21"/>
    <s v="7/01/2026"/>
    <d v="1899-12-30T00:02:16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f9d51af-1f8c-42f6-85bc-be70bac0937c"/>
    <s v="051b0812-0f3d-4df8-b3f1-c0f637be0b9d"/>
    <s v="BFL-Govdc-Apps/bfl/iei-validator"/>
    <x v="0"/>
    <s v="feature_ADE-230_pipeline_retrofit"/>
    <n v="75721"/>
    <d v="2026-01-06T18:14:00"/>
    <d v="2026-01-06T18:14:00"/>
    <d v="2026-01-06T18:16:33"/>
    <s v="18"/>
    <s v="6/01/2026"/>
    <d v="1899-12-30T00:02:33"/>
    <s v="sast,sca,apisec"/>
    <s v="Karthik kangeyan Subburathinam (HCL)"/>
    <x v="1"/>
    <s v="PR Webhook"/>
    <b v="1"/>
    <b v="1"/>
    <b v="0"/>
    <b v="0"/>
    <b v="1"/>
    <b v="0"/>
    <n v="114"/>
    <n v="12"/>
    <n v="6"/>
    <n v="6"/>
    <n v="3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f586a7a-152a-462b-944b-cf0f814a835c"/>
    <s v="4708f323-e8ef-4eae-a378-64b568f3b763"/>
    <s v="BFL-Govdc-Apps/bfl/bfms"/>
    <x v="0"/>
    <s v="feature_ADE-248-OSDME-4627"/>
    <n v="32534"/>
    <d v="2026-01-06T01:15:34"/>
    <d v="2026-01-06T01:15:34"/>
    <d v="2026-01-06T01:17:47"/>
    <s v="1"/>
    <s v="6/01/2026"/>
    <d v="1899-12-30T00:02:13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3f4897-601a-4d29-bd65-b27fef2e6ba6"/>
    <s v="4708f323-e8ef-4eae-a378-64b568f3b763"/>
    <s v="BFL-Govdc-Apps/bfl/bfms"/>
    <x v="0"/>
    <s v="feature_ADE-248-OSDME-4627"/>
    <n v="32534"/>
    <d v="2025-12-24T05:43:25"/>
    <d v="2025-12-24T05:43:25"/>
    <d v="2025-12-24T05:46:12"/>
    <s v="5"/>
    <s v="24/12/2025"/>
    <d v="1899-12-30T00:02:46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aa4c526-ca72-4d4d-87be-ed94d4ec164e"/>
    <s v="4708f323-e8ef-4eae-a378-64b568f3b763"/>
    <s v="BFL-Govdc-Apps/bfl/bfms"/>
    <x v="0"/>
    <s v="feature_ADE-248-OSDME-4627"/>
    <n v="32534"/>
    <d v="2025-12-23T01:55:32"/>
    <d v="2025-12-23T01:55:32"/>
    <d v="2025-12-23T01:57:25"/>
    <s v="1"/>
    <s v="23/12/2025"/>
    <d v="1899-12-30T00:01:53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7d77f28-b9d0-4036-b788-6f5febcaa5e4"/>
    <s v="4708f323-e8ef-4eae-a378-64b568f3b763"/>
    <s v="BFL-Govdc-Apps/bfl/bfms"/>
    <x v="0"/>
    <s v="feature_ADE-248-OSDME-4627"/>
    <n v="32500"/>
    <d v="2025-12-19T21:30:47"/>
    <d v="2025-12-19T21:30:47"/>
    <d v="2025-12-19T21:33:48"/>
    <s v="21"/>
    <s v="19/12/2025"/>
    <d v="1899-12-30T00:03:01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e7d96f5-95c6-421e-96ec-3d8f6ea5fa7d"/>
    <s v="4708f323-e8ef-4eae-a378-64b568f3b763"/>
    <s v="BFL-Govdc-Apps/bfl/bfms"/>
    <x v="0"/>
    <s v="feature_ADE-248-OSDME-4627"/>
    <n v="32463"/>
    <d v="2025-12-18T18:03:46"/>
    <d v="2025-12-18T18:03:46"/>
    <d v="2025-12-18T18:05:50"/>
    <s v="18"/>
    <s v="18/12/2025"/>
    <d v="1899-12-30T00:02:0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98c24df-7bc1-400d-b1d7-334a35b08694"/>
    <s v="4708f323-e8ef-4eae-a378-64b568f3b763"/>
    <s v="BFL-Govdc-Apps/bfl/bfms"/>
    <x v="0"/>
    <s v="feature_ADE-248-OSDME-4627"/>
    <n v="32463"/>
    <d v="2025-12-18T18:00:15"/>
    <d v="2025-12-18T18:00:15"/>
    <d v="2025-12-18T18:02:59"/>
    <s v="18"/>
    <s v="18/12/2025"/>
    <d v="1899-12-30T00:02:4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7874b92-5f7b-4ed9-9bd4-2dced1840222"/>
    <s v="4708f323-e8ef-4eae-a378-64b568f3b763"/>
    <s v="BFL-Govdc-Apps/bfl/bfms"/>
    <x v="0"/>
    <s v="feature_ADE-248-OSDME-4627"/>
    <n v="32457"/>
    <d v="2025-12-18T17:55:46"/>
    <d v="2025-12-18T17:55:46"/>
    <d v="2025-12-18T17:57:40"/>
    <s v="17"/>
    <s v="18/12/2025"/>
    <d v="1899-12-30T00:01:5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e961c6a-b57d-4318-a27b-d44b2ed205ef"/>
    <s v="4708f323-e8ef-4eae-a378-64b568f3b763"/>
    <s v="BFL-Govdc-Apps/bfl/bfms"/>
    <x v="0"/>
    <s v="feature_ADE-248-OSDME-4627"/>
    <n v="32457"/>
    <d v="2025-12-18T15:38:44"/>
    <d v="2025-12-18T15:38:44"/>
    <d v="2025-12-18T15:40:59"/>
    <s v="15"/>
    <s v="18/12/2025"/>
    <d v="1899-12-30T00:02:15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6726981-d867-4fdb-9aae-255a0cdab931"/>
    <s v="b420aaeb-79be-4270-9489-fe82b492d557"/>
    <s v="BFL-Govdc-Apps/bfl/route-service"/>
    <x v="0"/>
    <s v="develop"/>
    <n v="8943"/>
    <d v="2025-12-18T09:02:12"/>
    <d v="2025-12-18T09:02:12"/>
    <d v="2025-12-18T09:03:48"/>
    <s v="9"/>
    <s v="18/12/2025"/>
    <d v="1899-12-30T00:01:36"/>
    <s v="sast,sca,apisec"/>
    <s v="gbretthau"/>
    <x v="1"/>
    <s v="Project Scan"/>
    <b v="1"/>
    <b v="1"/>
    <b v="0"/>
    <b v="0"/>
    <b v="1"/>
    <b v="0"/>
    <n v="79"/>
    <n v="2"/>
    <n v="4"/>
    <n v="6"/>
    <n v="18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0e626be-988f-469c-81df-f46f20f75eb7"/>
    <s v="4708f323-e8ef-4eae-a378-64b568f3b763"/>
    <s v="BFL-Govdc-Apps/bfl/bfms"/>
    <x v="0"/>
    <s v="feature_ADE-248-OSDME-4627"/>
    <n v="32442"/>
    <d v="2025-12-17T22:28:00"/>
    <d v="2025-12-17T22:28:00"/>
    <d v="2025-12-17T22:29:51"/>
    <s v="22"/>
    <s v="17/12/2025"/>
    <d v="1899-12-30T00:01:51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473c2b3-229f-461a-b64b-c2abed082683"/>
    <s v="4708f323-e8ef-4eae-a378-64b568f3b763"/>
    <s v="BFL-Govdc-Apps/bfl/bfms"/>
    <x v="0"/>
    <s v="feature_ADE-248-OSDME-4627"/>
    <n v="32378"/>
    <d v="2025-12-17T01:38:10"/>
    <d v="2025-12-17T01:38:10"/>
    <d v="2025-12-17T01:39:54"/>
    <s v="1"/>
    <s v="17/12/2025"/>
    <d v="1899-12-30T00:01:4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202a61b-f886-4e1e-9afd-3e6d9d72218a"/>
    <s v="4708f323-e8ef-4eae-a378-64b568f3b763"/>
    <s v="BFL-Govdc-Apps/bfl/bfms"/>
    <x v="0"/>
    <s v="feature_ADE-248-OSDME-4627"/>
    <n v="32378"/>
    <d v="2025-12-16T23:57:52"/>
    <d v="2025-12-16T23:57:52"/>
    <d v="2025-12-17T00:00:08"/>
    <s v="23"/>
    <s v="16/12/2025"/>
    <d v="1899-12-30T00:02:17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b0a2a36-c39c-4f6e-b0d0-1f0516764bcc"/>
    <s v="4708f323-e8ef-4eae-a378-64b568f3b763"/>
    <s v="BFL-Govdc-Apps/bfl/bfms"/>
    <x v="0"/>
    <s v="feature_ADE-248-OSDME-4627"/>
    <n v="32369"/>
    <d v="2025-12-16T17:17:21"/>
    <d v="2025-12-16T17:17:21"/>
    <d v="2025-12-16T17:19:13"/>
    <s v="17"/>
    <s v="16/12/2025"/>
    <d v="1899-12-30T00:01:52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7e4415f-ea0f-4ada-8678-60b5a7e8fe50"/>
    <s v="4708f323-e8ef-4eae-a378-64b568f3b763"/>
    <s v="BFL-Govdc-Apps/bfl/bfms"/>
    <x v="0"/>
    <s v="feature_ADE-248-OSDME-4627"/>
    <n v="32355"/>
    <d v="2025-12-16T15:06:35"/>
    <d v="2025-12-16T15:06:35"/>
    <d v="2025-12-16T15:08:24"/>
    <s v="15"/>
    <s v="16/12/2025"/>
    <d v="1899-12-30T00:01:49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529313c-1d03-41cf-8df9-000bf9bb18a9"/>
    <s v="4708f323-e8ef-4eae-a378-64b568f3b763"/>
    <s v="BFL-Govdc-Apps/bfl/bfms"/>
    <x v="0"/>
    <s v="feature_ADE-248-OSDME-4627"/>
    <n v="32131"/>
    <d v="2025-12-16T15:01:29"/>
    <d v="2025-12-16T15:01:29"/>
    <d v="2025-12-16T15:03:42"/>
    <s v="15"/>
    <s v="16/12/2025"/>
    <d v="1899-12-30T00:02:14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faaf1ec-d3cc-45a4-a6ff-4d57c1c5fe4b"/>
    <s v="4708f323-e8ef-4eae-a378-64b568f3b763"/>
    <s v="BFL-Govdc-Apps/bfl/bfms"/>
    <x v="0"/>
    <s v="feature_ADE-248-OSDME-4627"/>
    <n v="32125"/>
    <d v="2025-12-16T00:20:20"/>
    <d v="2025-12-16T00:20:20"/>
    <d v="2025-12-16T00:22:33"/>
    <s v="0"/>
    <s v="16/12/2025"/>
    <d v="1899-12-30T00:02:12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a11a644-c7a0-4858-be22-26d66ca8263d"/>
    <s v="4708f323-e8ef-4eae-a378-64b568f3b763"/>
    <s v="BFL-Govdc-Apps/bfl/bfms"/>
    <x v="0"/>
    <s v="feature_ADE-248-OSDME-4627"/>
    <n v="32141"/>
    <d v="2025-12-15T13:04:21"/>
    <d v="2025-12-15T13:04:21"/>
    <d v="2025-12-15T13:06:04"/>
    <s v="13"/>
    <s v="15/12/2025"/>
    <d v="1899-12-30T00:01:43"/>
    <s v="sast,sca,apisec"/>
    <s v="Yagnesh Raja (HCL)"/>
    <x v="1"/>
    <s v="PR Webhook"/>
    <b v="1"/>
    <b v="1"/>
    <b v="0"/>
    <b v="0"/>
    <b v="1"/>
    <b v="0"/>
    <n v="13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9d3455d-a95f-4df6-b0f0-49c24c6de6c9"/>
    <s v="b420aaeb-79be-4270-9489-fe82b492d557"/>
    <s v="BFL-Govdc-Apps/bfl/route-service"/>
    <x v="0"/>
    <s v="feature_ADE-267_OSDME-3781_checkmarx_integration"/>
    <n v="8943"/>
    <d v="2025-12-11T15:21:39"/>
    <d v="2025-12-11T15:21:39"/>
    <d v="2025-12-11T15:22:48"/>
    <s v="15"/>
    <s v="11/12/2025"/>
    <d v="1899-12-30T00:01:08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b83b5841-24e1-49df-b0dd-33f541dbeb01"/>
    <s v="b420aaeb-79be-4270-9489-fe82b492d557"/>
    <s v="BFL-Govdc-Apps/bfl/route-service"/>
    <x v="0"/>
    <s v="feature_ADE-267_OSDME-3781_checkmarx_integration"/>
    <n v="8943"/>
    <d v="2025-12-11T14:45:15"/>
    <d v="2025-12-11T14:45:15"/>
    <d v="2025-12-11T14:46:43"/>
    <s v="14"/>
    <s v="11/12/2025"/>
    <d v="1899-12-30T00:01:28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a28ec7bb-e018-4c18-8aa5-d45203b5ec1f"/>
    <s v="b420aaeb-79be-4270-9489-fe82b492d557"/>
    <s v="BFL-Govdc-Apps/bfl/route-service"/>
    <x v="0"/>
    <s v="feature_ADE-267_OSDME-3781_checkmarx_integration"/>
    <n v="8943"/>
    <d v="2025-12-11T13:16:02"/>
    <d v="2025-12-11T13:16:02"/>
    <d v="2025-12-11T13:17:13"/>
    <s v="13"/>
    <s v="11/12/2025"/>
    <d v="1899-12-30T00:01:11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fc4a5d6-f793-47b5-aa8e-e973a7a696b5"/>
    <s v="b420aaeb-79be-4270-9489-fe82b492d557"/>
    <s v="BFL-Govdc-Apps/bfl/route-service"/>
    <x v="0"/>
    <s v="feature_ADE-267_OSDME-3781_checkmarx_integration"/>
    <n v="8943"/>
    <d v="2025-12-11T13:13:21"/>
    <d v="2025-12-11T13:13:21"/>
    <d v="2025-12-11T13:14:28"/>
    <s v="13"/>
    <s v="11/12/2025"/>
    <d v="1899-12-30T00:01:07"/>
    <s v="sast,sca,apisec,containers"/>
    <s v="ksubburath"/>
    <x v="0"/>
    <s v="Azure DevOps"/>
    <b v="1"/>
    <b v="1"/>
    <b v="0"/>
    <b v="1"/>
    <b v="1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15251209-3eb3-416f-a92a-6686d85e3e59"/>
    <s v="10cbaf8f-f890-4428-bb85-c4cd8d8247cc"/>
    <s v="BFL-Govdc-Apps/ptips/ptips-core"/>
    <x v="0"/>
    <s v="master"/>
    <n v="560390"/>
    <d v="2025-12-09T17:19:22"/>
    <d v="2025-12-09T17:19:22"/>
    <d v="2025-12-09T17:24:14"/>
    <s v="17"/>
    <s v="9/12/2025"/>
    <d v="1899-12-30T00:04:52"/>
    <s v="sast,sca,apisec"/>
    <s v="Sachin Kumar (HCL)"/>
    <x v="1"/>
    <s v="Push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543d09e-54ad-47fe-a339-5f8724cb5a74"/>
    <s v="10cbaf8f-f890-4428-bb85-c4cd8d8247cc"/>
    <s v="BFL-Govdc-Apps/ptips/ptips-core"/>
    <x v="0"/>
    <s v="dec-release-3.54"/>
    <n v="551480"/>
    <d v="2025-12-09T17:04:18"/>
    <d v="2025-12-09T17:04:18"/>
    <d v="2025-12-09T17:08:33"/>
    <s v="17"/>
    <s v="9/12/2025"/>
    <d v="1899-12-30T00:04:15"/>
    <s v="sast,sca,apisec"/>
    <s v="Sachin Kumar (HCL)"/>
    <x v="1"/>
    <s v="PR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1033208-3dff-4c28-8576-db6b66f50f88"/>
    <s v="10cbaf8f-f890-4428-bb85-c4cd8d8247cc"/>
    <s v="BFL-Govdc-Apps/ptips/ptips-core"/>
    <x v="0"/>
    <s v="master"/>
    <n v="560270"/>
    <d v="2025-12-09T17:01:13"/>
    <d v="2025-12-09T17:01:13"/>
    <d v="2025-12-09T17:05:35"/>
    <s v="17"/>
    <s v="9/12/2025"/>
    <d v="1899-12-30T00:04:22"/>
    <s v="sast,sca,apisec"/>
    <s v="Sachin Kumar (HCL)"/>
    <x v="1"/>
    <s v="Push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e6df3a2-d915-4bb6-9cb8-e045b4fa9df8"/>
    <s v="10cbaf8f-f890-4428-bb85-c4cd8d8247cc"/>
    <s v="BFL-Govdc-Apps/ptips/ptips-core"/>
    <x v="0"/>
    <s v="feature/rhel8-3.53.1"/>
    <n v="560270"/>
    <d v="2025-12-09T17:00:18"/>
    <d v="2025-12-09T17:00:18"/>
    <d v="2025-12-09T17:05:39"/>
    <s v="17"/>
    <s v="9/12/2025"/>
    <d v="1899-12-30T00:05:21"/>
    <s v="sast,sca,apisec"/>
    <s v="Sachin Kumar (HCL)"/>
    <x v="1"/>
    <s v="PR Webhook"/>
    <b v="1"/>
    <b v="1"/>
    <b v="0"/>
    <b v="0"/>
    <b v="1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02f8f5f-b083-4446-b3e4-6e71ecf35ad4"/>
    <s v="4708f323-e8ef-4eae-a378-64b568f3b763"/>
    <s v="BFL-Govdc-Apps/bfl/bfms"/>
    <x v="0"/>
    <s v="feature_ADE-248-OSDME-4627"/>
    <n v="31915"/>
    <d v="2025-12-09T00:40:28"/>
    <d v="2025-12-09T00:40:28"/>
    <d v="2025-12-09T00:42:55"/>
    <s v="0"/>
    <s v="9/12/2025"/>
    <d v="1899-12-30T00:02:27"/>
    <s v="sast,sca,apisec"/>
    <s v="Yagnesh Raja (HCL)"/>
    <x v="1"/>
    <s v="PR Webhook"/>
    <b v="1"/>
    <b v="1"/>
    <b v="0"/>
    <b v="0"/>
    <b v="1"/>
    <b v="0"/>
    <n v="146"/>
    <n v="12"/>
    <n v="22"/>
    <n v="22"/>
    <n v="43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be7b5bb-ec95-4b56-8749-815d0d2d4e71"/>
    <s v="10cbaf8f-f890-4428-bb85-c4cd8d8247cc"/>
    <s v="BFL-Govdc-Apps/ptips/ptips-core"/>
    <x v="0"/>
    <s v="ptips-modernisation-interim"/>
    <n v="570537"/>
    <d v="2026-02-27T19:23:27"/>
    <d v="2026-02-27T19:23:27"/>
    <d v="2026-02-27T19:27:48"/>
    <s v="19"/>
    <s v="27/02/2026"/>
    <d v="1899-12-30T00:04:21"/>
    <s v="sast,containers,sca"/>
    <s v="achauhan4"/>
    <x v="1"/>
    <s v="Project Scan"/>
    <b v="1"/>
    <b v="1"/>
    <b v="0"/>
    <b v="1"/>
    <b v="0"/>
    <b v="0"/>
    <n v="67"/>
    <n v="0"/>
    <n v="11"/>
    <n v="21"/>
    <n v="14"/>
    <n v="0"/>
    <x v="11"/>
    <n v="0"/>
    <n v="7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df9e417-2cc4-4803-bc99-9b2e36cb679a"/>
    <s v="10cbaf8f-f890-4428-bb85-c4cd8d8247cc"/>
    <s v="BFL-Govdc-Apps/ptips/ptips-core"/>
    <x v="0"/>
    <s v="ptips-modernisation-interim"/>
    <n v="570561"/>
    <d v="2026-02-26T23:49:15"/>
    <d v="2026-02-26T23:49:15"/>
    <d v="2026-02-26T23:53:28"/>
    <s v="23"/>
    <s v="26/02/2026"/>
    <d v="1899-12-30T00:04:13"/>
    <s v="sast,containers,sca"/>
    <s v="achauhan4"/>
    <x v="1"/>
    <s v="Project Scan"/>
    <b v="1"/>
    <b v="1"/>
    <b v="0"/>
    <b v="1"/>
    <b v="0"/>
    <b v="0"/>
    <n v="67"/>
    <n v="0"/>
    <n v="11"/>
    <n v="21"/>
    <n v="14"/>
    <n v="0"/>
    <x v="11"/>
    <n v="0"/>
    <n v="7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6a74438-7332-4732-9ec6-ec72ef21983f"/>
    <s v="10cbaf8f-f890-4428-bb85-c4cd8d8247cc"/>
    <s v="BFL-Govdc-Apps/ptips/ptips-core"/>
    <x v="0"/>
    <s v="develop"/>
    <n v="565747"/>
    <d v="2026-03-02T16:13:57"/>
    <d v="2026-03-02T16:13:57"/>
    <d v="2026-03-02T16:18:08"/>
    <s v="16"/>
    <s v="2/03/2026"/>
    <d v="1899-12-30T00:04:11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b027381-8b9d-4adc-9dfd-fad544f35306"/>
    <s v="236f98d3-8fe8-4897-a3f7-9fdbed6fd619"/>
    <s v="BFL-Govdc-Apps/bfl/indices"/>
    <x v="0"/>
    <s v="develop"/>
    <n v="2717"/>
    <d v="2026-03-02T16:10:37"/>
    <d v="2026-03-02T16:10:37"/>
    <d v="2026-03-02T16:11:51"/>
    <s v="16"/>
    <s v="2/03/2026"/>
    <d v="1899-12-30T00:01:14"/>
    <s v="sast,containers,sca"/>
    <s v="achauhan4"/>
    <x v="1"/>
    <s v="Project Scan"/>
    <b v="1"/>
    <b v="1"/>
    <b v="0"/>
    <b v="1"/>
    <b v="0"/>
    <b v="0"/>
    <n v="168"/>
    <n v="4"/>
    <n v="29"/>
    <n v="43"/>
    <n v="29"/>
    <n v="2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9d70bb52-dc91-40b0-bc8e-f34b3ae7d497"/>
    <s v="60a37300-acd2-4774-a84b-9c2909ba9ad8"/>
    <s v="BFL-Govdc-Apps/bfl/gtfs-r-validator"/>
    <x v="0"/>
    <s v="develop"/>
    <n v="2912"/>
    <d v="2026-03-02T16:10:26"/>
    <d v="2026-03-02T16:10:26"/>
    <d v="2026-03-02T16:13:36"/>
    <s v="16"/>
    <s v="2/03/2026"/>
    <d v="1899-12-30T00:03:10"/>
    <s v="sast,containers,sca"/>
    <s v="achauhan4"/>
    <x v="1"/>
    <s v="Project Scan"/>
    <b v="1"/>
    <b v="1"/>
    <b v="0"/>
    <b v="1"/>
    <b v="0"/>
    <b v="0"/>
    <n v="261"/>
    <n v="20"/>
    <n v="70"/>
    <n v="74"/>
    <n v="24"/>
    <n v="4"/>
    <x v="5"/>
    <n v="0"/>
    <n v="0"/>
    <n v="2"/>
    <n v="0"/>
    <n v="0"/>
    <n v="0"/>
    <n v="0"/>
    <n v="0"/>
    <n v="0"/>
    <n v="0"/>
    <n v="0"/>
    <n v="95"/>
    <n v="10"/>
    <n v="35"/>
    <n v="36"/>
    <n v="12"/>
    <n v="2"/>
    <n v="164"/>
    <n v="10"/>
    <n v="35"/>
    <n v="36"/>
    <n v="1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857b06a-657f-41d1-89f1-f6b39e6b2ee7"/>
    <s v="051b0812-0f3d-4df8-b3f1-c0f637be0b9d"/>
    <s v="BFL-Govdc-Apps/bfl/iei-validator"/>
    <x v="0"/>
    <s v="develop"/>
    <n v="75721"/>
    <d v="2026-03-02T16:10:13"/>
    <d v="2026-03-02T16:10:13"/>
    <d v="2026-03-02T16:11:51"/>
    <s v="16"/>
    <s v="2/03/2026"/>
    <d v="1899-12-30T00:01:38"/>
    <s v="sast,containers,sca"/>
    <s v="achauhan4"/>
    <x v="1"/>
    <s v="Project Scan"/>
    <b v="1"/>
    <b v="1"/>
    <b v="0"/>
    <b v="1"/>
    <b v="0"/>
    <b v="0"/>
    <n v="232"/>
    <n v="16"/>
    <n v="42"/>
    <n v="66"/>
    <n v="48"/>
    <n v="2"/>
    <x v="10"/>
    <n v="0"/>
    <n v="0"/>
    <n v="0"/>
    <n v="12"/>
    <n v="0"/>
    <n v="0"/>
    <n v="0"/>
    <n v="0"/>
    <n v="0"/>
    <n v="0"/>
    <n v="0"/>
    <n v="23"/>
    <n v="6"/>
    <n v="3"/>
    <n v="3"/>
    <n v="11"/>
    <n v="0"/>
    <n v="81"/>
    <n v="6"/>
    <n v="3"/>
    <n v="3"/>
    <n v="11"/>
    <n v="0"/>
    <n v="0"/>
    <n v="0"/>
    <n v="0"/>
    <n v="0"/>
    <n v="0"/>
    <n v="0"/>
    <n v="0"/>
    <n v="0"/>
    <n v="0"/>
    <n v="0"/>
    <n v="0"/>
    <n v="0"/>
    <n v="116"/>
    <n v="4"/>
    <n v="36"/>
    <n v="60"/>
    <n v="14"/>
    <n v="2"/>
  </r>
  <r>
    <s v="29f78801-1ea5-44b1-b7f0-e271f69d1188"/>
    <s v="540e17b5-2501-4d81-906d-d882c29dbfad"/>
    <s v="BFL-Govdc-Apps/bfl/transport-data-processor"/>
    <x v="0"/>
    <s v="develop"/>
    <n v="12722"/>
    <d v="2026-03-02T16:09:58"/>
    <d v="2026-03-02T16:09:58"/>
    <d v="2026-03-02T16:12:11"/>
    <s v="16"/>
    <s v="2/03/2026"/>
    <d v="1899-12-30T00:02:13"/>
    <s v="sast,containers,sca"/>
    <s v="achauhan4"/>
    <x v="1"/>
    <s v="Project Scan"/>
    <b v="1"/>
    <b v="1"/>
    <b v="0"/>
    <b v="1"/>
    <b v="0"/>
    <b v="0"/>
    <n v="233"/>
    <n v="18"/>
    <n v="52"/>
    <n v="68"/>
    <n v="37"/>
    <n v="0"/>
    <x v="12"/>
    <n v="0"/>
    <n v="0"/>
    <n v="0"/>
    <n v="7"/>
    <n v="0"/>
    <n v="0"/>
    <n v="0"/>
    <n v="0"/>
    <n v="0"/>
    <n v="0"/>
    <n v="0"/>
    <n v="48"/>
    <n v="8"/>
    <n v="12"/>
    <n v="15"/>
    <n v="13"/>
    <n v="0"/>
    <n v="106"/>
    <n v="8"/>
    <n v="12"/>
    <n v="15"/>
    <n v="13"/>
    <n v="0"/>
    <n v="0"/>
    <n v="0"/>
    <n v="0"/>
    <n v="0"/>
    <n v="0"/>
    <n v="0"/>
    <n v="0"/>
    <n v="0"/>
    <n v="0"/>
    <n v="0"/>
    <n v="0"/>
    <n v="0"/>
    <n v="72"/>
    <n v="2"/>
    <n v="28"/>
    <n v="38"/>
    <n v="4"/>
    <n v="0"/>
  </r>
  <r>
    <s v="80dbacb6-5001-4d14-9b0f-ae0bc425907d"/>
    <s v="668e956d-ba2f-4211-a98d-bc20d89dc71f"/>
    <s v="BFL-Govdc-Apps/ptips/ptips-web-client"/>
    <x v="0"/>
    <s v="develop"/>
    <n v="107446"/>
    <d v="2026-03-02T16:09:39"/>
    <d v="2026-03-02T16:09:39"/>
    <d v="2026-03-02T16:15:01"/>
    <s v="16"/>
    <s v="2/03/2026"/>
    <d v="1899-12-30T00:05:22"/>
    <s v="sast,containers,sca"/>
    <s v="achauhan4"/>
    <x v="1"/>
    <s v="Project Scan"/>
    <b v="1"/>
    <b v="1"/>
    <b v="0"/>
    <b v="1"/>
    <b v="0"/>
    <b v="0"/>
    <n v="1121"/>
    <n v="14"/>
    <n v="46"/>
    <n v="98"/>
    <n v="30"/>
    <n v="2"/>
    <x v="1"/>
    <n v="0"/>
    <n v="0"/>
    <n v="2"/>
    <n v="12"/>
    <n v="0"/>
    <n v="0"/>
    <n v="0"/>
    <n v="0"/>
    <n v="0"/>
    <n v="0"/>
    <n v="0"/>
    <n v="88"/>
    <n v="7"/>
    <n v="23"/>
    <n v="48"/>
    <n v="9"/>
    <n v="1"/>
    <n v="1019"/>
    <n v="7"/>
    <n v="23"/>
    <n v="48"/>
    <n v="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fd275bf-4ee1-4b0e-956a-5a06539b5e65"/>
    <s v="89e7e7b7-9f2c-4741-a3b8-07a38d33fa05"/>
    <s v="BFL-Govdc-Apps/bfl/bus-procurement-panel3"/>
    <x v="0"/>
    <s v="develop"/>
    <n v="17949"/>
    <d v="2026-03-02T16:09:27"/>
    <d v="2026-03-02T16:09:27"/>
    <d v="2026-03-02T16:10:41"/>
    <s v="16"/>
    <s v="2/03/2026"/>
    <d v="1899-12-30T00:01:14"/>
    <s v="sast,containers,sca"/>
    <s v="achauhan4"/>
    <x v="1"/>
    <s v="Project Scan"/>
    <b v="1"/>
    <b v="1"/>
    <b v="0"/>
    <b v="1"/>
    <b v="0"/>
    <b v="0"/>
    <n v="181"/>
    <n v="14"/>
    <n v="39"/>
    <n v="65"/>
    <n v="31"/>
    <n v="2"/>
    <x v="7"/>
    <n v="0"/>
    <n v="0"/>
    <n v="0"/>
    <n v="13"/>
    <n v="0"/>
    <n v="0"/>
    <n v="0"/>
    <n v="0"/>
    <n v="0"/>
    <n v="0"/>
    <n v="0"/>
    <n v="33"/>
    <n v="6"/>
    <n v="7"/>
    <n v="14"/>
    <n v="6"/>
    <n v="0"/>
    <n v="63"/>
    <n v="6"/>
    <n v="7"/>
    <n v="14"/>
    <n v="6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2009b95d-d4ef-4d13-8736-ddae94acc89b"/>
    <s v="179cb398-158b-46e1-8293-3ed8fc467627"/>
    <s v="BFL-Govdc-Apps/bfl/bus-contract-kpi"/>
    <x v="0"/>
    <s v="develop"/>
    <n v="4576"/>
    <d v="2026-03-02T16:09:05"/>
    <d v="2026-03-02T16:09:05"/>
    <d v="2026-03-02T16:11:16"/>
    <s v="16"/>
    <s v="2/03/2026"/>
    <d v="1899-12-30T00:02:11"/>
    <s v="sast,containers,sca"/>
    <s v="achauhan4"/>
    <x v="1"/>
    <s v="Project Scan"/>
    <b v="1"/>
    <b v="1"/>
    <b v="0"/>
    <b v="1"/>
    <b v="0"/>
    <b v="0"/>
    <n v="192"/>
    <n v="14"/>
    <n v="39"/>
    <n v="53"/>
    <n v="35"/>
    <n v="2"/>
    <x v="9"/>
    <n v="0"/>
    <n v="0"/>
    <n v="0"/>
    <n v="5"/>
    <n v="0"/>
    <n v="0"/>
    <n v="0"/>
    <n v="0"/>
    <n v="0"/>
    <n v="0"/>
    <n v="0"/>
    <n v="33"/>
    <n v="6"/>
    <n v="7"/>
    <n v="8"/>
    <n v="12"/>
    <n v="0"/>
    <n v="82"/>
    <n v="6"/>
    <n v="7"/>
    <n v="8"/>
    <n v="12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3f29b2c5-48cc-4785-aa27-0aaf206ff0c4"/>
    <s v="46ea19ed-bdde-4aac-a4b2-ed3dff70fb07"/>
    <s v="BFL-Govdc-Apps/ptips/ptips-web-help"/>
    <x v="0"/>
    <s v="develop"/>
    <n v="4482"/>
    <d v="2026-03-02T16:08:41"/>
    <d v="2026-03-02T16:08:41"/>
    <d v="2026-03-02T16:13:11"/>
    <s v="16"/>
    <s v="2/03/2026"/>
    <d v="1899-12-30T00:04:30"/>
    <s v="sast,containers,sca"/>
    <s v="achauhan4"/>
    <x v="1"/>
    <s v="Project Scan"/>
    <b v="1"/>
    <b v="1"/>
    <b v="0"/>
    <b v="1"/>
    <b v="0"/>
    <b v="0"/>
    <n v="226"/>
    <n v="10"/>
    <n v="102"/>
    <n v="56"/>
    <n v="2"/>
    <n v="0"/>
    <x v="2"/>
    <n v="0"/>
    <n v="0"/>
    <n v="0"/>
    <n v="0"/>
    <n v="0"/>
    <n v="0"/>
    <n v="0"/>
    <n v="0"/>
    <n v="0"/>
    <n v="0"/>
    <n v="0"/>
    <n v="85"/>
    <n v="5"/>
    <n v="51"/>
    <n v="28"/>
    <n v="1"/>
    <n v="0"/>
    <n v="141"/>
    <n v="5"/>
    <n v="51"/>
    <n v="2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e9c0332-c4e0-4411-961b-ff83e7fb98bc"/>
    <s v="1446b08d-d8a9-4403-a208-234af7207d0e"/>
    <s v="BFL-Govdc-Apps/bfl/bsar"/>
    <x v="0"/>
    <s v="develop"/>
    <n v="43479"/>
    <d v="2026-03-02T16:08:16"/>
    <d v="2026-03-02T16:08:16"/>
    <d v="2026-03-02T16:09:47"/>
    <s v="16"/>
    <s v="2/03/2026"/>
    <d v="1899-12-30T00:01:31"/>
    <s v="sast,containers,sca"/>
    <s v="achauhan4"/>
    <x v="1"/>
    <s v="Project Scan"/>
    <b v="1"/>
    <b v="1"/>
    <b v="0"/>
    <b v="1"/>
    <b v="0"/>
    <b v="0"/>
    <n v="155"/>
    <n v="10"/>
    <n v="33"/>
    <n v="62"/>
    <n v="12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86046afc-5835-4bd4-97e8-23bd68904541"/>
    <s v="d3cf1258-9a7e-4bb3-a845-26a7aededf6a"/>
    <s v="BFL-Govdc-Apps/bfl/odin"/>
    <x v="0"/>
    <s v="develop"/>
    <n v="44462"/>
    <d v="2026-03-02T16:06:27"/>
    <d v="2026-03-02T16:06:27"/>
    <d v="2026-03-02T16:07:54"/>
    <s v="16"/>
    <s v="2/03/2026"/>
    <d v="1899-12-30T00:01:27"/>
    <s v="sast,containers,sca"/>
    <s v="achauhan4"/>
    <x v="1"/>
    <s v="Project Scan"/>
    <b v="1"/>
    <b v="1"/>
    <b v="0"/>
    <b v="1"/>
    <b v="0"/>
    <b v="0"/>
    <n v="164"/>
    <n v="14"/>
    <n v="39"/>
    <n v="65"/>
    <n v="16"/>
    <n v="2"/>
    <x v="2"/>
    <n v="0"/>
    <n v="0"/>
    <n v="0"/>
    <n v="0"/>
    <n v="0"/>
    <n v="0"/>
    <n v="0"/>
    <n v="0"/>
    <n v="0"/>
    <n v="0"/>
    <n v="0"/>
    <n v="32"/>
    <n v="6"/>
    <n v="7"/>
    <n v="14"/>
    <n v="5"/>
    <n v="0"/>
    <n v="60"/>
    <n v="6"/>
    <n v="7"/>
    <n v="14"/>
    <n v="5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c10a3307-9f37-48d7-b4fe-53e4ca6c3684"/>
    <s v="b420aaeb-79be-4270-9489-fe82b492d557"/>
    <s v="BFL-Govdc-Apps/bfl/route-service"/>
    <x v="0"/>
    <s v="develop"/>
    <n v="8943"/>
    <d v="2026-03-02T16:05:22"/>
    <d v="2026-03-02T16:05:22"/>
    <d v="2026-03-02T16:06:31"/>
    <s v="16"/>
    <s v="2/03/2026"/>
    <d v="1899-12-30T00:01:09"/>
    <s v="sast,containers,sca"/>
    <s v="achauhan4"/>
    <x v="1"/>
    <s v="Project Scan"/>
    <b v="1"/>
    <b v="1"/>
    <b v="0"/>
    <b v="1"/>
    <b v="0"/>
    <b v="0"/>
    <n v="153"/>
    <n v="4"/>
    <n v="29"/>
    <n v="43"/>
    <n v="28"/>
    <n v="2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8cca7470-b04a-4ded-b583-358dc1b4bbcc"/>
    <s v="4708f323-e8ef-4eae-a378-64b568f3b763"/>
    <s v="BFL-Govdc-Apps/bfl/bfms"/>
    <x v="0"/>
    <s v="develop"/>
    <n v="32826"/>
    <d v="2026-03-02T16:04:16"/>
    <d v="2026-03-02T16:04:16"/>
    <d v="2026-03-02T16:08:44"/>
    <s v="16"/>
    <s v="2/03/2026"/>
    <d v="1899-12-30T00:04:28"/>
    <s v="sast,containers,sca"/>
    <s v="achauhan4"/>
    <x v="1"/>
    <s v="Project Scan"/>
    <b v="1"/>
    <b v="1"/>
    <b v="0"/>
    <b v="1"/>
    <b v="0"/>
    <b v="0"/>
    <n v="214"/>
    <n v="16"/>
    <n v="45"/>
    <n v="59"/>
    <n v="47"/>
    <n v="2"/>
    <x v="7"/>
    <n v="0"/>
    <n v="0"/>
    <n v="0"/>
    <n v="13"/>
    <n v="0"/>
    <n v="0"/>
    <n v="0"/>
    <n v="0"/>
    <n v="0"/>
    <n v="0"/>
    <n v="0"/>
    <n v="42"/>
    <n v="7"/>
    <n v="10"/>
    <n v="11"/>
    <n v="14"/>
    <n v="0"/>
    <n v="87"/>
    <n v="7"/>
    <n v="10"/>
    <n v="11"/>
    <n v="14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f593e5be-1597-456f-be78-ad6d70bc07e6"/>
    <s v="c1a09b8b-7bc0-4326-ae87-becccf9b8d33"/>
    <s v="BFL-Govdc-Apps/bfl/bos-contract"/>
    <x v="0"/>
    <s v="develop"/>
    <n v="53773"/>
    <d v="2026-03-02T16:03:59"/>
    <d v="2026-03-02T16:03:59"/>
    <d v="2026-03-02T16:05:28"/>
    <s v="16"/>
    <s v="2/03/2026"/>
    <d v="1899-12-30T00:01:29"/>
    <s v="sast,containers,sca"/>
    <s v="achauhan4"/>
    <x v="1"/>
    <s v="Project Scan"/>
    <b v="1"/>
    <b v="1"/>
    <b v="0"/>
    <b v="1"/>
    <b v="0"/>
    <b v="0"/>
    <n v="152"/>
    <n v="4"/>
    <n v="31"/>
    <n v="44"/>
    <n v="30"/>
    <n v="2"/>
    <x v="13"/>
    <n v="0"/>
    <n v="0"/>
    <n v="3"/>
    <n v="8"/>
    <n v="0"/>
    <n v="0"/>
    <n v="0"/>
    <n v="0"/>
    <n v="0"/>
    <n v="0"/>
    <n v="0"/>
    <n v="14"/>
    <n v="1"/>
    <n v="3"/>
    <n v="2"/>
    <n v="8"/>
    <n v="0"/>
    <n v="55"/>
    <n v="1"/>
    <n v="3"/>
    <n v="2"/>
    <n v="8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78fbc01c-b358-455c-a3a3-9361452b15f6"/>
    <s v="3a6846e3-ff40-485d-919c-c857026cb5d7"/>
    <s v="BFL-Govdc-Apps/bfl/bus-procurement-panel4"/>
    <x v="0"/>
    <s v="develop"/>
    <n v="32516"/>
    <d v="2026-03-02T16:03:50"/>
    <d v="2026-03-02T16:03:50"/>
    <d v="2026-03-02T16:06:01"/>
    <s v="16"/>
    <s v="2/03/2026"/>
    <d v="1899-12-30T00:02:12"/>
    <s v="sast,containers,sca"/>
    <s v="achauhan4"/>
    <x v="1"/>
    <s v="Project Scan"/>
    <b v="1"/>
    <b v="1"/>
    <b v="0"/>
    <b v="1"/>
    <b v="0"/>
    <b v="0"/>
    <n v="173"/>
    <n v="14"/>
    <n v="41"/>
    <n v="63"/>
    <n v="23"/>
    <n v="2"/>
    <x v="9"/>
    <n v="0"/>
    <n v="0"/>
    <n v="0"/>
    <n v="5"/>
    <n v="0"/>
    <n v="0"/>
    <n v="0"/>
    <n v="0"/>
    <n v="0"/>
    <n v="0"/>
    <n v="0"/>
    <n v="33"/>
    <n v="6"/>
    <n v="8"/>
    <n v="13"/>
    <n v="6"/>
    <n v="0"/>
    <n v="63"/>
    <n v="6"/>
    <n v="8"/>
    <n v="13"/>
    <n v="6"/>
    <n v="0"/>
    <n v="0"/>
    <n v="0"/>
    <n v="0"/>
    <n v="0"/>
    <n v="0"/>
    <n v="0"/>
    <n v="0"/>
    <n v="0"/>
    <n v="0"/>
    <n v="0"/>
    <n v="0"/>
    <n v="0"/>
    <n v="72"/>
    <n v="2"/>
    <n v="25"/>
    <n v="37"/>
    <n v="6"/>
    <n v="2"/>
  </r>
  <r>
    <s v="1f525fac-9b9a-4c17-8134-f9e1ff918d6f"/>
    <s v="3a6846e3-ff40-485d-919c-c857026cb5d7"/>
    <s v="BFL-Govdc-Apps/bfl/bus-procurement-panel4"/>
    <x v="1"/>
    <s v="master"/>
    <n v="20043"/>
    <d v="2026-03-02T16:02:33"/>
    <d v="2026-03-02T16:02:33"/>
    <d v="2026-03-02T16:02:59"/>
    <s v="16"/>
    <s v="2/03/2026"/>
    <d v="1899-12-30T00:00:26"/>
    <s v="sast,containers,sca"/>
    <s v="achauhan4"/>
    <x v="1"/>
    <s v="Project Scan"/>
    <b v="1"/>
    <b v="1"/>
    <b v="0"/>
    <b v="1"/>
    <b v="0"/>
    <b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8f0108f-d90c-4479-aef0-4bd73387c24e"/>
    <s v="051b0812-0f3d-4df8-b3f1-c0f637be0b9d"/>
    <s v="BFL-Govdc-Apps/bfl/iei-validator"/>
    <x v="0"/>
    <s v="develop"/>
    <n v="75721"/>
    <d v="2026-02-23T17:52:32"/>
    <d v="2026-02-23T17:52:32"/>
    <d v="2026-02-23T17:54:45"/>
    <s v="17"/>
    <s v="23/02/2026"/>
    <d v="1899-12-30T00:02:12"/>
    <s v="sast,containers,sca"/>
    <s v="achauhan4"/>
    <x v="1"/>
    <s v="Project Scan"/>
    <b v="1"/>
    <b v="1"/>
    <b v="0"/>
    <b v="1"/>
    <b v="0"/>
    <b v="0"/>
    <n v="230"/>
    <n v="16"/>
    <n v="42"/>
    <n v="62"/>
    <n v="50"/>
    <n v="2"/>
    <x v="10"/>
    <n v="0"/>
    <n v="0"/>
    <n v="0"/>
    <n v="12"/>
    <n v="0"/>
    <n v="0"/>
    <n v="0"/>
    <n v="0"/>
    <n v="0"/>
    <n v="0"/>
    <n v="0"/>
    <n v="23"/>
    <n v="6"/>
    <n v="3"/>
    <n v="3"/>
    <n v="11"/>
    <n v="0"/>
    <n v="81"/>
    <n v="6"/>
    <n v="3"/>
    <n v="3"/>
    <n v="11"/>
    <n v="0"/>
    <n v="0"/>
    <n v="0"/>
    <n v="0"/>
    <n v="0"/>
    <n v="0"/>
    <n v="0"/>
    <n v="0"/>
    <n v="0"/>
    <n v="0"/>
    <n v="0"/>
    <n v="0"/>
    <n v="0"/>
    <n v="114"/>
    <n v="4"/>
    <n v="36"/>
    <n v="56"/>
    <n v="16"/>
    <n v="2"/>
  </r>
  <r>
    <s v="0114ac29-20f7-4c0f-a7ce-2a8305389bc0"/>
    <s v="540e17b5-2501-4d81-906d-d882c29dbfad"/>
    <s v="BFL-Govdc-Apps/bfl/transport-data-processor"/>
    <x v="0"/>
    <s v="develop"/>
    <n v="12722"/>
    <d v="2026-02-23T17:51:59"/>
    <d v="2026-02-23T17:51:59"/>
    <d v="2026-02-23T17:54:11"/>
    <s v="17"/>
    <s v="23/02/2026"/>
    <d v="1899-12-30T00:02:12"/>
    <s v="sast,containers,sca"/>
    <s v="achauhan4"/>
    <x v="1"/>
    <s v="Project Scan"/>
    <b v="1"/>
    <b v="1"/>
    <b v="0"/>
    <b v="1"/>
    <b v="0"/>
    <b v="0"/>
    <n v="217"/>
    <n v="16"/>
    <n v="52"/>
    <n v="54"/>
    <n v="37"/>
    <n v="0"/>
    <x v="12"/>
    <n v="0"/>
    <n v="0"/>
    <n v="0"/>
    <n v="7"/>
    <n v="0"/>
    <n v="0"/>
    <n v="0"/>
    <n v="0"/>
    <n v="0"/>
    <n v="0"/>
    <n v="0"/>
    <n v="48"/>
    <n v="7"/>
    <n v="13"/>
    <n v="15"/>
    <n v="13"/>
    <n v="0"/>
    <n v="106"/>
    <n v="7"/>
    <n v="13"/>
    <n v="15"/>
    <n v="13"/>
    <n v="0"/>
    <n v="0"/>
    <n v="0"/>
    <n v="0"/>
    <n v="0"/>
    <n v="0"/>
    <n v="0"/>
    <n v="0"/>
    <n v="0"/>
    <n v="0"/>
    <n v="0"/>
    <n v="0"/>
    <n v="0"/>
    <n v="56"/>
    <n v="2"/>
    <n v="26"/>
    <n v="24"/>
    <n v="4"/>
    <n v="0"/>
  </r>
  <r>
    <s v="91c975be-5fe3-4ad6-8a30-feaa0b94d5cd"/>
    <s v="179cb398-158b-46e1-8293-3ed8fc467627"/>
    <s v="BFL-Govdc-Apps/bfl/bus-contract-kpi"/>
    <x v="0"/>
    <s v="develop"/>
    <n v="4576"/>
    <d v="2026-02-23T17:51:48"/>
    <d v="2026-02-23T17:51:48"/>
    <d v="2026-02-23T17:54:01"/>
    <s v="17"/>
    <s v="23/02/2026"/>
    <d v="1899-12-30T00:02:13"/>
    <s v="sast,containers,sca"/>
    <s v="achauhan4"/>
    <x v="1"/>
    <s v="Project Scan"/>
    <b v="1"/>
    <b v="1"/>
    <b v="0"/>
    <b v="1"/>
    <b v="0"/>
    <b v="0"/>
    <n v="190"/>
    <n v="12"/>
    <n v="41"/>
    <n v="51"/>
    <n v="36"/>
    <n v="1"/>
    <x v="9"/>
    <n v="0"/>
    <n v="0"/>
    <n v="0"/>
    <n v="5"/>
    <n v="0"/>
    <n v="0"/>
    <n v="0"/>
    <n v="0"/>
    <n v="0"/>
    <n v="0"/>
    <n v="0"/>
    <n v="33"/>
    <n v="5"/>
    <n v="8"/>
    <n v="8"/>
    <n v="12"/>
    <n v="0"/>
    <n v="82"/>
    <n v="5"/>
    <n v="8"/>
    <n v="8"/>
    <n v="12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6040e9cd-1442-46fb-8969-d234e58bd675"/>
    <s v="10cbaf8f-f890-4428-bb85-c4cd8d8247cc"/>
    <s v="BFL-Govdc-Apps/ptips/ptips-core"/>
    <x v="0"/>
    <s v="develop"/>
    <n v="565747"/>
    <d v="2026-02-23T17:51:33"/>
    <d v="2026-02-23T17:51:33"/>
    <d v="2026-02-23T17:55:46"/>
    <s v="17"/>
    <s v="23/02/2026"/>
    <d v="1899-12-30T00:04:14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671c3ee-3948-4c28-a63f-2fc82f92518e"/>
    <s v="b420aaeb-79be-4270-9489-fe82b492d557"/>
    <s v="BFL-Govdc-Apps/bfl/route-service"/>
    <x v="0"/>
    <s v="develop"/>
    <n v="8943"/>
    <d v="2026-02-23T17:51:11"/>
    <d v="2026-02-23T17:51:11"/>
    <d v="2026-02-23T17:52:21"/>
    <s v="17"/>
    <s v="23/02/2026"/>
    <d v="1899-12-30T00:01:10"/>
    <s v="sast,containers,sca"/>
    <s v="achauhan4"/>
    <x v="1"/>
    <s v="Project Scan"/>
    <b v="1"/>
    <b v="1"/>
    <b v="0"/>
    <b v="1"/>
    <b v="0"/>
    <b v="0"/>
    <n v="151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64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8071e43b-bbb6-4c46-8fb9-cd93fa44a73a"/>
    <s v="60a37300-acd2-4774-a84b-9c2909ba9ad8"/>
    <s v="BFL-Govdc-Apps/bfl/gtfs-r-validator"/>
    <x v="0"/>
    <s v="develop"/>
    <n v="2912"/>
    <d v="2026-02-23T17:50:59"/>
    <d v="2026-02-23T17:50:59"/>
    <d v="2026-02-23T17:55:11"/>
    <s v="17"/>
    <s v="23/02/2026"/>
    <d v="1899-12-30T00:04:12"/>
    <s v="sast,containers,sca"/>
    <s v="achauhan4"/>
    <x v="1"/>
    <s v="Project Scan"/>
    <b v="1"/>
    <b v="1"/>
    <b v="0"/>
    <b v="1"/>
    <b v="0"/>
    <b v="0"/>
    <n v="259"/>
    <n v="20"/>
    <n v="70"/>
    <n v="74"/>
    <n v="24"/>
    <n v="0"/>
    <x v="5"/>
    <n v="0"/>
    <n v="0"/>
    <n v="2"/>
    <n v="0"/>
    <n v="0"/>
    <n v="0"/>
    <n v="0"/>
    <n v="0"/>
    <n v="0"/>
    <n v="0"/>
    <n v="0"/>
    <n v="93"/>
    <n v="10"/>
    <n v="35"/>
    <n v="36"/>
    <n v="12"/>
    <n v="0"/>
    <n v="164"/>
    <n v="10"/>
    <n v="35"/>
    <n v="36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ef33d53-1c1a-4d93-bfa0-e03f5b289991"/>
    <s v="1446b08d-d8a9-4403-a208-234af7207d0e"/>
    <s v="BFL-Govdc-Apps/bfl/bsar"/>
    <x v="0"/>
    <s v="develop"/>
    <n v="43479"/>
    <d v="2026-02-23T17:50:39"/>
    <d v="2026-02-23T17:50:39"/>
    <d v="2026-02-23T17:52:51"/>
    <s v="17"/>
    <s v="23/02/2026"/>
    <d v="1899-12-30T00:02:12"/>
    <s v="sast,containers,sca"/>
    <s v="achauhan4"/>
    <x v="1"/>
    <s v="Project Scan"/>
    <b v="1"/>
    <b v="1"/>
    <b v="0"/>
    <b v="1"/>
    <b v="0"/>
    <b v="0"/>
    <n v="153"/>
    <n v="10"/>
    <n v="33"/>
    <n v="60"/>
    <n v="13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4271821-dd54-49ab-ae81-12cf2c5a8507"/>
    <s v="d3cf1258-9a7e-4bb3-a845-26a7aededf6a"/>
    <s v="BFL-Govdc-Apps/bfl/odin"/>
    <x v="0"/>
    <s v="develop"/>
    <n v="44462"/>
    <d v="2026-02-23T17:50:23"/>
    <d v="2026-02-23T17:50:23"/>
    <d v="2026-02-23T17:52:36"/>
    <s v="17"/>
    <s v="23/02/2026"/>
    <d v="1899-12-30T00:02:13"/>
    <s v="sast,containers,sca"/>
    <s v="achauhan4"/>
    <x v="1"/>
    <s v="Project Scan"/>
    <b v="1"/>
    <b v="1"/>
    <b v="0"/>
    <b v="1"/>
    <b v="0"/>
    <b v="0"/>
    <n v="167"/>
    <n v="14"/>
    <n v="39"/>
    <n v="63"/>
    <n v="17"/>
    <n v="1"/>
    <x v="2"/>
    <n v="0"/>
    <n v="0"/>
    <n v="0"/>
    <n v="0"/>
    <n v="0"/>
    <n v="0"/>
    <n v="0"/>
    <n v="0"/>
    <n v="0"/>
    <n v="0"/>
    <n v="0"/>
    <n v="32"/>
    <n v="6"/>
    <n v="7"/>
    <n v="14"/>
    <n v="5"/>
    <n v="0"/>
    <n v="65"/>
    <n v="6"/>
    <n v="7"/>
    <n v="14"/>
    <n v="5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3832837-272a-4637-9d09-00189209bd4f"/>
    <s v="3a6846e3-ff40-485d-919c-c857026cb5d7"/>
    <s v="BFL-Govdc-Apps/bfl/bus-procurement-panel4"/>
    <x v="0"/>
    <s v="develop"/>
    <n v="32516"/>
    <d v="2026-02-23T17:50:06"/>
    <d v="2026-02-23T17:50:06"/>
    <d v="2026-02-23T17:51:16"/>
    <s v="17"/>
    <s v="23/02/2026"/>
    <d v="1899-12-30T00:01:10"/>
    <s v="sast,containers,sca"/>
    <s v="achauhan4"/>
    <x v="1"/>
    <s v="Project Scan"/>
    <b v="1"/>
    <b v="1"/>
    <b v="0"/>
    <b v="1"/>
    <b v="0"/>
    <b v="0"/>
    <n v="171"/>
    <n v="14"/>
    <n v="41"/>
    <n v="61"/>
    <n v="24"/>
    <n v="1"/>
    <x v="9"/>
    <n v="0"/>
    <n v="0"/>
    <n v="0"/>
    <n v="5"/>
    <n v="0"/>
    <n v="0"/>
    <n v="0"/>
    <n v="0"/>
    <n v="0"/>
    <n v="0"/>
    <n v="0"/>
    <n v="33"/>
    <n v="6"/>
    <n v="8"/>
    <n v="13"/>
    <n v="6"/>
    <n v="0"/>
    <n v="63"/>
    <n v="6"/>
    <n v="8"/>
    <n v="13"/>
    <n v="6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61e0c8da-f1ac-4dbf-bdd4-1ec6c3bac538"/>
    <s v="668e956d-ba2f-4211-a98d-bc20d89dc71f"/>
    <s v="BFL-Govdc-Apps/ptips/ptips-web-client"/>
    <x v="0"/>
    <s v="develop"/>
    <n v="107446"/>
    <d v="2026-02-23T17:49:48"/>
    <d v="2026-02-23T17:49:48"/>
    <d v="2026-02-23T17:54:06"/>
    <s v="17"/>
    <s v="23/02/2026"/>
    <d v="1899-12-30T00:04:18"/>
    <s v="sast,containers,sca"/>
    <s v="achauhan4"/>
    <x v="1"/>
    <s v="Project Scan"/>
    <b v="1"/>
    <b v="1"/>
    <b v="0"/>
    <b v="1"/>
    <b v="0"/>
    <b v="0"/>
    <n v="1111"/>
    <n v="14"/>
    <n v="32"/>
    <n v="96"/>
    <n v="26"/>
    <n v="2"/>
    <x v="1"/>
    <n v="0"/>
    <n v="0"/>
    <n v="2"/>
    <n v="12"/>
    <n v="0"/>
    <n v="0"/>
    <n v="0"/>
    <n v="0"/>
    <n v="0"/>
    <n v="0"/>
    <n v="0"/>
    <n v="78"/>
    <n v="7"/>
    <n v="16"/>
    <n v="47"/>
    <n v="7"/>
    <n v="1"/>
    <n v="1019"/>
    <n v="7"/>
    <n v="16"/>
    <n v="47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61a1417-4cb7-4ec3-bb1a-d2200931125a"/>
    <s v="c1a09b8b-7bc0-4326-ae87-becccf9b8d33"/>
    <s v="BFL-Govdc-Apps/bfl/bos-contract"/>
    <x v="0"/>
    <s v="develop"/>
    <n v="53773"/>
    <d v="2026-02-23T17:49:33"/>
    <d v="2026-02-23T17:49:33"/>
    <d v="2026-02-23T17:51:16"/>
    <s v="17"/>
    <s v="23/02/2026"/>
    <d v="1899-12-30T00:01:44"/>
    <s v="sast,containers,sca"/>
    <s v="achauhan4"/>
    <x v="1"/>
    <s v="Project Scan"/>
    <b v="1"/>
    <b v="1"/>
    <b v="0"/>
    <b v="1"/>
    <b v="0"/>
    <b v="0"/>
    <n v="150"/>
    <n v="4"/>
    <n v="31"/>
    <n v="42"/>
    <n v="31"/>
    <n v="1"/>
    <x v="13"/>
    <n v="0"/>
    <n v="0"/>
    <n v="3"/>
    <n v="8"/>
    <n v="0"/>
    <n v="0"/>
    <n v="0"/>
    <n v="0"/>
    <n v="0"/>
    <n v="0"/>
    <n v="0"/>
    <n v="14"/>
    <n v="1"/>
    <n v="3"/>
    <n v="2"/>
    <n v="8"/>
    <n v="0"/>
    <n v="55"/>
    <n v="1"/>
    <n v="3"/>
    <n v="2"/>
    <n v="8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a1e0115d-b71a-46f4-915f-d4182457b01e"/>
    <s v="46ea19ed-bdde-4aac-a4b2-ed3dff70fb07"/>
    <s v="BFL-Govdc-Apps/ptips/ptips-web-help"/>
    <x v="0"/>
    <s v="develop"/>
    <n v="4482"/>
    <d v="2026-02-23T17:49:20"/>
    <d v="2026-02-23T17:49:20"/>
    <d v="2026-02-23T17:53:48"/>
    <s v="17"/>
    <s v="23/02/2026"/>
    <d v="1899-12-30T00:04:29"/>
    <s v="sast,containers,sca"/>
    <s v="achauhan4"/>
    <x v="1"/>
    <s v="Project Scan"/>
    <b v="1"/>
    <b v="1"/>
    <b v="0"/>
    <b v="1"/>
    <b v="0"/>
    <b v="0"/>
    <n v="223"/>
    <n v="10"/>
    <n v="94"/>
    <n v="58"/>
    <n v="2"/>
    <n v="0"/>
    <x v="2"/>
    <n v="0"/>
    <n v="0"/>
    <n v="0"/>
    <n v="0"/>
    <n v="0"/>
    <n v="0"/>
    <n v="0"/>
    <n v="0"/>
    <n v="0"/>
    <n v="0"/>
    <n v="0"/>
    <n v="82"/>
    <n v="5"/>
    <n v="47"/>
    <n v="29"/>
    <n v="1"/>
    <n v="0"/>
    <n v="141"/>
    <n v="5"/>
    <n v="47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c7615e1-cfe4-4d66-90a1-cfcbb507a00e"/>
    <s v="89e7e7b7-9f2c-4741-a3b8-07a38d33fa05"/>
    <s v="BFL-Govdc-Apps/bfl/bus-procurement-panel3"/>
    <x v="0"/>
    <s v="develop"/>
    <n v="17949"/>
    <d v="2026-02-23T17:49:10"/>
    <d v="2026-02-23T17:49:10"/>
    <d v="2026-02-23T17:51:23"/>
    <s v="17"/>
    <s v="23/02/2026"/>
    <d v="1899-12-30T00:02:13"/>
    <s v="sast,containers,sca"/>
    <s v="achauhan4"/>
    <x v="1"/>
    <s v="Project Scan"/>
    <b v="1"/>
    <b v="1"/>
    <b v="0"/>
    <b v="1"/>
    <b v="0"/>
    <b v="0"/>
    <n v="179"/>
    <n v="14"/>
    <n v="39"/>
    <n v="63"/>
    <n v="32"/>
    <n v="1"/>
    <x v="7"/>
    <n v="0"/>
    <n v="0"/>
    <n v="0"/>
    <n v="13"/>
    <n v="0"/>
    <n v="0"/>
    <n v="0"/>
    <n v="0"/>
    <n v="0"/>
    <n v="0"/>
    <n v="0"/>
    <n v="33"/>
    <n v="6"/>
    <n v="7"/>
    <n v="14"/>
    <n v="6"/>
    <n v="0"/>
    <n v="63"/>
    <n v="6"/>
    <n v="7"/>
    <n v="14"/>
    <n v="6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3e9ac91b-4104-4d80-8476-015fe5947150"/>
    <s v="4708f323-e8ef-4eae-a378-64b568f3b763"/>
    <s v="BFL-Govdc-Apps/bfl/bfms"/>
    <x v="0"/>
    <s v="develop"/>
    <n v="32826"/>
    <d v="2026-02-23T17:48:53"/>
    <d v="2026-02-23T17:48:53"/>
    <d v="2026-02-23T17:51:21"/>
    <s v="17"/>
    <s v="23/02/2026"/>
    <d v="1899-12-30T00:02:28"/>
    <s v="sast,containers,sca"/>
    <s v="achauhan4"/>
    <x v="1"/>
    <s v="Project Scan"/>
    <b v="1"/>
    <b v="1"/>
    <b v="0"/>
    <b v="1"/>
    <b v="0"/>
    <b v="0"/>
    <n v="212"/>
    <n v="14"/>
    <n v="47"/>
    <n v="57"/>
    <n v="48"/>
    <n v="1"/>
    <x v="7"/>
    <n v="0"/>
    <n v="0"/>
    <n v="0"/>
    <n v="13"/>
    <n v="0"/>
    <n v="0"/>
    <n v="0"/>
    <n v="0"/>
    <n v="0"/>
    <n v="0"/>
    <n v="0"/>
    <n v="42"/>
    <n v="6"/>
    <n v="11"/>
    <n v="11"/>
    <n v="14"/>
    <n v="0"/>
    <n v="87"/>
    <n v="6"/>
    <n v="11"/>
    <n v="11"/>
    <n v="14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10cec239-83e3-4846-8c26-7edc7cc43408"/>
    <s v="236f98d3-8fe8-4897-a3f7-9fdbed6fd619"/>
    <s v="BFL-Govdc-Apps/bfl/indices"/>
    <x v="0"/>
    <s v="develop"/>
    <n v="2717"/>
    <d v="2026-02-23T17:48:38"/>
    <d v="2026-02-23T17:48:38"/>
    <d v="2026-02-23T17:49:50"/>
    <s v="17"/>
    <s v="23/02/2026"/>
    <d v="1899-12-30T00:01:12"/>
    <s v="sast,containers,sca"/>
    <s v="achauhan4"/>
    <x v="1"/>
    <s v="Project Scan"/>
    <b v="1"/>
    <b v="1"/>
    <b v="0"/>
    <b v="1"/>
    <b v="0"/>
    <b v="0"/>
    <n v="166"/>
    <n v="4"/>
    <n v="29"/>
    <n v="41"/>
    <n v="30"/>
    <n v="1"/>
    <x v="3"/>
    <n v="0"/>
    <n v="0"/>
    <n v="0"/>
    <n v="1"/>
    <n v="0"/>
    <n v="0"/>
    <n v="0"/>
    <n v="0"/>
    <n v="0"/>
    <n v="0"/>
    <n v="0"/>
    <n v="17"/>
    <n v="1"/>
    <n v="2"/>
    <n v="3"/>
    <n v="11"/>
    <n v="0"/>
    <n v="78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c69e018f-fe81-4d2d-ad16-051ff1390b5a"/>
    <s v="b420aaeb-79be-4270-9489-fe82b492d557"/>
    <s v="BFL-Govdc-Apps/bfl/route-service"/>
    <x v="0"/>
    <s v="feature_OSDME-5343"/>
    <n v="8953"/>
    <d v="2026-02-23T14:29:58"/>
    <d v="2026-02-23T14:29:58"/>
    <d v="2026-02-23T14:31:06"/>
    <s v="14"/>
    <s v="23/02/2026"/>
    <d v="1899-12-30T00:01:07"/>
    <s v="sast,containers,sca"/>
    <s v="achauhan4"/>
    <x v="1"/>
    <s v="Project Scan"/>
    <b v="1"/>
    <b v="1"/>
    <b v="0"/>
    <b v="1"/>
    <b v="0"/>
    <b v="0"/>
    <n v="139"/>
    <n v="4"/>
    <n v="29"/>
    <n v="41"/>
    <n v="29"/>
    <n v="1"/>
    <x v="2"/>
    <n v="0"/>
    <n v="0"/>
    <n v="0"/>
    <n v="0"/>
    <n v="0"/>
    <n v="0"/>
    <n v="0"/>
    <n v="0"/>
    <n v="0"/>
    <n v="0"/>
    <n v="0"/>
    <n v="17"/>
    <n v="1"/>
    <n v="2"/>
    <n v="3"/>
    <n v="11"/>
    <n v="0"/>
    <n v="52"/>
    <n v="1"/>
    <n v="2"/>
    <n v="3"/>
    <n v="11"/>
    <n v="0"/>
    <n v="0"/>
    <n v="0"/>
    <n v="0"/>
    <n v="0"/>
    <n v="0"/>
    <n v="0"/>
    <n v="0"/>
    <n v="0"/>
    <n v="0"/>
    <n v="0"/>
    <n v="0"/>
    <n v="0"/>
    <n v="70"/>
    <n v="2"/>
    <n v="25"/>
    <n v="35"/>
    <n v="7"/>
    <n v="1"/>
  </r>
  <r>
    <s v="aa217d1d-1ef3-4aa9-9e11-b5f4939c4519"/>
    <s v="89e7e7b7-9f2c-4741-a3b8-07a38d33fa05"/>
    <s v="BFL-Govdc-Apps/bfl/bus-procurement-panel3"/>
    <x v="0"/>
    <s v="develop"/>
    <n v="17949"/>
    <d v="2026-02-16T14:39:52"/>
    <d v="2026-02-16T14:39:52"/>
    <d v="2026-02-16T14:42:05"/>
    <s v="14"/>
    <s v="16/02/2026"/>
    <d v="1899-12-30T00:02:14"/>
    <s v="sast,containers,sca"/>
    <s v="achauhan4"/>
    <x v="1"/>
    <s v="Project Scan"/>
    <b v="1"/>
    <b v="1"/>
    <b v="0"/>
    <b v="1"/>
    <b v="0"/>
    <b v="0"/>
    <n v="177"/>
    <n v="14"/>
    <n v="39"/>
    <n v="63"/>
    <n v="29"/>
    <n v="1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12471b41-3c25-402b-af9c-b9bb5c2a2bfc"/>
    <s v="c1a09b8b-7bc0-4326-ae87-becccf9b8d33"/>
    <s v="BFL-Govdc-Apps/bfl/bos-contract"/>
    <x v="0"/>
    <s v="develop"/>
    <n v="51788"/>
    <d v="2026-02-16T14:39:42"/>
    <d v="2026-02-16T14:39:42"/>
    <d v="2026-02-16T14:41:10"/>
    <s v="14"/>
    <s v="16/02/2026"/>
    <d v="1899-12-30T00:01:28"/>
    <s v="sast,containers,sca"/>
    <s v="achauhan4"/>
    <x v="1"/>
    <s v="Project Scan"/>
    <b v="1"/>
    <b v="1"/>
    <b v="0"/>
    <b v="1"/>
    <b v="0"/>
    <b v="0"/>
    <n v="159"/>
    <n v="4"/>
    <n v="31"/>
    <n v="42"/>
    <n v="28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a456e40c-89e1-49dd-a887-7d17c2c072ff"/>
    <s v="3a6846e3-ff40-485d-919c-c857026cb5d7"/>
    <s v="BFL-Govdc-Apps/bfl/bus-procurement-panel4"/>
    <x v="0"/>
    <s v="develop"/>
    <n v="32516"/>
    <d v="2026-02-16T14:39:27"/>
    <d v="2026-02-16T14:39:27"/>
    <d v="2026-02-16T14:40:40"/>
    <s v="14"/>
    <s v="16/02/2026"/>
    <d v="1899-12-30T00:01:13"/>
    <s v="sast,containers,sca"/>
    <s v="achauhan4"/>
    <x v="1"/>
    <s v="Project Scan"/>
    <b v="1"/>
    <b v="1"/>
    <b v="0"/>
    <b v="1"/>
    <b v="0"/>
    <b v="0"/>
    <n v="169"/>
    <n v="14"/>
    <n v="41"/>
    <n v="61"/>
    <n v="21"/>
    <n v="1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4ac202fb-72b8-483b-ae39-0dfbdee99ff4"/>
    <s v="d3cf1258-9a7e-4bb3-a845-26a7aededf6a"/>
    <s v="BFL-Govdc-Apps/bfl/odin"/>
    <x v="0"/>
    <s v="develop"/>
    <n v="44462"/>
    <d v="2026-02-16T14:39:11"/>
    <d v="2026-02-16T14:39:11"/>
    <d v="2026-02-16T14:40:30"/>
    <s v="14"/>
    <s v="16/02/2026"/>
    <d v="1899-12-30T00:01:18"/>
    <s v="sast,containers,sca"/>
    <s v="achauhan4"/>
    <x v="1"/>
    <s v="Project Scan"/>
    <b v="1"/>
    <b v="1"/>
    <b v="0"/>
    <b v="1"/>
    <b v="0"/>
    <b v="0"/>
    <n v="165"/>
    <n v="14"/>
    <n v="39"/>
    <n v="63"/>
    <n v="14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cc2c4385-8f78-46d5-89b5-d12ae268e337"/>
    <s v="b420aaeb-79be-4270-9489-fe82b492d557"/>
    <s v="BFL-Govdc-Apps/bfl/route-service"/>
    <x v="0"/>
    <s v="develop"/>
    <n v="8943"/>
    <d v="2026-02-16T14:38:57"/>
    <d v="2026-02-16T14:38:57"/>
    <d v="2026-02-16T14:40:04"/>
    <s v="14"/>
    <s v="16/02/2026"/>
    <d v="1899-12-30T00:01:07"/>
    <s v="sast,containers,sca"/>
    <s v="achauhan4"/>
    <x v="1"/>
    <s v="Project Scan"/>
    <b v="1"/>
    <b v="1"/>
    <b v="0"/>
    <b v="1"/>
    <b v="0"/>
    <b v="0"/>
    <n v="149"/>
    <n v="4"/>
    <n v="29"/>
    <n v="41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17203411-f140-4520-9d6a-5e36c20e1b18"/>
    <s v="1446b08d-d8a9-4403-a208-234af7207d0e"/>
    <s v="BFL-Govdc-Apps/bfl/bsar"/>
    <x v="0"/>
    <s v="develop"/>
    <n v="43479"/>
    <d v="2026-02-16T14:38:40"/>
    <d v="2026-02-16T14:38:40"/>
    <d v="2026-02-16T14:40:17"/>
    <s v="14"/>
    <s v="16/02/2026"/>
    <d v="1899-12-30T00:01:37"/>
    <s v="sast,containers,sca"/>
    <s v="achauhan4"/>
    <x v="1"/>
    <s v="Project Scan"/>
    <b v="1"/>
    <b v="1"/>
    <b v="0"/>
    <b v="1"/>
    <b v="0"/>
    <b v="0"/>
    <n v="152"/>
    <n v="10"/>
    <n v="33"/>
    <n v="60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fe7164e7-cca6-4642-a930-3412823914c6"/>
    <s v="179cb398-158b-46e1-8293-3ed8fc467627"/>
    <s v="BFL-Govdc-Apps/bfl/bus-contract-kpi"/>
    <x v="0"/>
    <s v="develop"/>
    <n v="4576"/>
    <d v="2026-02-16T14:38:27"/>
    <d v="2026-02-16T14:38:27"/>
    <d v="2026-02-16T14:39:35"/>
    <s v="14"/>
    <s v="16/02/2026"/>
    <d v="1899-12-30T00:01:08"/>
    <s v="sast,containers,sca"/>
    <s v="achauhan4"/>
    <x v="1"/>
    <s v="Project Scan"/>
    <b v="1"/>
    <b v="1"/>
    <b v="0"/>
    <b v="1"/>
    <b v="0"/>
    <b v="0"/>
    <n v="172"/>
    <n v="12"/>
    <n v="41"/>
    <n v="51"/>
    <n v="33"/>
    <n v="1"/>
    <x v="9"/>
    <n v="0"/>
    <n v="0"/>
    <n v="0"/>
    <n v="5"/>
    <n v="0"/>
    <n v="0"/>
    <n v="0"/>
    <n v="0"/>
    <n v="0"/>
    <n v="0"/>
    <n v="0"/>
    <n v="32"/>
    <n v="5"/>
    <n v="8"/>
    <n v="8"/>
    <n v="11"/>
    <n v="0"/>
    <n v="66"/>
    <n v="5"/>
    <n v="8"/>
    <n v="8"/>
    <n v="11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43386db9-42be-4d80-998b-ff8dff7d2967"/>
    <s v="46ea19ed-bdde-4aac-a4b2-ed3dff70fb07"/>
    <s v="BFL-Govdc-Apps/ptips/ptips-web-help"/>
    <x v="0"/>
    <s v="develop"/>
    <n v="4482"/>
    <d v="2026-02-16T14:38:04"/>
    <d v="2026-02-16T14:38:04"/>
    <d v="2026-02-16T14:41:35"/>
    <s v="14"/>
    <s v="16/02/2026"/>
    <d v="1899-12-30T00:03:31"/>
    <s v="sast,containers,sca"/>
    <s v="achauhan4"/>
    <x v="1"/>
    <s v="Project Scan"/>
    <b v="1"/>
    <b v="1"/>
    <b v="0"/>
    <b v="1"/>
    <b v="0"/>
    <b v="0"/>
    <n v="222"/>
    <n v="10"/>
    <n v="94"/>
    <n v="56"/>
    <n v="2"/>
    <n v="0"/>
    <x v="2"/>
    <n v="0"/>
    <n v="0"/>
    <n v="0"/>
    <n v="0"/>
    <n v="0"/>
    <n v="0"/>
    <n v="0"/>
    <n v="0"/>
    <n v="0"/>
    <n v="0"/>
    <n v="0"/>
    <n v="81"/>
    <n v="5"/>
    <n v="47"/>
    <n v="28"/>
    <n v="1"/>
    <n v="0"/>
    <n v="141"/>
    <n v="5"/>
    <n v="47"/>
    <n v="28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68c5a63-bfb1-4020-a777-af9aa8368a50"/>
    <s v="051b0812-0f3d-4df8-b3f1-c0f637be0b9d"/>
    <s v="BFL-Govdc-Apps/bfl/iei-validator"/>
    <x v="0"/>
    <s v="develop"/>
    <n v="75721"/>
    <d v="2026-02-16T14:37:34"/>
    <d v="2026-02-16T14:37:34"/>
    <d v="2026-02-16T14:39:10"/>
    <s v="14"/>
    <s v="16/02/2026"/>
    <d v="1899-12-30T00:01:36"/>
    <s v="sast,containers,sca"/>
    <s v="achauhan4"/>
    <x v="1"/>
    <s v="Project Scan"/>
    <b v="1"/>
    <b v="1"/>
    <b v="0"/>
    <b v="1"/>
    <b v="0"/>
    <b v="0"/>
    <n v="227"/>
    <n v="16"/>
    <n v="42"/>
    <n v="62"/>
    <n v="46"/>
    <n v="2"/>
    <x v="10"/>
    <n v="0"/>
    <n v="0"/>
    <n v="0"/>
    <n v="12"/>
    <n v="0"/>
    <n v="0"/>
    <n v="0"/>
    <n v="0"/>
    <n v="0"/>
    <n v="0"/>
    <n v="0"/>
    <n v="22"/>
    <n v="6"/>
    <n v="3"/>
    <n v="3"/>
    <n v="10"/>
    <n v="0"/>
    <n v="81"/>
    <n v="6"/>
    <n v="3"/>
    <n v="3"/>
    <n v="10"/>
    <n v="0"/>
    <n v="0"/>
    <n v="0"/>
    <n v="0"/>
    <n v="0"/>
    <n v="0"/>
    <n v="0"/>
    <n v="0"/>
    <n v="0"/>
    <n v="0"/>
    <n v="0"/>
    <n v="0"/>
    <n v="0"/>
    <n v="112"/>
    <n v="4"/>
    <n v="36"/>
    <n v="56"/>
    <n v="14"/>
    <n v="2"/>
  </r>
  <r>
    <s v="ef6cf77f-502b-4edc-9fb1-e5908eae6188"/>
    <s v="540e17b5-2501-4d81-906d-d882c29dbfad"/>
    <s v="BFL-Govdc-Apps/bfl/transport-data-processor"/>
    <x v="0"/>
    <s v="develop"/>
    <n v="12722"/>
    <d v="2026-02-16T14:37:19"/>
    <d v="2026-02-16T14:37:19"/>
    <d v="2026-02-16T14:39:30"/>
    <s v="14"/>
    <s v="16/02/2026"/>
    <d v="1899-12-30T00:02:10"/>
    <s v="sast,containers,sca"/>
    <s v="achauhan4"/>
    <x v="1"/>
    <s v="Project Scan"/>
    <b v="1"/>
    <b v="1"/>
    <b v="0"/>
    <b v="1"/>
    <b v="0"/>
    <b v="0"/>
    <n v="196"/>
    <n v="16"/>
    <n v="38"/>
    <n v="48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36"/>
    <n v="2"/>
    <n v="12"/>
    <n v="18"/>
    <n v="4"/>
    <n v="0"/>
  </r>
  <r>
    <s v="575c9d3f-28e9-4654-acae-c08060b2f201"/>
    <s v="60a37300-acd2-4774-a84b-9c2909ba9ad8"/>
    <s v="BFL-Govdc-Apps/bfl/gtfs-r-validator"/>
    <x v="0"/>
    <s v="develop"/>
    <n v="2912"/>
    <d v="2026-02-16T14:37:04"/>
    <d v="2026-02-16T14:37:04"/>
    <d v="2026-02-16T14:40:15"/>
    <s v="14"/>
    <s v="16/02/2026"/>
    <d v="1899-12-30T00:03:11"/>
    <s v="sast,containers,sca"/>
    <s v="achauhan4"/>
    <x v="1"/>
    <s v="Project Scan"/>
    <b v="1"/>
    <b v="1"/>
    <b v="0"/>
    <b v="1"/>
    <b v="0"/>
    <b v="0"/>
    <n v="258"/>
    <n v="20"/>
    <n v="70"/>
    <n v="74"/>
    <n v="22"/>
    <n v="0"/>
    <x v="5"/>
    <n v="0"/>
    <n v="0"/>
    <n v="2"/>
    <n v="0"/>
    <n v="0"/>
    <n v="0"/>
    <n v="0"/>
    <n v="0"/>
    <n v="0"/>
    <n v="0"/>
    <n v="0"/>
    <n v="92"/>
    <n v="10"/>
    <n v="35"/>
    <n v="36"/>
    <n v="11"/>
    <n v="0"/>
    <n v="164"/>
    <n v="10"/>
    <n v="35"/>
    <n v="3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7c843baa-541b-4ae3-b03e-c045bbda6508"/>
    <s v="668e956d-ba2f-4211-a98d-bc20d89dc71f"/>
    <s v="BFL-Govdc-Apps/ptips/ptips-web-client"/>
    <x v="0"/>
    <s v="develop"/>
    <n v="107446"/>
    <d v="2026-02-16T14:36:43"/>
    <d v="2026-02-16T14:36:43"/>
    <d v="2026-02-16T14:41:05"/>
    <s v="14"/>
    <s v="16/02/2026"/>
    <d v="1899-12-30T00:04:22"/>
    <s v="sast,containers,sca"/>
    <s v="achauhan4"/>
    <x v="1"/>
    <s v="Project Scan"/>
    <b v="1"/>
    <b v="1"/>
    <b v="0"/>
    <b v="1"/>
    <b v="0"/>
    <b v="0"/>
    <n v="1108"/>
    <n v="14"/>
    <n v="28"/>
    <n v="94"/>
    <n v="26"/>
    <n v="2"/>
    <x v="1"/>
    <n v="0"/>
    <n v="0"/>
    <n v="2"/>
    <n v="12"/>
    <n v="0"/>
    <n v="0"/>
    <n v="0"/>
    <n v="0"/>
    <n v="0"/>
    <n v="0"/>
    <n v="0"/>
    <n v="75"/>
    <n v="7"/>
    <n v="14"/>
    <n v="46"/>
    <n v="7"/>
    <n v="1"/>
    <n v="1019"/>
    <n v="7"/>
    <n v="14"/>
    <n v="46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dadbc42-51d8-422b-b2fe-13764e357dff"/>
    <s v="4708f323-e8ef-4eae-a378-64b568f3b763"/>
    <s v="BFL-Govdc-Apps/bfl/bfms"/>
    <x v="0"/>
    <s v="develop"/>
    <n v="31533"/>
    <d v="2026-02-16T14:35:59"/>
    <d v="2026-02-16T14:35:59"/>
    <d v="2026-02-16T14:38:14"/>
    <s v="14"/>
    <s v="16/02/2026"/>
    <d v="1899-12-30T00:02:15"/>
    <s v="sast,containers,sca"/>
    <s v="achauhan4"/>
    <x v="1"/>
    <s v="Project Scan"/>
    <b v="1"/>
    <b v="1"/>
    <b v="0"/>
    <b v="1"/>
    <b v="0"/>
    <b v="0"/>
    <n v="216"/>
    <n v="14"/>
    <n v="47"/>
    <n v="57"/>
    <n v="51"/>
    <n v="1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5e025832-9229-4914-b127-834c972aa4cf"/>
    <s v="10cbaf8f-f890-4428-bb85-c4cd8d8247cc"/>
    <s v="BFL-Govdc-Apps/ptips/ptips-core"/>
    <x v="0"/>
    <s v="develop"/>
    <n v="565747"/>
    <d v="2026-02-16T14:35:19"/>
    <d v="2026-02-16T14:35:19"/>
    <d v="2026-02-16T14:39:37"/>
    <s v="14"/>
    <s v="16/02/2026"/>
    <d v="1899-12-30T00:04:18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43b362d-2ca5-43ea-928c-22718b120dcf"/>
    <s v="236f98d3-8fe8-4897-a3f7-9fdbed6fd619"/>
    <s v="BFL-Govdc-Apps/bfl/indices"/>
    <x v="0"/>
    <s v="develop"/>
    <n v="2717"/>
    <d v="2026-02-16T14:34:55"/>
    <d v="2026-02-16T14:34:55"/>
    <d v="2026-02-16T14:36:05"/>
    <s v="14"/>
    <s v="16/02/2026"/>
    <d v="1899-12-30T00:01:10"/>
    <s v="sast,containers,sca"/>
    <s v="achauhan4"/>
    <x v="1"/>
    <s v="Project Scan"/>
    <b v="1"/>
    <b v="1"/>
    <b v="0"/>
    <b v="1"/>
    <b v="0"/>
    <b v="0"/>
    <n v="164"/>
    <n v="4"/>
    <n v="29"/>
    <n v="41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9"/>
    <n v="2"/>
    <n v="25"/>
    <n v="35"/>
    <n v="6"/>
    <n v="1"/>
  </r>
  <r>
    <s v="3bdd5e1f-365d-45b2-85a8-8c06a42913c2"/>
    <s v="10cbaf8f-f890-4428-bb85-c4cd8d8247cc"/>
    <s v="BFL-Govdc-Apps/ptips/ptips-core"/>
    <x v="0"/>
    <s v="ptips-modernisation-interim"/>
    <n v="569809"/>
    <d v="2026-02-13T18:25:08"/>
    <d v="2026-02-13T18:25:08"/>
    <d v="2026-02-13T18:29:39"/>
    <s v="18"/>
    <s v="13/02/2026"/>
    <d v="1899-12-30T00:04:32"/>
    <s v="sast,containers,sca"/>
    <s v="achauhan4"/>
    <x v="1"/>
    <s v="Project Scan"/>
    <b v="1"/>
    <b v="1"/>
    <b v="0"/>
    <b v="1"/>
    <b v="0"/>
    <b v="0"/>
    <n v="60"/>
    <n v="0"/>
    <n v="4"/>
    <n v="21"/>
    <n v="14"/>
    <n v="0"/>
    <x v="13"/>
    <n v="0"/>
    <n v="0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00f483-3f1c-4988-aeeb-14efae14e401"/>
    <s v="10cbaf8f-f890-4428-bb85-c4cd8d8247cc"/>
    <s v="BFL-Govdc-Apps/ptips/ptips-core"/>
    <x v="0"/>
    <s v="ptips-modernisation-interim"/>
    <n v="569788"/>
    <d v="2026-02-12T18:03:25"/>
    <d v="2026-02-12T18:03:25"/>
    <d v="2026-02-12T18:07:47"/>
    <s v="18"/>
    <s v="12/02/2026"/>
    <d v="1899-12-30T00:04:21"/>
    <s v="sast,containers,sca"/>
    <s v="achauhan4"/>
    <x v="1"/>
    <s v="Project Scan"/>
    <b v="1"/>
    <b v="1"/>
    <b v="0"/>
    <b v="1"/>
    <b v="0"/>
    <b v="0"/>
    <n v="60"/>
    <n v="0"/>
    <n v="4"/>
    <n v="21"/>
    <n v="14"/>
    <n v="0"/>
    <x v="13"/>
    <n v="0"/>
    <n v="0"/>
    <n v="3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8b61ea0-0cf9-4dde-894b-003dee5ec7c4"/>
    <s v="4708f323-e8ef-4eae-a378-64b568f3b763"/>
    <s v="BFL-Govdc-Apps/bfl/bfms"/>
    <x v="0"/>
    <s v="develop"/>
    <n v="31533"/>
    <d v="2026-02-09T16:36:19"/>
    <d v="2026-02-09T16:36:19"/>
    <d v="2026-02-09T16:38:39"/>
    <s v="16"/>
    <s v="9/02/2026"/>
    <d v="1899-12-30T00:02:20"/>
    <s v="sast,containers,sca"/>
    <s v="achauhan4"/>
    <x v="1"/>
    <s v="Project Scan"/>
    <b v="1"/>
    <b v="1"/>
    <b v="0"/>
    <b v="1"/>
    <b v="0"/>
    <b v="0"/>
    <n v="214"/>
    <n v="14"/>
    <n v="46"/>
    <n v="56"/>
    <n v="51"/>
    <n v="1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e1cfd9ae-5bdc-42ee-8e84-1190425f951a"/>
    <s v="540e17b5-2501-4d81-906d-d882c29dbfad"/>
    <s v="BFL-Govdc-Apps/bfl/transport-data-processor"/>
    <x v="0"/>
    <s v="develop"/>
    <n v="12722"/>
    <d v="2026-02-09T16:36:04"/>
    <d v="2026-02-09T16:36:04"/>
    <d v="2026-02-09T16:38:20"/>
    <s v="16"/>
    <s v="9/02/2026"/>
    <d v="1899-12-30T00:02:16"/>
    <s v="sast,containers,sca"/>
    <s v="achauhan4"/>
    <x v="1"/>
    <s v="Project Scan"/>
    <b v="1"/>
    <b v="1"/>
    <b v="0"/>
    <b v="1"/>
    <b v="0"/>
    <b v="0"/>
    <n v="196"/>
    <n v="16"/>
    <n v="38"/>
    <n v="48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36"/>
    <n v="2"/>
    <n v="12"/>
    <n v="18"/>
    <n v="4"/>
    <n v="0"/>
  </r>
  <r>
    <s v="67a1cc88-bb38-4bee-9bd1-c7adff9b4f1a"/>
    <s v="051b0812-0f3d-4df8-b3f1-c0f637be0b9d"/>
    <s v="BFL-Govdc-Apps/bfl/iei-validator"/>
    <x v="0"/>
    <s v="develop"/>
    <n v="75721"/>
    <d v="2026-02-09T16:35:41"/>
    <d v="2026-02-09T16:35:41"/>
    <d v="2026-02-09T16:37:54"/>
    <s v="16"/>
    <s v="9/02/2026"/>
    <d v="1899-12-30T00:02:13"/>
    <s v="sast,containers,sca"/>
    <s v="achauhan4"/>
    <x v="1"/>
    <s v="Project Scan"/>
    <b v="1"/>
    <b v="1"/>
    <b v="0"/>
    <b v="1"/>
    <b v="0"/>
    <b v="0"/>
    <n v="231"/>
    <n v="16"/>
    <n v="44"/>
    <n v="64"/>
    <n v="46"/>
    <n v="2"/>
    <x v="10"/>
    <n v="0"/>
    <n v="0"/>
    <n v="0"/>
    <n v="12"/>
    <n v="0"/>
    <n v="0"/>
    <n v="0"/>
    <n v="0"/>
    <n v="0"/>
    <n v="0"/>
    <n v="0"/>
    <n v="22"/>
    <n v="6"/>
    <n v="3"/>
    <n v="3"/>
    <n v="10"/>
    <n v="0"/>
    <n v="81"/>
    <n v="6"/>
    <n v="3"/>
    <n v="3"/>
    <n v="10"/>
    <n v="0"/>
    <n v="0"/>
    <n v="0"/>
    <n v="0"/>
    <n v="0"/>
    <n v="0"/>
    <n v="0"/>
    <n v="0"/>
    <n v="0"/>
    <n v="0"/>
    <n v="0"/>
    <n v="0"/>
    <n v="0"/>
    <n v="116"/>
    <n v="4"/>
    <n v="38"/>
    <n v="58"/>
    <n v="14"/>
    <n v="2"/>
  </r>
  <r>
    <s v="9de3eeff-e592-46bd-9617-1374d9424752"/>
    <s v="668e956d-ba2f-4211-a98d-bc20d89dc71f"/>
    <s v="BFL-Govdc-Apps/ptips/ptips-web-client"/>
    <x v="0"/>
    <s v="develop"/>
    <n v="107446"/>
    <d v="2026-02-09T16:35:28"/>
    <d v="2026-02-09T16:35:28"/>
    <d v="2026-02-09T16:39:44"/>
    <s v="16"/>
    <s v="9/02/2026"/>
    <d v="1899-12-30T00:04:16"/>
    <s v="sast,containers,sca"/>
    <s v="achauhan4"/>
    <x v="1"/>
    <s v="Project Scan"/>
    <b v="1"/>
    <b v="1"/>
    <b v="0"/>
    <b v="1"/>
    <b v="0"/>
    <b v="0"/>
    <n v="1106"/>
    <n v="14"/>
    <n v="32"/>
    <n v="86"/>
    <n v="26"/>
    <n v="2"/>
    <x v="1"/>
    <n v="0"/>
    <n v="0"/>
    <n v="2"/>
    <n v="12"/>
    <n v="0"/>
    <n v="0"/>
    <n v="0"/>
    <n v="0"/>
    <n v="0"/>
    <n v="0"/>
    <n v="0"/>
    <n v="73"/>
    <n v="7"/>
    <n v="16"/>
    <n v="42"/>
    <n v="7"/>
    <n v="1"/>
    <n v="1019"/>
    <n v="7"/>
    <n v="16"/>
    <n v="42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4f52886-76cb-4133-a82a-c99566244476"/>
    <s v="60a37300-acd2-4774-a84b-9c2909ba9ad8"/>
    <s v="BFL-Govdc-Apps/bfl/gtfs-r-validator"/>
    <x v="0"/>
    <s v="develop"/>
    <n v="2912"/>
    <d v="2026-02-09T16:35:11"/>
    <d v="2026-02-09T16:35:11"/>
    <d v="2026-02-09T16:38:24"/>
    <s v="16"/>
    <s v="9/02/2026"/>
    <d v="1899-12-30T00:03:13"/>
    <s v="sast,containers,sca"/>
    <s v="achauhan4"/>
    <x v="1"/>
    <s v="Project Scan"/>
    <b v="1"/>
    <b v="1"/>
    <b v="0"/>
    <b v="1"/>
    <b v="0"/>
    <b v="0"/>
    <n v="257"/>
    <n v="20"/>
    <n v="68"/>
    <n v="74"/>
    <n v="22"/>
    <n v="0"/>
    <x v="5"/>
    <n v="0"/>
    <n v="0"/>
    <n v="2"/>
    <n v="0"/>
    <n v="0"/>
    <n v="0"/>
    <n v="0"/>
    <n v="0"/>
    <n v="0"/>
    <n v="0"/>
    <n v="0"/>
    <n v="91"/>
    <n v="10"/>
    <n v="34"/>
    <n v="36"/>
    <n v="11"/>
    <n v="0"/>
    <n v="164"/>
    <n v="10"/>
    <n v="34"/>
    <n v="3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3f3a260-3204-41ff-a0f3-c3e18a623337"/>
    <s v="b420aaeb-79be-4270-9489-fe82b492d557"/>
    <s v="BFL-Govdc-Apps/bfl/route-service"/>
    <x v="0"/>
    <s v="develop"/>
    <n v="8943"/>
    <d v="2026-02-09T16:34:57"/>
    <d v="2026-02-09T16:34:57"/>
    <d v="2026-02-09T16:36:05"/>
    <s v="16"/>
    <s v="9/02/2026"/>
    <d v="1899-12-30T00:01:08"/>
    <s v="sast,containers,sca"/>
    <s v="achauhan4"/>
    <x v="1"/>
    <s v="Project Scan"/>
    <b v="1"/>
    <b v="1"/>
    <b v="0"/>
    <b v="1"/>
    <b v="0"/>
    <b v="0"/>
    <n v="135"/>
    <n v="4"/>
    <n v="28"/>
    <n v="40"/>
    <n v="26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52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69471e3b-6a09-45cf-9cf2-696fdb097bdd"/>
    <s v="179cb398-158b-46e1-8293-3ed8fc467627"/>
    <s v="BFL-Govdc-Apps/bfl/bus-contract-kpi"/>
    <x v="0"/>
    <s v="develop"/>
    <n v="4576"/>
    <d v="2026-02-09T16:34:47"/>
    <d v="2026-02-09T16:34:47"/>
    <d v="2026-02-09T16:36:59"/>
    <s v="16"/>
    <s v="9/02/2026"/>
    <d v="1899-12-30T00:02:12"/>
    <s v="sast,containers,sca"/>
    <s v="achauhan4"/>
    <x v="1"/>
    <s v="Project Scan"/>
    <b v="1"/>
    <b v="1"/>
    <b v="0"/>
    <b v="1"/>
    <b v="0"/>
    <b v="0"/>
    <n v="186"/>
    <n v="12"/>
    <n v="40"/>
    <n v="50"/>
    <n v="33"/>
    <n v="1"/>
    <x v="9"/>
    <n v="0"/>
    <n v="0"/>
    <n v="0"/>
    <n v="5"/>
    <n v="0"/>
    <n v="0"/>
    <n v="0"/>
    <n v="0"/>
    <n v="0"/>
    <n v="0"/>
    <n v="0"/>
    <n v="32"/>
    <n v="5"/>
    <n v="8"/>
    <n v="8"/>
    <n v="11"/>
    <n v="0"/>
    <n v="82"/>
    <n v="5"/>
    <n v="8"/>
    <n v="8"/>
    <n v="11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2085161e-b31a-4c8a-8321-0b57f44366e3"/>
    <s v="1446b08d-d8a9-4403-a208-234af7207d0e"/>
    <s v="BFL-Govdc-Apps/bfl/bsar"/>
    <x v="0"/>
    <s v="develop"/>
    <n v="43479"/>
    <d v="2026-02-09T16:34:36"/>
    <d v="2026-02-09T16:34:36"/>
    <d v="2026-02-09T16:36:09"/>
    <s v="16"/>
    <s v="9/02/2026"/>
    <d v="1899-12-30T00:01:33"/>
    <s v="sast,containers,sca"/>
    <s v="achauhan4"/>
    <x v="1"/>
    <s v="Project Scan"/>
    <b v="1"/>
    <b v="1"/>
    <b v="0"/>
    <b v="1"/>
    <b v="0"/>
    <b v="0"/>
    <n v="150"/>
    <n v="10"/>
    <n v="32"/>
    <n v="59"/>
    <n v="12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1b8f8566-c537-445b-9ab3-9f08508c31d3"/>
    <s v="10cbaf8f-f890-4428-bb85-c4cd8d8247cc"/>
    <s v="BFL-Govdc-Apps/ptips/ptips-core"/>
    <x v="0"/>
    <s v="develop"/>
    <n v="565747"/>
    <d v="2026-02-09T16:34:17"/>
    <d v="2026-02-09T16:34:17"/>
    <d v="2026-02-09T16:38:34"/>
    <s v="16"/>
    <s v="9/02/2026"/>
    <d v="1899-12-30T00:04:16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c6a0dcd-6a81-43f8-b882-d17c2e9d8228"/>
    <s v="d3cf1258-9a7e-4bb3-a845-26a7aededf6a"/>
    <s v="BFL-Govdc-Apps/bfl/odin"/>
    <x v="0"/>
    <s v="develop"/>
    <n v="44462"/>
    <d v="2026-02-09T16:33:54"/>
    <d v="2026-02-09T16:33:54"/>
    <d v="2026-02-09T16:36:04"/>
    <s v="16"/>
    <s v="9/02/2026"/>
    <d v="1899-12-30T00:02:10"/>
    <s v="sast,containers,sca"/>
    <s v="achauhan4"/>
    <x v="1"/>
    <s v="Project Scan"/>
    <b v="1"/>
    <b v="1"/>
    <b v="0"/>
    <b v="1"/>
    <b v="0"/>
    <b v="0"/>
    <n v="163"/>
    <n v="14"/>
    <n v="38"/>
    <n v="62"/>
    <n v="14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6984ef57-c2fd-4ce2-a672-fc95aa6268e6"/>
    <s v="46ea19ed-bdde-4aac-a4b2-ed3dff70fb07"/>
    <s v="BFL-Govdc-Apps/ptips/ptips-web-help"/>
    <x v="0"/>
    <s v="develop"/>
    <n v="4482"/>
    <d v="2026-02-09T16:33:41"/>
    <d v="2026-02-09T16:33:41"/>
    <d v="2026-02-09T16:37:05"/>
    <s v="16"/>
    <s v="9/02/2026"/>
    <d v="1899-12-30T00:03:25"/>
    <s v="sast,containers,sca"/>
    <s v="achauhan4"/>
    <x v="1"/>
    <s v="Project Scan"/>
    <b v="1"/>
    <b v="1"/>
    <b v="0"/>
    <b v="1"/>
    <b v="0"/>
    <b v="0"/>
    <n v="221"/>
    <n v="10"/>
    <n v="96"/>
    <n v="52"/>
    <n v="2"/>
    <n v="0"/>
    <x v="2"/>
    <n v="0"/>
    <n v="0"/>
    <n v="0"/>
    <n v="0"/>
    <n v="0"/>
    <n v="0"/>
    <n v="0"/>
    <n v="0"/>
    <n v="0"/>
    <n v="0"/>
    <n v="0"/>
    <n v="80"/>
    <n v="5"/>
    <n v="48"/>
    <n v="26"/>
    <n v="1"/>
    <n v="0"/>
    <n v="141"/>
    <n v="5"/>
    <n v="48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950841c-2738-4706-a49c-e05814b7b073"/>
    <s v="c1a09b8b-7bc0-4326-ae87-becccf9b8d33"/>
    <s v="BFL-Govdc-Apps/bfl/bos-contract"/>
    <x v="0"/>
    <s v="develop"/>
    <n v="51788"/>
    <d v="2026-02-09T16:33:30"/>
    <d v="2026-02-09T16:33:30"/>
    <d v="2026-02-09T16:35:04"/>
    <s v="16"/>
    <s v="9/02/2026"/>
    <d v="1899-12-30T00:01:34"/>
    <s v="sast,containers,sca"/>
    <s v="achauhan4"/>
    <x v="1"/>
    <s v="Project Scan"/>
    <b v="1"/>
    <b v="1"/>
    <b v="0"/>
    <b v="1"/>
    <b v="0"/>
    <b v="0"/>
    <n v="145"/>
    <n v="4"/>
    <n v="30"/>
    <n v="41"/>
    <n v="28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54"/>
    <n v="1"/>
    <n v="3"/>
    <n v="2"/>
    <n v="7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b8a7b4f7-3ddf-475e-98e6-d72904ce4ba4"/>
    <s v="236f98d3-8fe8-4897-a3f7-9fdbed6fd619"/>
    <s v="BFL-Govdc-Apps/bfl/indices"/>
    <x v="0"/>
    <s v="develop"/>
    <n v="2717"/>
    <d v="2026-02-09T16:33:19"/>
    <d v="2026-02-09T16:33:19"/>
    <d v="2026-02-09T16:35:34"/>
    <s v="16"/>
    <s v="9/02/2026"/>
    <d v="1899-12-30T00:02:15"/>
    <s v="sast,containers,sca"/>
    <s v="achauhan4"/>
    <x v="1"/>
    <s v="Project Scan"/>
    <b v="1"/>
    <b v="1"/>
    <b v="0"/>
    <b v="1"/>
    <b v="0"/>
    <b v="0"/>
    <n v="162"/>
    <n v="4"/>
    <n v="28"/>
    <n v="40"/>
    <n v="27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8"/>
    <n v="1"/>
    <n v="2"/>
    <n v="3"/>
    <n v="10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f190ba75-c54d-4c5d-bb57-621a95ff40fe"/>
    <s v="3a6846e3-ff40-485d-919c-c857026cb5d7"/>
    <s v="BFL-Govdc-Apps/bfl/bus-procurement-panel4"/>
    <x v="0"/>
    <s v="develop"/>
    <n v="32516"/>
    <d v="2026-02-09T16:33:06"/>
    <d v="2026-02-09T16:33:06"/>
    <d v="2026-02-09T16:35:19"/>
    <s v="16"/>
    <s v="9/02/2026"/>
    <d v="1899-12-30T00:02:13"/>
    <s v="sast,containers,sca"/>
    <s v="achauhan4"/>
    <x v="1"/>
    <s v="Project Scan"/>
    <b v="1"/>
    <b v="1"/>
    <b v="0"/>
    <b v="1"/>
    <b v="0"/>
    <b v="0"/>
    <n v="167"/>
    <n v="14"/>
    <n v="40"/>
    <n v="60"/>
    <n v="21"/>
    <n v="1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773ed79e-ca69-4431-a452-02384aaf9aa0"/>
    <s v="89e7e7b7-9f2c-4741-a3b8-07a38d33fa05"/>
    <s v="BFL-Govdc-Apps/bfl/bus-procurement-panel3"/>
    <x v="0"/>
    <s v="develop"/>
    <n v="17949"/>
    <d v="2026-02-09T16:32:54"/>
    <d v="2026-02-09T16:32:54"/>
    <d v="2026-02-09T16:35:04"/>
    <s v="16"/>
    <s v="9/02/2026"/>
    <d v="1899-12-30T00:02:10"/>
    <s v="sast,containers,sca"/>
    <s v="achauhan4"/>
    <x v="1"/>
    <s v="Project Scan"/>
    <b v="1"/>
    <b v="1"/>
    <b v="0"/>
    <b v="1"/>
    <b v="0"/>
    <b v="0"/>
    <n v="175"/>
    <n v="14"/>
    <n v="38"/>
    <n v="62"/>
    <n v="29"/>
    <n v="1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67"/>
    <n v="2"/>
    <n v="24"/>
    <n v="34"/>
    <n v="6"/>
    <n v="1"/>
  </r>
  <r>
    <s v="a984a10d-5bae-4514-ae13-f087649e3fab"/>
    <s v="c6bd9a47-6483-48ac-8a30-7d6b16a58dc0"/>
    <s v="BFL-Govdc-Apps/bfl/bus-procurement"/>
    <x v="0"/>
    <s v="migration_bta_stage2"/>
    <n v="13718"/>
    <d v="2026-02-05T14:51:33"/>
    <d v="2026-02-05T14:51:33"/>
    <d v="2026-02-05T14:52:53"/>
    <s v="14"/>
    <s v="5/02/2026"/>
    <d v="1899-12-30T00:01:20"/>
    <s v="sast,containers,sca"/>
    <s v="achauhan4"/>
    <x v="1"/>
    <s v="Project Scan"/>
    <b v="1"/>
    <b v="1"/>
    <b v="0"/>
    <b v="1"/>
    <b v="0"/>
    <b v="0"/>
    <n v="152"/>
    <n v="13"/>
    <n v="35"/>
    <n v="53"/>
    <n v="27"/>
    <n v="1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54"/>
    <n v="6"/>
    <n v="7"/>
    <n v="13"/>
    <n v="5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e1b6f257-6d9b-4918-99ee-6824af38fd7c"/>
    <s v="236f98d3-8fe8-4897-a3f7-9fdbed6fd619"/>
    <s v="BFL-Govdc-Apps/bfl/indices"/>
    <x v="0"/>
    <s v="migration_bta_stage2"/>
    <n v="4955"/>
    <d v="2026-02-03T16:00:28"/>
    <d v="2026-02-03T16:00:28"/>
    <d v="2026-02-03T16:02:44"/>
    <s v="16"/>
    <s v="3/02/2026"/>
    <d v="1899-12-30T00:02:16"/>
    <s v="sast,containers,sca"/>
    <s v="achauhan4"/>
    <x v="1"/>
    <s v="Project Scan"/>
    <b v="1"/>
    <b v="1"/>
    <b v="0"/>
    <b v="1"/>
    <b v="0"/>
    <b v="0"/>
    <n v="149"/>
    <n v="3"/>
    <n v="25"/>
    <n v="33"/>
    <n v="26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77"/>
    <n v="1"/>
    <n v="2"/>
    <n v="3"/>
    <n v="10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c4c8a70e-8e6e-4c68-9623-6a7bec831c25"/>
    <s v="c1a09b8b-7bc0-4326-ae87-becccf9b8d33"/>
    <s v="BFL-Govdc-Apps/bfl/bos-contract"/>
    <x v="0"/>
    <s v="feature_ADE-244"/>
    <n v="53773"/>
    <d v="2026-02-02T22:30:04"/>
    <d v="2026-02-02T22:30:04"/>
    <d v="2026-02-02T22:32:22"/>
    <s v="22"/>
    <s v="2/02/2026"/>
    <d v="1899-12-30T00:02:18"/>
    <s v="sast,containers,sca"/>
    <s v="achauhan4"/>
    <x v="1"/>
    <s v="Project Scan"/>
    <b v="1"/>
    <b v="1"/>
    <b v="0"/>
    <b v="1"/>
    <b v="0"/>
    <b v="0"/>
    <n v="146"/>
    <n v="3"/>
    <n v="27"/>
    <n v="34"/>
    <n v="27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7"/>
    <n v="1"/>
    <n v="3"/>
    <n v="2"/>
    <n v="7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0c13e71e-12f6-4114-94bb-b882c49fb8d9"/>
    <s v="1446b08d-d8a9-4403-a208-234af7207d0e"/>
    <s v="BFL-Govdc-Apps/bfl/bsar"/>
    <x v="0"/>
    <s v="develop"/>
    <n v="43479"/>
    <d v="2026-02-02T19:11:03"/>
    <d v="2026-02-02T19:11:03"/>
    <d v="2026-02-02T19:12:36"/>
    <s v="19"/>
    <s v="2/02/2026"/>
    <d v="1899-12-30T00:01:33"/>
    <s v="sast,containers,sca"/>
    <s v="achauhan4"/>
    <x v="1"/>
    <s v="Project Scan"/>
    <b v="1"/>
    <b v="1"/>
    <b v="0"/>
    <b v="1"/>
    <b v="0"/>
    <b v="0"/>
    <n v="138"/>
    <n v="9"/>
    <n v="29"/>
    <n v="52"/>
    <n v="11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165582dc-145a-47b2-b115-0aa61ac4ca65"/>
    <s v="d3cf1258-9a7e-4bb3-a845-26a7aededf6a"/>
    <s v="BFL-Govdc-Apps/bfl/odin"/>
    <x v="0"/>
    <s v="develop"/>
    <n v="44462"/>
    <d v="2026-02-02T19:10:45"/>
    <d v="2026-02-02T19:10:45"/>
    <d v="2026-02-02T19:13:13"/>
    <s v="19"/>
    <s v="2/02/2026"/>
    <d v="1899-12-30T00:02:28"/>
    <s v="sast,containers,sca"/>
    <s v="achauhan4"/>
    <x v="1"/>
    <s v="Project Scan"/>
    <b v="1"/>
    <b v="1"/>
    <b v="0"/>
    <b v="1"/>
    <b v="0"/>
    <b v="0"/>
    <n v="151"/>
    <n v="13"/>
    <n v="35"/>
    <n v="55"/>
    <n v="13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fd346481-76c6-4430-8e6a-a9e41bf73840"/>
    <s v="c1a09b8b-7bc0-4326-ae87-becccf9b8d33"/>
    <s v="BFL-Govdc-Apps/bfl/bos-contract"/>
    <x v="0"/>
    <s v="develop"/>
    <n v="51788"/>
    <d v="2026-02-02T19:10:30"/>
    <d v="2026-02-02T19:10:30"/>
    <d v="2026-02-02T19:12:03"/>
    <s v="19"/>
    <s v="2/02/2026"/>
    <d v="1899-12-30T00:01:33"/>
    <s v="sast,containers,sca"/>
    <s v="achauhan4"/>
    <x v="1"/>
    <s v="Project Scan"/>
    <b v="1"/>
    <b v="1"/>
    <b v="0"/>
    <b v="1"/>
    <b v="0"/>
    <b v="0"/>
    <n v="145"/>
    <n v="3"/>
    <n v="27"/>
    <n v="34"/>
    <n v="27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89d1b112-5d11-4550-8840-fb3821d57cd7"/>
    <s v="b420aaeb-79be-4270-9489-fe82b492d557"/>
    <s v="BFL-Govdc-Apps/bfl/route-service"/>
    <x v="0"/>
    <s v="develop"/>
    <n v="8943"/>
    <d v="2026-02-02T19:10:15"/>
    <d v="2026-02-02T19:10:15"/>
    <d v="2026-02-02T19:11:24"/>
    <s v="19"/>
    <s v="2/02/2026"/>
    <d v="1899-12-30T00:01:09"/>
    <s v="sast,containers,sca"/>
    <s v="achauhan4"/>
    <x v="1"/>
    <s v="Project Scan"/>
    <b v="1"/>
    <b v="1"/>
    <b v="0"/>
    <b v="1"/>
    <b v="0"/>
    <b v="0"/>
    <n v="135"/>
    <n v="3"/>
    <n v="25"/>
    <n v="33"/>
    <n v="25"/>
    <n v="1"/>
    <x v="2"/>
    <n v="0"/>
    <n v="0"/>
    <n v="0"/>
    <n v="0"/>
    <n v="0"/>
    <n v="0"/>
    <n v="0"/>
    <n v="0"/>
    <n v="0"/>
    <n v="0"/>
    <n v="0"/>
    <n v="16"/>
    <n v="1"/>
    <n v="2"/>
    <n v="3"/>
    <n v="10"/>
    <n v="0"/>
    <n v="64"/>
    <n v="1"/>
    <n v="2"/>
    <n v="3"/>
    <n v="10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9e7dcb9a-8869-4605-b6ef-a848a719494d"/>
    <s v="179cb398-158b-46e1-8293-3ed8fc467627"/>
    <s v="BFL-Govdc-Apps/bfl/bus-contract-kpi"/>
    <x v="0"/>
    <s v="develop"/>
    <n v="4576"/>
    <d v="2026-02-02T19:10:01"/>
    <d v="2026-02-02T19:10:01"/>
    <d v="2026-02-02T19:12:13"/>
    <s v="19"/>
    <s v="2/02/2026"/>
    <d v="1899-12-30T00:02:12"/>
    <s v="sast,containers,sca"/>
    <s v="achauhan4"/>
    <x v="1"/>
    <s v="Project Scan"/>
    <b v="1"/>
    <b v="1"/>
    <b v="0"/>
    <b v="1"/>
    <b v="0"/>
    <b v="0"/>
    <n v="174"/>
    <n v="11"/>
    <n v="37"/>
    <n v="43"/>
    <n v="32"/>
    <n v="1"/>
    <x v="9"/>
    <n v="0"/>
    <n v="0"/>
    <n v="0"/>
    <n v="5"/>
    <n v="0"/>
    <n v="0"/>
    <n v="0"/>
    <n v="0"/>
    <n v="0"/>
    <n v="0"/>
    <n v="0"/>
    <n v="32"/>
    <n v="5"/>
    <n v="8"/>
    <n v="8"/>
    <n v="11"/>
    <n v="0"/>
    <n v="82"/>
    <n v="5"/>
    <n v="8"/>
    <n v="8"/>
    <n v="11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bae0361f-d016-4c0a-a789-4ee2a14fdb43"/>
    <s v="46ea19ed-bdde-4aac-a4b2-ed3dff70fb07"/>
    <s v="BFL-Govdc-Apps/ptips/ptips-web-help"/>
    <x v="0"/>
    <s v="develop"/>
    <n v="4482"/>
    <d v="2026-02-02T19:09:44"/>
    <d v="2026-02-02T19:09:44"/>
    <d v="2026-02-02T19:14:14"/>
    <s v="19"/>
    <s v="2/02/2026"/>
    <d v="1899-12-30T00:04:31"/>
    <s v="sast,containers,sca"/>
    <s v="achauhan4"/>
    <x v="1"/>
    <s v="Project Scan"/>
    <b v="1"/>
    <b v="1"/>
    <b v="0"/>
    <b v="1"/>
    <b v="0"/>
    <b v="0"/>
    <n v="221"/>
    <n v="10"/>
    <n v="96"/>
    <n v="52"/>
    <n v="2"/>
    <n v="0"/>
    <x v="2"/>
    <n v="0"/>
    <n v="0"/>
    <n v="0"/>
    <n v="0"/>
    <n v="0"/>
    <n v="0"/>
    <n v="0"/>
    <n v="0"/>
    <n v="0"/>
    <n v="0"/>
    <n v="0"/>
    <n v="80"/>
    <n v="5"/>
    <n v="48"/>
    <n v="26"/>
    <n v="1"/>
    <n v="0"/>
    <n v="141"/>
    <n v="5"/>
    <n v="48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29724cc-fa08-4032-8545-a8cc057869cd"/>
    <s v="051b0812-0f3d-4df8-b3f1-c0f637be0b9d"/>
    <s v="BFL-Govdc-Apps/bfl/iei-validator"/>
    <x v="0"/>
    <s v="develop"/>
    <n v="75721"/>
    <d v="2026-02-02T19:09:32"/>
    <d v="2026-02-02T19:09:32"/>
    <d v="2026-02-02T19:11:07"/>
    <s v="19"/>
    <s v="2/02/2026"/>
    <d v="1899-12-30T00:01:35"/>
    <s v="sast,containers,sca"/>
    <s v="achauhan4"/>
    <x v="1"/>
    <s v="Project Scan"/>
    <b v="1"/>
    <b v="1"/>
    <b v="0"/>
    <b v="1"/>
    <b v="0"/>
    <b v="0"/>
    <n v="201"/>
    <n v="14"/>
    <n v="40"/>
    <n v="50"/>
    <n v="44"/>
    <n v="0"/>
    <x v="10"/>
    <n v="0"/>
    <n v="0"/>
    <n v="0"/>
    <n v="12"/>
    <n v="0"/>
    <n v="0"/>
    <n v="0"/>
    <n v="0"/>
    <n v="0"/>
    <n v="0"/>
    <n v="0"/>
    <n v="22"/>
    <n v="6"/>
    <n v="3"/>
    <n v="3"/>
    <n v="10"/>
    <n v="0"/>
    <n v="75"/>
    <n v="6"/>
    <n v="3"/>
    <n v="3"/>
    <n v="10"/>
    <n v="0"/>
    <n v="0"/>
    <n v="0"/>
    <n v="0"/>
    <n v="0"/>
    <n v="0"/>
    <n v="0"/>
    <n v="0"/>
    <n v="0"/>
    <n v="0"/>
    <n v="0"/>
    <n v="0"/>
    <n v="0"/>
    <n v="92"/>
    <n v="2"/>
    <n v="34"/>
    <n v="44"/>
    <n v="12"/>
    <n v="0"/>
  </r>
  <r>
    <s v="99b93489-bece-4b41-99ff-56dafc80a0bf"/>
    <s v="10cbaf8f-f890-4428-bb85-c4cd8d8247cc"/>
    <s v="BFL-Govdc-Apps/ptips/ptips-core"/>
    <x v="0"/>
    <s v="develop"/>
    <n v="565747"/>
    <d v="2026-02-02T19:08:57"/>
    <d v="2026-02-02T19:08:57"/>
    <d v="2026-02-02T19:13:10"/>
    <s v="19"/>
    <s v="2/02/2026"/>
    <d v="1899-12-30T00:04:13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b2350ff-2afa-4a16-a04b-aa0d53bfb89f"/>
    <s v="540e17b5-2501-4d81-906d-d882c29dbfad"/>
    <s v="BFL-Govdc-Apps/bfl/transport-data-processor"/>
    <x v="0"/>
    <s v="develop"/>
    <n v="12722"/>
    <d v="2026-02-02T19:08:39"/>
    <d v="2026-02-02T19:08:39"/>
    <d v="2026-02-02T19:10:49"/>
    <s v="19"/>
    <s v="2/02/2026"/>
    <d v="1899-12-30T00:02:10"/>
    <s v="sast,containers,sca"/>
    <s v="achauhan4"/>
    <x v="1"/>
    <s v="Project Scan"/>
    <b v="1"/>
    <b v="1"/>
    <b v="0"/>
    <b v="1"/>
    <b v="0"/>
    <b v="0"/>
    <n v="176"/>
    <n v="14"/>
    <n v="32"/>
    <n v="36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4bae0a68-0f2d-490c-bd91-6c43e89cf95b"/>
    <s v="540e17b5-2501-4d81-906d-d882c29dbfad"/>
    <s v="BFL-Govdc-Apps/bfl/transport-data-processor"/>
    <x v="0"/>
    <s v="develop"/>
    <n v="12722"/>
    <d v="2026-02-02T19:08:19"/>
    <d v="2026-02-02T19:08:19"/>
    <d v="2026-02-02T19:10:33"/>
    <s v="19"/>
    <s v="2/02/2026"/>
    <d v="1899-12-30T00:02:14"/>
    <s v="sast,containers,sca"/>
    <s v="achauhan4"/>
    <x v="1"/>
    <s v="Project Scan"/>
    <b v="1"/>
    <b v="1"/>
    <b v="0"/>
    <b v="1"/>
    <b v="0"/>
    <b v="0"/>
    <n v="176"/>
    <n v="14"/>
    <n v="32"/>
    <n v="36"/>
    <n v="35"/>
    <n v="0"/>
    <x v="12"/>
    <n v="0"/>
    <n v="0"/>
    <n v="0"/>
    <n v="7"/>
    <n v="0"/>
    <n v="0"/>
    <n v="0"/>
    <n v="0"/>
    <n v="0"/>
    <n v="0"/>
    <n v="0"/>
    <n v="47"/>
    <n v="7"/>
    <n v="13"/>
    <n v="15"/>
    <n v="12"/>
    <n v="0"/>
    <n v="106"/>
    <n v="7"/>
    <n v="13"/>
    <n v="15"/>
    <n v="12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7acbf02d-31f7-4939-befb-79c54c12b4df"/>
    <s v="60a37300-acd2-4774-a84b-9c2909ba9ad8"/>
    <s v="BFL-Govdc-Apps/bfl/gtfs-r-validator"/>
    <x v="0"/>
    <s v="develop"/>
    <n v="2912"/>
    <d v="2026-02-02T19:08:07"/>
    <d v="2026-02-02T19:08:07"/>
    <d v="2026-02-02T19:11:19"/>
    <s v="19"/>
    <s v="2/02/2026"/>
    <d v="1899-12-30T00:03:12"/>
    <s v="sast,containers,sca"/>
    <s v="achauhan4"/>
    <x v="1"/>
    <s v="Project Scan"/>
    <b v="1"/>
    <b v="1"/>
    <b v="0"/>
    <b v="1"/>
    <b v="0"/>
    <b v="0"/>
    <n v="258"/>
    <n v="20"/>
    <n v="70"/>
    <n v="74"/>
    <n v="22"/>
    <n v="0"/>
    <x v="5"/>
    <n v="0"/>
    <n v="0"/>
    <n v="2"/>
    <n v="0"/>
    <n v="0"/>
    <n v="0"/>
    <n v="0"/>
    <n v="0"/>
    <n v="0"/>
    <n v="0"/>
    <n v="0"/>
    <n v="92"/>
    <n v="10"/>
    <n v="35"/>
    <n v="36"/>
    <n v="11"/>
    <n v="0"/>
    <n v="164"/>
    <n v="10"/>
    <n v="35"/>
    <n v="3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292d326-8185-49da-8e6c-a7e9790fdcc6"/>
    <s v="3a6846e3-ff40-485d-919c-c857026cb5d7"/>
    <s v="BFL-Govdc-Apps/bfl/bus-procurement-panel4"/>
    <x v="0"/>
    <s v="develop"/>
    <n v="32471"/>
    <d v="2026-02-02T19:07:53"/>
    <d v="2026-02-02T19:07:53"/>
    <d v="2026-02-02T19:09:06"/>
    <s v="19"/>
    <s v="2/02/2026"/>
    <d v="1899-12-30T00:01:13"/>
    <s v="sast,containers,sca"/>
    <s v="achauhan4"/>
    <x v="1"/>
    <s v="Project Scan"/>
    <b v="1"/>
    <b v="1"/>
    <b v="0"/>
    <b v="1"/>
    <b v="0"/>
    <b v="0"/>
    <n v="155"/>
    <n v="13"/>
    <n v="37"/>
    <n v="53"/>
    <n v="20"/>
    <n v="1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63"/>
    <n v="6"/>
    <n v="8"/>
    <n v="13"/>
    <n v="5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aca39c67-0f2b-4bbc-811a-63e2a58eb9f6"/>
    <s v="89e7e7b7-9f2c-4741-a3b8-07a38d33fa05"/>
    <s v="BFL-Govdc-Apps/bfl/bus-procurement-panel3"/>
    <x v="0"/>
    <s v="develop"/>
    <n v="17950"/>
    <d v="2026-02-02T19:07:39"/>
    <d v="2026-02-02T19:07:39"/>
    <d v="2026-02-02T19:09:49"/>
    <s v="19"/>
    <s v="2/02/2026"/>
    <d v="1899-12-30T00:02:10"/>
    <s v="sast,containers,sca"/>
    <s v="achauhan4"/>
    <x v="1"/>
    <s v="Project Scan"/>
    <b v="1"/>
    <b v="1"/>
    <b v="0"/>
    <b v="1"/>
    <b v="0"/>
    <b v="0"/>
    <n v="161"/>
    <n v="13"/>
    <n v="35"/>
    <n v="55"/>
    <n v="28"/>
    <n v="1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1"/>
    <n v="6"/>
    <n v="7"/>
    <n v="14"/>
    <n v="5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3cdb3152-bf7a-43ec-8e16-64f5c01379d3"/>
    <s v="236f98d3-8fe8-4897-a3f7-9fdbed6fd619"/>
    <s v="BFL-Govdc-Apps/bfl/indices"/>
    <x v="0"/>
    <s v="develop"/>
    <n v="2717"/>
    <d v="2026-02-02T19:07:21"/>
    <d v="2026-02-02T19:07:21"/>
    <d v="2026-02-02T19:08:34"/>
    <s v="19"/>
    <s v="2/02/2026"/>
    <d v="1899-12-30T00:01:12"/>
    <s v="sast,containers,sca"/>
    <s v="achauhan4"/>
    <x v="1"/>
    <s v="Project Scan"/>
    <b v="1"/>
    <b v="1"/>
    <b v="0"/>
    <b v="1"/>
    <b v="0"/>
    <b v="0"/>
    <n v="139"/>
    <n v="3"/>
    <n v="25"/>
    <n v="33"/>
    <n v="26"/>
    <n v="1"/>
    <x v="3"/>
    <n v="0"/>
    <n v="0"/>
    <n v="0"/>
    <n v="1"/>
    <n v="0"/>
    <n v="0"/>
    <n v="0"/>
    <n v="0"/>
    <n v="0"/>
    <n v="0"/>
    <n v="0"/>
    <n v="16"/>
    <n v="1"/>
    <n v="2"/>
    <n v="3"/>
    <n v="10"/>
    <n v="0"/>
    <n v="67"/>
    <n v="1"/>
    <n v="2"/>
    <n v="3"/>
    <n v="10"/>
    <n v="0"/>
    <n v="0"/>
    <n v="0"/>
    <n v="0"/>
    <n v="0"/>
    <n v="0"/>
    <n v="0"/>
    <n v="0"/>
    <n v="0"/>
    <n v="0"/>
    <n v="0"/>
    <n v="0"/>
    <n v="0"/>
    <n v="55"/>
    <n v="1"/>
    <n v="21"/>
    <n v="27"/>
    <n v="5"/>
    <n v="1"/>
  </r>
  <r>
    <s v="c39e518c-a7a2-461d-a747-019fdbdbf903"/>
    <s v="4708f323-e8ef-4eae-a378-64b568f3b763"/>
    <s v="BFL-Govdc-Apps/bfl/bfms"/>
    <x v="0"/>
    <s v="develop"/>
    <n v="31533"/>
    <d v="2026-02-02T19:07:04"/>
    <d v="2026-02-02T19:07:04"/>
    <d v="2026-02-02T19:09:17"/>
    <s v="19"/>
    <s v="2/02/2026"/>
    <d v="1899-12-30T00:02:13"/>
    <s v="sast,sca,apisec"/>
    <s v="achauhan4"/>
    <x v="1"/>
    <s v="Project Scan"/>
    <b v="1"/>
    <b v="1"/>
    <b v="0"/>
    <b v="0"/>
    <b v="1"/>
    <b v="0"/>
    <n v="147"/>
    <n v="12"/>
    <n v="22"/>
    <n v="22"/>
    <n v="45"/>
    <n v="0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2929d74-84b2-418d-bb19-0e9dd2d61053"/>
    <s v="668e956d-ba2f-4211-a98d-bc20d89dc71f"/>
    <s v="BFL-Govdc-Apps/ptips/ptips-web-client"/>
    <x v="0"/>
    <s v="develop"/>
    <n v="107446"/>
    <d v="2026-02-02T19:06:51"/>
    <d v="2026-02-02T19:06:51"/>
    <d v="2026-02-02T19:11:09"/>
    <s v="19"/>
    <s v="2/02/2026"/>
    <d v="1899-12-30T00:04:18"/>
    <s v="sast,containers,sca"/>
    <s v="achauhan4"/>
    <x v="1"/>
    <s v="Project Scan"/>
    <b v="1"/>
    <b v="1"/>
    <b v="0"/>
    <b v="1"/>
    <b v="0"/>
    <b v="0"/>
    <n v="1104"/>
    <n v="14"/>
    <n v="32"/>
    <n v="86"/>
    <n v="22"/>
    <n v="2"/>
    <x v="1"/>
    <n v="0"/>
    <n v="0"/>
    <n v="2"/>
    <n v="12"/>
    <n v="0"/>
    <n v="0"/>
    <n v="0"/>
    <n v="0"/>
    <n v="0"/>
    <n v="0"/>
    <n v="0"/>
    <n v="71"/>
    <n v="7"/>
    <n v="16"/>
    <n v="42"/>
    <n v="5"/>
    <n v="1"/>
    <n v="1019"/>
    <n v="7"/>
    <n v="16"/>
    <n v="42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b8c535a-077f-4cf7-96f2-da5ee5fe0586"/>
    <s v="668e956d-ba2f-4211-a98d-bc20d89dc71f"/>
    <s v="BFL-Govdc-Apps/ptips/ptips-web-client"/>
    <x v="0"/>
    <s v="feature/feb-release-3.54.1"/>
    <n v="107446"/>
    <d v="2026-01-29T17:48:51"/>
    <d v="2026-01-29T17:48:51"/>
    <d v="2026-01-29T17:54:09"/>
    <s v="17"/>
    <s v="29/01/2026"/>
    <d v="1899-12-30T00:05:18"/>
    <s v="sast,containers,sca"/>
    <s v="achauhan4"/>
    <x v="1"/>
    <s v="Project Scan"/>
    <b v="1"/>
    <b v="1"/>
    <b v="0"/>
    <b v="1"/>
    <b v="0"/>
    <b v="0"/>
    <n v="1104"/>
    <n v="14"/>
    <n v="32"/>
    <n v="86"/>
    <n v="22"/>
    <n v="2"/>
    <x v="1"/>
    <n v="0"/>
    <n v="0"/>
    <n v="2"/>
    <n v="12"/>
    <n v="0"/>
    <n v="0"/>
    <n v="0"/>
    <n v="0"/>
    <n v="0"/>
    <n v="0"/>
    <n v="0"/>
    <n v="71"/>
    <n v="7"/>
    <n v="16"/>
    <n v="42"/>
    <n v="5"/>
    <n v="1"/>
    <n v="1019"/>
    <n v="7"/>
    <n v="16"/>
    <n v="42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4c5d002-2f70-44bb-a9ce-45e4b38bfe3a"/>
    <s v="4708f323-e8ef-4eae-a378-64b568f3b763"/>
    <s v="BFL-Govdc-Apps/bfl/bfms"/>
    <x v="0"/>
    <s v="feature_ADE-248"/>
    <n v="32749"/>
    <d v="2026-01-28T16:57:10"/>
    <d v="2026-01-28T16:57:10"/>
    <d v="2026-01-28T16:59:23"/>
    <s v="16"/>
    <s v="28/01/2026"/>
    <d v="1899-12-30T00:02:13"/>
    <s v="sast,containers,sca"/>
    <s v="achauhan4"/>
    <x v="1"/>
    <s v="Project Scan"/>
    <b v="1"/>
    <b v="1"/>
    <b v="0"/>
    <b v="1"/>
    <b v="0"/>
    <b v="0"/>
    <n v="193"/>
    <n v="13"/>
    <n v="41"/>
    <n v="49"/>
    <n v="44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aeef604f-97bb-4e65-9ecb-e42d11692b22"/>
    <s v="4708f323-e8ef-4eae-a378-64b568f3b763"/>
    <s v="BFL-Govdc-Apps/bfl/bfms"/>
    <x v="0"/>
    <s v="develop"/>
    <n v="31533"/>
    <d v="2026-01-27T23:49:59"/>
    <d v="2026-01-27T23:49:59"/>
    <d v="2026-01-27T23:52:30"/>
    <s v="23"/>
    <s v="27/01/2026"/>
    <d v="1899-12-30T00:02:31"/>
    <s v="sast,containers,sca"/>
    <s v="achauhan4"/>
    <x v="1"/>
    <s v="Project Scan"/>
    <b v="1"/>
    <b v="1"/>
    <b v="0"/>
    <b v="1"/>
    <b v="0"/>
    <b v="0"/>
    <n v="189"/>
    <n v="13"/>
    <n v="41"/>
    <n v="49"/>
    <n v="50"/>
    <n v="0"/>
    <x v="4"/>
    <n v="0"/>
    <n v="0"/>
    <n v="0"/>
    <n v="19"/>
    <n v="0"/>
    <n v="0"/>
    <n v="0"/>
    <n v="0"/>
    <n v="0"/>
    <n v="0"/>
    <n v="0"/>
    <n v="41"/>
    <n v="6"/>
    <n v="11"/>
    <n v="11"/>
    <n v="13"/>
    <n v="0"/>
    <n v="77"/>
    <n v="6"/>
    <n v="11"/>
    <n v="11"/>
    <n v="13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d2bbd96e-9d16-4e4c-ad46-af07c052cc9d"/>
    <s v="236f98d3-8fe8-4897-a3f7-9fdbed6fd619"/>
    <s v="BFL-Govdc-Apps/bfl/indices"/>
    <x v="0"/>
    <s v="feature_ADE_250_OSDME-4976"/>
    <n v="5448"/>
    <d v="2026-01-27T17:05:46"/>
    <d v="2026-01-27T17:05:46"/>
    <d v="2026-01-27T17:06:59"/>
    <s v="17"/>
    <s v="27/01/2026"/>
    <d v="1899-12-30T00:01:13"/>
    <s v="sast,containers,sca"/>
    <s v="achauhan4"/>
    <x v="1"/>
    <s v="Project Scan"/>
    <b v="1"/>
    <b v="1"/>
    <b v="0"/>
    <b v="1"/>
    <b v="0"/>
    <b v="0"/>
    <n v="152"/>
    <n v="3"/>
    <n v="23"/>
    <n v="33"/>
    <n v="33"/>
    <n v="0"/>
    <x v="14"/>
    <n v="0"/>
    <n v="0"/>
    <n v="0"/>
    <n v="8"/>
    <n v="0"/>
    <n v="0"/>
    <n v="0"/>
    <n v="0"/>
    <n v="0"/>
    <n v="0"/>
    <n v="0"/>
    <n v="16"/>
    <n v="1"/>
    <n v="2"/>
    <n v="3"/>
    <n v="10"/>
    <n v="0"/>
    <n v="76"/>
    <n v="1"/>
    <n v="2"/>
    <n v="3"/>
    <n v="10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b0808824-c874-4e92-a122-96761e9cce71"/>
    <s v="236f98d3-8fe8-4897-a3f7-9fdbed6fd619"/>
    <s v="BFL-Govdc-Apps/bfl/indices"/>
    <x v="0"/>
    <s v="master"/>
    <n v="2322"/>
    <d v="2026-01-27T17:03:02"/>
    <d v="2026-01-27T17:03:02"/>
    <d v="2026-01-27T17:04:09"/>
    <s v="17"/>
    <s v="27/01/2026"/>
    <d v="1899-12-30T00:01:08"/>
    <s v="sast,containers,sca"/>
    <s v="achauhan4"/>
    <x v="1"/>
    <s v="Project Scan"/>
    <b v="1"/>
    <b v="1"/>
    <b v="0"/>
    <b v="1"/>
    <b v="0"/>
    <b v="0"/>
    <n v="1"/>
    <n v="0"/>
    <n v="0"/>
    <n v="1"/>
    <n v="0"/>
    <n v="0"/>
    <x v="3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22ec504-6a17-4b04-8c5f-4f3e5c2562c1"/>
    <s v="c6bd9a47-6483-48ac-8a30-7d6b16a58dc0"/>
    <s v="BFL-Govdc-Apps/bfl/bus-procurement"/>
    <x v="0"/>
    <s v="feature_ADE-230_OSDME_4730_4933"/>
    <n v="13792"/>
    <d v="2026-01-27T17:02:24"/>
    <d v="2026-01-27T17:02:24"/>
    <d v="2026-01-27T17:03:34"/>
    <s v="17"/>
    <s v="27/01/2026"/>
    <d v="1899-12-30T00:01:10"/>
    <s v="sast,containers,sca"/>
    <s v="achauhan4"/>
    <x v="1"/>
    <s v="Project Scan"/>
    <b v="1"/>
    <b v="1"/>
    <b v="0"/>
    <b v="1"/>
    <b v="0"/>
    <b v="0"/>
    <n v="149"/>
    <n v="13"/>
    <n v="33"/>
    <n v="53"/>
    <n v="27"/>
    <n v="0"/>
    <x v="10"/>
    <n v="0"/>
    <n v="0"/>
    <n v="0"/>
    <n v="12"/>
    <n v="0"/>
    <n v="0"/>
    <n v="0"/>
    <n v="0"/>
    <n v="0"/>
    <n v="0"/>
    <n v="0"/>
    <n v="31"/>
    <n v="6"/>
    <n v="7"/>
    <n v="13"/>
    <n v="5"/>
    <n v="0"/>
    <n v="54"/>
    <n v="6"/>
    <n v="7"/>
    <n v="13"/>
    <n v="5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83d98bac-4be0-4f76-b95c-8df689b76887"/>
    <s v="3a6846e3-ff40-485d-919c-c857026cb5d7"/>
    <s v="BFL-Govdc-Apps/bfl/bus-procurement-panel4"/>
    <x v="0"/>
    <s v="Feature_ADE_230_4729"/>
    <n v="32516"/>
    <d v="2026-01-27T17:01:01"/>
    <d v="2026-01-27T17:01:01"/>
    <d v="2026-01-27T17:02:14"/>
    <s v="17"/>
    <s v="27/01/2026"/>
    <d v="1899-12-30T00:01:13"/>
    <s v="sast,containers,sca"/>
    <s v="achauhan4"/>
    <x v="1"/>
    <s v="Project Scan"/>
    <b v="1"/>
    <b v="1"/>
    <b v="0"/>
    <b v="1"/>
    <b v="0"/>
    <b v="0"/>
    <n v="143"/>
    <n v="13"/>
    <n v="35"/>
    <n v="53"/>
    <n v="20"/>
    <n v="0"/>
    <x v="9"/>
    <n v="0"/>
    <n v="0"/>
    <n v="0"/>
    <n v="5"/>
    <n v="0"/>
    <n v="0"/>
    <n v="0"/>
    <n v="0"/>
    <n v="0"/>
    <n v="0"/>
    <n v="0"/>
    <n v="32"/>
    <n v="6"/>
    <n v="8"/>
    <n v="13"/>
    <n v="5"/>
    <n v="0"/>
    <n v="54"/>
    <n v="6"/>
    <n v="8"/>
    <n v="13"/>
    <n v="5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d2568b3e-8d42-4544-a305-bdc4a28fc94b"/>
    <s v="89e7e7b7-9f2c-4741-a3b8-07a38d33fa05"/>
    <s v="BFL-Govdc-Apps/bfl/bus-procurement-panel3"/>
    <x v="0"/>
    <s v="feature_ADE_230_OSDME__4514_4934"/>
    <n v="17949"/>
    <d v="2026-01-27T17:00:31"/>
    <d v="2026-01-27T17:00:31"/>
    <d v="2026-01-27T17:02:44"/>
    <s v="17"/>
    <s v="27/01/2026"/>
    <d v="1899-12-30T00:02:13"/>
    <s v="sast,containers,sca"/>
    <s v="achauhan4"/>
    <x v="1"/>
    <s v="Project Scan"/>
    <b v="1"/>
    <b v="1"/>
    <b v="0"/>
    <b v="1"/>
    <b v="0"/>
    <b v="0"/>
    <n v="160"/>
    <n v="13"/>
    <n v="33"/>
    <n v="55"/>
    <n v="28"/>
    <n v="0"/>
    <x v="7"/>
    <n v="0"/>
    <n v="0"/>
    <n v="0"/>
    <n v="13"/>
    <n v="0"/>
    <n v="0"/>
    <n v="0"/>
    <n v="0"/>
    <n v="0"/>
    <n v="0"/>
    <n v="0"/>
    <n v="32"/>
    <n v="6"/>
    <n v="7"/>
    <n v="14"/>
    <n v="5"/>
    <n v="0"/>
    <n v="63"/>
    <n v="6"/>
    <n v="7"/>
    <n v="14"/>
    <n v="5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5729bef4-920c-492a-b59c-2e45d5c95de3"/>
    <s v="4708f323-e8ef-4eae-a378-64b568f3b763"/>
    <s v="BFL-Govdc-Apps/bfl/bfms"/>
    <x v="0"/>
    <s v="feature_ADE-248"/>
    <n v="32749"/>
    <d v="2026-01-27T16:59:52"/>
    <d v="2026-01-27T16:59:52"/>
    <d v="2026-01-27T17:02:04"/>
    <s v="16"/>
    <s v="27/01/2026"/>
    <d v="1899-12-30T00:02:13"/>
    <s v="sast,containers,sca"/>
    <s v="achauhan4"/>
    <x v="1"/>
    <s v="Project Scan"/>
    <b v="1"/>
    <b v="1"/>
    <b v="0"/>
    <b v="1"/>
    <b v="0"/>
    <b v="0"/>
    <n v="193"/>
    <n v="13"/>
    <n v="41"/>
    <n v="49"/>
    <n v="44"/>
    <n v="0"/>
    <x v="7"/>
    <n v="0"/>
    <n v="0"/>
    <n v="0"/>
    <n v="13"/>
    <n v="0"/>
    <n v="0"/>
    <n v="0"/>
    <n v="0"/>
    <n v="0"/>
    <n v="0"/>
    <n v="0"/>
    <n v="41"/>
    <n v="6"/>
    <n v="11"/>
    <n v="11"/>
    <n v="13"/>
    <n v="0"/>
    <n v="87"/>
    <n v="6"/>
    <n v="11"/>
    <n v="11"/>
    <n v="13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35673939-98bd-4722-8cd5-83f62a5d6694"/>
    <s v="236f98d3-8fe8-4897-a3f7-9fdbed6fd619"/>
    <s v="BFL-Govdc-Apps/bfl/indices"/>
    <x v="0"/>
    <s v="feature_ADE_250_OSDME-4976"/>
    <n v="5448"/>
    <d v="2026-01-27T13:12:41"/>
    <d v="2026-01-27T13:12:41"/>
    <d v="2026-01-27T13:14:54"/>
    <s v="13"/>
    <s v="27/01/2026"/>
    <d v="1899-12-30T00:02:13"/>
    <s v="sast,containers,sca"/>
    <s v="achauhan4"/>
    <x v="1"/>
    <s v="Project Scan"/>
    <b v="1"/>
    <b v="1"/>
    <b v="0"/>
    <b v="1"/>
    <b v="0"/>
    <b v="0"/>
    <n v="152"/>
    <n v="3"/>
    <n v="23"/>
    <n v="33"/>
    <n v="33"/>
    <n v="0"/>
    <x v="14"/>
    <n v="0"/>
    <n v="0"/>
    <n v="0"/>
    <n v="8"/>
    <n v="0"/>
    <n v="0"/>
    <n v="0"/>
    <n v="0"/>
    <n v="0"/>
    <n v="0"/>
    <n v="0"/>
    <n v="16"/>
    <n v="1"/>
    <n v="2"/>
    <n v="3"/>
    <n v="10"/>
    <n v="0"/>
    <n v="76"/>
    <n v="1"/>
    <n v="2"/>
    <n v="3"/>
    <n v="10"/>
    <n v="0"/>
    <n v="0"/>
    <n v="0"/>
    <n v="0"/>
    <n v="0"/>
    <n v="0"/>
    <n v="0"/>
    <n v="0"/>
    <n v="0"/>
    <n v="0"/>
    <n v="0"/>
    <n v="0"/>
    <n v="0"/>
    <n v="52"/>
    <n v="1"/>
    <n v="19"/>
    <n v="27"/>
    <n v="5"/>
    <n v="0"/>
  </r>
  <r>
    <s v="e3d915bb-6232-40ca-8040-3e9cf3144b73"/>
    <s v="540e17b5-2501-4d81-906d-d882c29dbfad"/>
    <s v="BFL-Govdc-Apps/bfl/transport-data-processor"/>
    <x v="0"/>
    <s v="develop"/>
    <n v="12722"/>
    <d v="2026-01-26T19:48:48"/>
    <d v="2026-01-26T19:48:48"/>
    <d v="2026-01-26T19:51:24"/>
    <s v="19"/>
    <s v="26/01/2026"/>
    <d v="1899-12-30T00:02:36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f47d2509-d8c6-4f0d-b1cf-ac05fe7e5f6f"/>
    <s v="051b0812-0f3d-4df8-b3f1-c0f637be0b9d"/>
    <s v="BFL-Govdc-Apps/bfl/iei-validator"/>
    <x v="0"/>
    <s v="develop"/>
    <n v="75721"/>
    <d v="2026-01-26T19:48:33"/>
    <d v="2026-01-26T19:48:33"/>
    <d v="2026-01-26T19:50:44"/>
    <s v="19"/>
    <s v="26/01/2026"/>
    <d v="1899-12-30T00:02:11"/>
    <s v="sast,containers,sca"/>
    <s v="achauhan4"/>
    <x v="1"/>
    <s v="Project Scan"/>
    <b v="1"/>
    <b v="1"/>
    <b v="0"/>
    <b v="1"/>
    <b v="0"/>
    <b v="0"/>
    <n v="206"/>
    <n v="14"/>
    <n v="38"/>
    <n v="52"/>
    <n v="42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92"/>
    <n v="2"/>
    <n v="32"/>
    <n v="46"/>
    <n v="12"/>
    <n v="0"/>
  </r>
  <r>
    <s v="55690cd9-0c0d-49b0-885b-6d425f28c5b3"/>
    <s v="b420aaeb-79be-4270-9489-fe82b492d557"/>
    <s v="BFL-Govdc-Apps/bfl/route-service"/>
    <x v="0"/>
    <s v="develop"/>
    <n v="8943"/>
    <d v="2026-01-26T19:48:22"/>
    <d v="2026-01-26T19:48:22"/>
    <d v="2026-01-26T19:49:33"/>
    <s v="19"/>
    <s v="26/01/2026"/>
    <d v="1899-12-30T00:01:11"/>
    <s v="sast,containers,sca"/>
    <s v="achauhan4"/>
    <x v="1"/>
    <s v="Project Scan"/>
    <b v="1"/>
    <b v="1"/>
    <b v="0"/>
    <b v="1"/>
    <b v="0"/>
    <b v="0"/>
    <n v="118"/>
    <n v="3"/>
    <n v="23"/>
    <n v="32"/>
    <n v="23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52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190b3800-6fec-4036-a965-fab28625b701"/>
    <s v="3a6846e3-ff40-485d-919c-c857026cb5d7"/>
    <s v="BFL-Govdc-Apps/bfl/bus-procurement-panel4"/>
    <x v="0"/>
    <s v="develop"/>
    <n v="32471"/>
    <d v="2026-01-26T19:48:12"/>
    <d v="2026-01-26T19:48:12"/>
    <d v="2026-01-26T19:50:24"/>
    <s v="19"/>
    <s v="26/01/2026"/>
    <d v="1899-12-30T00:02:12"/>
    <s v="sast,containers,sca"/>
    <s v="achauhan4"/>
    <x v="1"/>
    <s v="Project Scan"/>
    <b v="1"/>
    <b v="1"/>
    <b v="0"/>
    <b v="1"/>
    <b v="0"/>
    <b v="0"/>
    <n v="150"/>
    <n v="13"/>
    <n v="35"/>
    <n v="52"/>
    <n v="18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eab7966b-d1d2-4d6d-8c78-2c37f28ce3e6"/>
    <s v="179cb398-158b-46e1-8293-3ed8fc467627"/>
    <s v="BFL-Govdc-Apps/bfl/bus-contract-kpi"/>
    <x v="0"/>
    <s v="develop"/>
    <n v="4576"/>
    <d v="2026-01-26T19:47:56"/>
    <d v="2026-01-26T19:47:56"/>
    <d v="2026-01-26T19:50:08"/>
    <s v="19"/>
    <s v="26/01/2026"/>
    <d v="1899-12-30T00:02:12"/>
    <s v="sast,containers,sca"/>
    <s v="achauhan4"/>
    <x v="1"/>
    <s v="Project Scan"/>
    <b v="1"/>
    <b v="1"/>
    <b v="0"/>
    <b v="1"/>
    <b v="0"/>
    <b v="0"/>
    <n v="169"/>
    <n v="11"/>
    <n v="35"/>
    <n v="42"/>
    <n v="30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81560159-d638-4538-8a9b-e12e20cbb90d"/>
    <s v="c1a09b8b-7bc0-4326-ae87-becccf9b8d33"/>
    <s v="BFL-Govdc-Apps/bfl/bos-contract"/>
    <x v="0"/>
    <s v="develop"/>
    <n v="51788"/>
    <d v="2026-01-26T19:47:40"/>
    <d v="2026-01-26T19:47:40"/>
    <d v="2026-01-26T19:49:14"/>
    <s v="19"/>
    <s v="26/01/2026"/>
    <d v="1899-12-30T00:01:34"/>
    <s v="sast,containers,sca"/>
    <s v="achauhan4"/>
    <x v="1"/>
    <s v="Project Scan"/>
    <b v="1"/>
    <b v="1"/>
    <b v="0"/>
    <b v="1"/>
    <b v="0"/>
    <b v="0"/>
    <n v="129"/>
    <n v="3"/>
    <n v="25"/>
    <n v="33"/>
    <n v="27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54"/>
    <n v="1"/>
    <n v="3"/>
    <n v="2"/>
    <n v="7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7e26d98d-c941-4656-b62d-dff209c1feee"/>
    <s v="60a37300-acd2-4774-a84b-9c2909ba9ad8"/>
    <s v="BFL-Govdc-Apps/bfl/gtfs-r-validator"/>
    <x v="0"/>
    <s v="develop"/>
    <n v="2912"/>
    <d v="2026-01-26T19:47:24"/>
    <d v="2026-01-26T19:47:24"/>
    <d v="2026-01-26T19:51:37"/>
    <s v="19"/>
    <s v="26/01/2026"/>
    <d v="1899-12-30T00:04:12"/>
    <s v="sast,containers,sca"/>
    <s v="achauhan4"/>
    <x v="1"/>
    <s v="Project Scan"/>
    <b v="1"/>
    <b v="1"/>
    <b v="0"/>
    <b v="1"/>
    <b v="0"/>
    <b v="0"/>
    <n v="257"/>
    <n v="20"/>
    <n v="68"/>
    <n v="74"/>
    <n v="20"/>
    <n v="2"/>
    <x v="5"/>
    <n v="0"/>
    <n v="0"/>
    <n v="2"/>
    <n v="0"/>
    <n v="0"/>
    <n v="0"/>
    <n v="0"/>
    <n v="0"/>
    <n v="0"/>
    <n v="0"/>
    <n v="0"/>
    <n v="91"/>
    <n v="10"/>
    <n v="34"/>
    <n v="36"/>
    <n v="10"/>
    <n v="1"/>
    <n v="164"/>
    <n v="10"/>
    <n v="34"/>
    <n v="36"/>
    <n v="1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387488a-cdd8-4741-bf3d-c6a2e2876756"/>
    <s v="89e7e7b7-9f2c-4741-a3b8-07a38d33fa05"/>
    <s v="BFL-Govdc-Apps/bfl/bus-procurement-panel3"/>
    <x v="0"/>
    <s v="develop"/>
    <n v="17950"/>
    <d v="2026-01-26T19:47:06"/>
    <d v="2026-01-26T19:47:06"/>
    <d v="2026-01-26T19:49:19"/>
    <s v="19"/>
    <s v="26/01/2026"/>
    <d v="1899-12-30T00:02:13"/>
    <s v="sast,containers,sca"/>
    <s v="achauhan4"/>
    <x v="1"/>
    <s v="Project Scan"/>
    <b v="1"/>
    <b v="1"/>
    <b v="0"/>
    <b v="1"/>
    <b v="0"/>
    <b v="0"/>
    <n v="156"/>
    <n v="13"/>
    <n v="33"/>
    <n v="54"/>
    <n v="26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aeee1090-d076-470f-9ac8-3b6d5365e066"/>
    <s v="10cbaf8f-f890-4428-bb85-c4cd8d8247cc"/>
    <s v="BFL-Govdc-Apps/ptips/ptips-core"/>
    <x v="0"/>
    <s v="develop"/>
    <n v="565747"/>
    <d v="2026-01-26T19:46:45"/>
    <d v="2026-01-26T19:46:45"/>
    <d v="2026-01-26T19:50:55"/>
    <s v="19"/>
    <s v="26/01/2026"/>
    <d v="1899-12-30T00:04:11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a1e06ab-fc68-4518-81aa-72f222b15e08"/>
    <s v="668e956d-ba2f-4211-a98d-bc20d89dc71f"/>
    <s v="BFL-Govdc-Apps/ptips/ptips-web-client"/>
    <x v="0"/>
    <s v="develop"/>
    <n v="107446"/>
    <d v="2026-01-26T19:46:11"/>
    <d v="2026-01-26T19:46:11"/>
    <d v="2026-01-26T19:51:29"/>
    <s v="19"/>
    <s v="26/01/2026"/>
    <d v="1899-12-30T00:05:18"/>
    <s v="sast,containers,sca"/>
    <s v="achauhan4"/>
    <x v="1"/>
    <s v="Project Scan"/>
    <b v="1"/>
    <b v="1"/>
    <b v="0"/>
    <b v="1"/>
    <b v="0"/>
    <b v="0"/>
    <n v="1102"/>
    <n v="14"/>
    <n v="30"/>
    <n v="84"/>
    <n v="22"/>
    <n v="2"/>
    <x v="1"/>
    <n v="0"/>
    <n v="0"/>
    <n v="2"/>
    <n v="12"/>
    <n v="0"/>
    <n v="0"/>
    <n v="0"/>
    <n v="0"/>
    <n v="0"/>
    <n v="0"/>
    <n v="0"/>
    <n v="69"/>
    <n v="7"/>
    <n v="15"/>
    <n v="41"/>
    <n v="5"/>
    <n v="1"/>
    <n v="1019"/>
    <n v="7"/>
    <n v="15"/>
    <n v="4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05f1795-fda6-4f7d-b3db-f1a10f1d24ec"/>
    <s v="46ea19ed-bdde-4aac-a4b2-ed3dff70fb07"/>
    <s v="BFL-Govdc-Apps/ptips/ptips-web-help"/>
    <x v="0"/>
    <s v="develop"/>
    <n v="4482"/>
    <d v="2026-01-26T19:45:50"/>
    <d v="2026-01-26T19:45:50"/>
    <d v="2026-01-26T19:50:23"/>
    <s v="19"/>
    <s v="26/01/2026"/>
    <d v="1899-12-30T00:04:33"/>
    <s v="sast,containers,sca"/>
    <s v="achauhan4"/>
    <x v="1"/>
    <s v="Project Scan"/>
    <b v="1"/>
    <b v="1"/>
    <b v="0"/>
    <b v="1"/>
    <b v="0"/>
    <b v="0"/>
    <n v="220"/>
    <n v="10"/>
    <n v="94"/>
    <n v="52"/>
    <n v="2"/>
    <n v="0"/>
    <x v="2"/>
    <n v="0"/>
    <n v="0"/>
    <n v="0"/>
    <n v="0"/>
    <n v="0"/>
    <n v="0"/>
    <n v="0"/>
    <n v="0"/>
    <n v="0"/>
    <n v="0"/>
    <n v="0"/>
    <n v="79"/>
    <n v="5"/>
    <n v="47"/>
    <n v="26"/>
    <n v="1"/>
    <n v="0"/>
    <n v="141"/>
    <n v="5"/>
    <n v="47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1d148cc-6dba-4887-907f-e90bca07583d"/>
    <s v="d3cf1258-9a7e-4bb3-a845-26a7aededf6a"/>
    <s v="BFL-Govdc-Apps/bfl/odin"/>
    <x v="0"/>
    <s v="develop"/>
    <n v="44462"/>
    <d v="2026-01-26T19:45:37"/>
    <d v="2026-01-26T19:45:37"/>
    <d v="2026-01-26T19:47:52"/>
    <s v="19"/>
    <s v="26/01/2026"/>
    <d v="1899-12-30T00:02:14"/>
    <s v="sast,containers,sca"/>
    <s v="achauhan4"/>
    <x v="1"/>
    <s v="Project Scan"/>
    <b v="1"/>
    <b v="1"/>
    <b v="0"/>
    <b v="1"/>
    <b v="0"/>
    <b v="0"/>
    <n v="147"/>
    <n v="13"/>
    <n v="33"/>
    <n v="54"/>
    <n v="13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09319f24-32c7-463f-a5fe-62dbde3dbfe0"/>
    <s v="4708f323-e8ef-4eae-a378-64b568f3b763"/>
    <s v="BFL-Govdc-Apps/bfl/bfms"/>
    <x v="0"/>
    <s v="develop"/>
    <n v="31533"/>
    <d v="2026-01-26T19:45:22"/>
    <d v="2026-01-26T19:45:22"/>
    <d v="2026-01-26T19:47:37"/>
    <s v="19"/>
    <s v="26/01/2026"/>
    <d v="1899-12-30T00:02:14"/>
    <s v="sast,containers,sca"/>
    <s v="achauhan4"/>
    <x v="1"/>
    <s v="Project Scan"/>
    <b v="1"/>
    <b v="1"/>
    <b v="0"/>
    <b v="1"/>
    <b v="0"/>
    <b v="0"/>
    <n v="197"/>
    <n v="13"/>
    <n v="41"/>
    <n v="48"/>
    <n v="48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2ece7826-01fa-4ca6-a59d-7ba929bacb25"/>
    <s v="1446b08d-d8a9-4403-a208-234af7207d0e"/>
    <s v="BFL-Govdc-Apps/bfl/bsar"/>
    <x v="0"/>
    <s v="develop"/>
    <n v="43479"/>
    <d v="2026-01-26T19:44:57"/>
    <d v="2026-01-26T19:44:57"/>
    <d v="2026-01-26T19:47:12"/>
    <s v="19"/>
    <s v="26/01/2026"/>
    <d v="1899-12-30T00:02:15"/>
    <s v="sast,containers,sca"/>
    <s v="achauhan4"/>
    <x v="1"/>
    <s v="Project Scan"/>
    <b v="1"/>
    <b v="1"/>
    <b v="0"/>
    <b v="1"/>
    <b v="0"/>
    <b v="0"/>
    <n v="134"/>
    <n v="9"/>
    <n v="27"/>
    <n v="51"/>
    <n v="11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18a0c405-0206-4597-ba8b-9eb5065f65d2"/>
    <s v="236f98d3-8fe8-4897-a3f7-9fdbed6fd619"/>
    <s v="BFL-Govdc-Apps/bfl/indices"/>
    <x v="0"/>
    <s v="develop"/>
    <n v="2717"/>
    <d v="2026-01-26T19:44:43"/>
    <d v="2026-01-26T19:44:43"/>
    <d v="2026-01-26T19:46:58"/>
    <s v="19"/>
    <s v="26/01/2026"/>
    <d v="1899-12-30T00:02:15"/>
    <s v="sast,apisec,containers,sca"/>
    <s v="achauhan4"/>
    <x v="1"/>
    <s v="Project Scan"/>
    <b v="1"/>
    <b v="1"/>
    <b v="0"/>
    <b v="1"/>
    <b v="1"/>
    <b v="0"/>
    <n v="145"/>
    <n v="3"/>
    <n v="23"/>
    <n v="32"/>
    <n v="24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9"/>
    <n v="26"/>
    <n v="5"/>
    <n v="0"/>
  </r>
  <r>
    <s v="662ca93a-f7d7-4945-9e46-f0eec8701fdf"/>
    <s v="236f98d3-8fe8-4897-a3f7-9fdbed6fd619"/>
    <s v="BFL-Govdc-Apps/bfl/indices"/>
    <x v="0"/>
    <s v="feature_ADE_250_OSDME-4976"/>
    <n v="5455"/>
    <d v="2026-01-23T13:12:39"/>
    <d v="2026-01-23T13:12:39"/>
    <d v="2026-01-23T13:15:53"/>
    <s v="13"/>
    <s v="23/01/2026"/>
    <d v="1899-12-30T00:03:14"/>
    <s v="sast,containers,sca"/>
    <s v="achauhan4"/>
    <x v="1"/>
    <s v="Project Scan"/>
    <b v="1"/>
    <b v="1"/>
    <b v="0"/>
    <b v="1"/>
    <b v="0"/>
    <b v="0"/>
    <n v="478"/>
    <n v="55"/>
    <n v="155"/>
    <n v="160"/>
    <n v="58"/>
    <n v="2"/>
    <x v="14"/>
    <n v="0"/>
    <n v="0"/>
    <n v="0"/>
    <n v="8"/>
    <n v="0"/>
    <n v="0"/>
    <n v="0"/>
    <n v="0"/>
    <n v="0"/>
    <n v="0"/>
    <n v="0"/>
    <n v="66"/>
    <n v="8"/>
    <n v="16"/>
    <n v="30"/>
    <n v="12"/>
    <n v="0"/>
    <n v="114"/>
    <n v="8"/>
    <n v="16"/>
    <n v="30"/>
    <n v="12"/>
    <n v="0"/>
    <n v="0"/>
    <n v="0"/>
    <n v="0"/>
    <n v="0"/>
    <n v="0"/>
    <n v="0"/>
    <n v="0"/>
    <n v="0"/>
    <n v="0"/>
    <n v="0"/>
    <n v="0"/>
    <n v="0"/>
    <n v="290"/>
    <n v="39"/>
    <n v="123"/>
    <n v="100"/>
    <n v="26"/>
    <n v="2"/>
  </r>
  <r>
    <s v="6236b89d-35d2-428c-88d6-9afc8df12bc6"/>
    <s v="236f98d3-8fe8-4897-a3f7-9fdbed6fd619"/>
    <s v="BFL-Govdc-Apps/bfl/indices"/>
    <x v="0"/>
    <s v="feature_ADE_250_OSDME-4976"/>
    <n v="5413"/>
    <d v="2026-01-22T18:39:15"/>
    <d v="2026-01-22T18:39:15"/>
    <d v="2026-01-22T18:42:30"/>
    <s v="18"/>
    <s v="22/01/2026"/>
    <d v="1899-12-30T00:03:14"/>
    <s v="sast,containers,sca"/>
    <s v="achauhan4"/>
    <x v="1"/>
    <s v="Project Scan"/>
    <b v="1"/>
    <b v="1"/>
    <b v="0"/>
    <b v="1"/>
    <b v="0"/>
    <b v="0"/>
    <n v="482"/>
    <n v="55"/>
    <n v="155"/>
    <n v="160"/>
    <n v="58"/>
    <n v="2"/>
    <x v="14"/>
    <n v="0"/>
    <n v="0"/>
    <n v="0"/>
    <n v="8"/>
    <n v="0"/>
    <n v="0"/>
    <n v="0"/>
    <n v="0"/>
    <n v="0"/>
    <n v="0"/>
    <n v="0"/>
    <n v="66"/>
    <n v="8"/>
    <n v="16"/>
    <n v="30"/>
    <n v="12"/>
    <n v="0"/>
    <n v="118"/>
    <n v="8"/>
    <n v="16"/>
    <n v="30"/>
    <n v="12"/>
    <n v="0"/>
    <n v="0"/>
    <n v="0"/>
    <n v="0"/>
    <n v="0"/>
    <n v="0"/>
    <n v="0"/>
    <n v="0"/>
    <n v="0"/>
    <n v="0"/>
    <n v="0"/>
    <n v="0"/>
    <n v="0"/>
    <n v="290"/>
    <n v="39"/>
    <n v="123"/>
    <n v="100"/>
    <n v="26"/>
    <n v="2"/>
  </r>
  <r>
    <s v="4f8fd6f2-2790-432f-ad6c-e7e7fca5f89a"/>
    <s v="d3cf1258-9a7e-4bb3-a845-26a7aededf6a"/>
    <s v="BFL-Govdc-Apps/bfl/odin"/>
    <x v="0"/>
    <s v="develop"/>
    <n v="44462"/>
    <d v="2026-01-19T16:06:54"/>
    <d v="2026-01-19T16:06:54"/>
    <d v="2026-01-19T16:09:08"/>
    <s v="16"/>
    <s v="19/01/2026"/>
    <d v="1899-12-30T00:02:14"/>
    <s v="sast,containers,sca"/>
    <s v="achauhan4"/>
    <x v="1"/>
    <s v="Project Scan"/>
    <b v="1"/>
    <b v="1"/>
    <b v="0"/>
    <b v="1"/>
    <b v="0"/>
    <b v="0"/>
    <n v="147"/>
    <n v="13"/>
    <n v="31"/>
    <n v="55"/>
    <n v="13"/>
    <n v="1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734ca7ea-c7a0-4eca-ac4a-8642c44007b4"/>
    <s v="89e7e7b7-9f2c-4741-a3b8-07a38d33fa05"/>
    <s v="BFL-Govdc-Apps/bfl/bus-procurement-panel3"/>
    <x v="0"/>
    <s v="develop"/>
    <n v="17950"/>
    <d v="2026-01-19T16:05:41"/>
    <d v="2026-01-19T16:05:41"/>
    <d v="2026-01-19T16:07:02"/>
    <s v="16"/>
    <s v="19/01/2026"/>
    <d v="1899-12-30T00:01:20"/>
    <s v="sast,containers,sca"/>
    <s v="achauhan4"/>
    <x v="1"/>
    <s v="Project Scan"/>
    <b v="1"/>
    <b v="1"/>
    <b v="0"/>
    <b v="1"/>
    <b v="0"/>
    <b v="0"/>
    <n v="156"/>
    <n v="13"/>
    <n v="31"/>
    <n v="55"/>
    <n v="26"/>
    <n v="1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122fb2ef-2147-4de1-b6db-14952d55340e"/>
    <s v="d3cf1258-9a7e-4bb3-a845-26a7aededf6a"/>
    <s v="BFL-Govdc-Apps/bfl/odin"/>
    <x v="2"/>
    <s v="develop"/>
    <m/>
    <d v="2026-01-19T16:05:22"/>
    <d v="2026-01-19T16:05:22"/>
    <d v="2026-01-19T16:05:24"/>
    <s v="16"/>
    <s v="19/01/2026"/>
    <d v="1899-12-30T00:00:02"/>
    <s v="sast,containers,sca"/>
    <s v="achauhan4"/>
    <x v="1"/>
    <s v="Project Scan"/>
    <b v="1"/>
    <b v="1"/>
    <b v="0"/>
    <b v="1"/>
    <b v="0"/>
    <b v="0"/>
    <n v="0"/>
    <n v="0"/>
    <n v="0"/>
    <n v="0"/>
    <n v="0"/>
    <n v="0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19bf9a5-a579-4d5d-a62e-ec692349dba9"/>
    <s v="1446b08d-d8a9-4403-a208-234af7207d0e"/>
    <s v="BFL-Govdc-Apps/bfl/bsar"/>
    <x v="0"/>
    <s v="develop"/>
    <n v="43440"/>
    <d v="2026-01-19T16:05:11"/>
    <d v="2026-01-19T16:05:11"/>
    <d v="2026-01-19T16:07:02"/>
    <s v="16"/>
    <s v="19/01/2026"/>
    <d v="1899-12-30T00:01:51"/>
    <s v="sast,apisec,containers,sca"/>
    <s v="achauhan4"/>
    <x v="1"/>
    <s v="Project Scan"/>
    <b v="1"/>
    <b v="1"/>
    <b v="0"/>
    <b v="1"/>
    <b v="1"/>
    <b v="0"/>
    <n v="134"/>
    <n v="9"/>
    <n v="25"/>
    <n v="52"/>
    <n v="11"/>
    <n v="1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28e980a6-ebf3-41be-8125-1b973dd8504f"/>
    <s v="236f98d3-8fe8-4897-a3f7-9fdbed6fd619"/>
    <s v="BFL-Govdc-Apps/bfl/indices"/>
    <x v="0"/>
    <s v="develop"/>
    <n v="2717"/>
    <d v="2026-01-19T16:04:54"/>
    <d v="2026-01-19T16:04:54"/>
    <d v="2026-01-19T16:06:08"/>
    <s v="16"/>
    <s v="19/01/2026"/>
    <d v="1899-12-30T00:01:13"/>
    <s v="sast,containers,sca"/>
    <s v="achauhan4"/>
    <x v="1"/>
    <s v="Project Scan"/>
    <b v="1"/>
    <b v="1"/>
    <b v="0"/>
    <b v="1"/>
    <b v="0"/>
    <b v="0"/>
    <n v="145"/>
    <n v="3"/>
    <n v="21"/>
    <n v="33"/>
    <n v="24"/>
    <n v="1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bc5e8432-696f-4c97-b491-d8a1015e79db"/>
    <s v="46ea19ed-bdde-4aac-a4b2-ed3dff70fb07"/>
    <s v="BFL-Govdc-Apps/ptips/ptips-web-help"/>
    <x v="0"/>
    <s v="develop"/>
    <n v="4482"/>
    <d v="2026-01-19T16:04:44"/>
    <d v="2026-01-19T16:04:44"/>
    <d v="2026-01-19T16:08:48"/>
    <s v="16"/>
    <s v="19/01/2026"/>
    <d v="1899-12-30T00:04:04"/>
    <s v="sast,containers,sca"/>
    <s v="achauhan4"/>
    <x v="1"/>
    <s v="Project Scan"/>
    <b v="1"/>
    <b v="1"/>
    <b v="0"/>
    <b v="1"/>
    <b v="0"/>
    <b v="0"/>
    <n v="219"/>
    <n v="10"/>
    <n v="92"/>
    <n v="52"/>
    <n v="2"/>
    <n v="0"/>
    <x v="2"/>
    <n v="0"/>
    <n v="0"/>
    <n v="0"/>
    <n v="0"/>
    <n v="0"/>
    <n v="0"/>
    <n v="0"/>
    <n v="0"/>
    <n v="0"/>
    <n v="0"/>
    <n v="0"/>
    <n v="78"/>
    <n v="5"/>
    <n v="46"/>
    <n v="26"/>
    <n v="1"/>
    <n v="0"/>
    <n v="141"/>
    <n v="5"/>
    <n v="46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744046e-d5a4-4ea4-9496-3bba17fca7ad"/>
    <s v="3a6846e3-ff40-485d-919c-c857026cb5d7"/>
    <s v="BFL-Govdc-Apps/bfl/bus-procurement-panel4"/>
    <x v="0"/>
    <s v="develop"/>
    <n v="32471"/>
    <d v="2026-01-19T16:04:24"/>
    <d v="2026-01-19T16:04:24"/>
    <d v="2026-01-19T16:05:52"/>
    <s v="16"/>
    <s v="19/01/2026"/>
    <d v="1899-12-30T00:01:27"/>
    <s v="sast,containers,sca"/>
    <s v="achauhan4"/>
    <x v="1"/>
    <s v="Project Scan"/>
    <b v="1"/>
    <b v="1"/>
    <b v="0"/>
    <b v="1"/>
    <b v="0"/>
    <b v="0"/>
    <n v="150"/>
    <n v="13"/>
    <n v="33"/>
    <n v="53"/>
    <n v="18"/>
    <n v="1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ce3edd8e-da0e-4d1e-be90-3af4ffccb11e"/>
    <s v="179cb398-158b-46e1-8293-3ed8fc467627"/>
    <s v="BFL-Govdc-Apps/bfl/bus-contract-kpi"/>
    <x v="0"/>
    <s v="develop"/>
    <n v="4576"/>
    <d v="2026-01-19T16:04:11"/>
    <d v="2026-01-19T16:04:11"/>
    <d v="2026-01-19T16:06:23"/>
    <s v="16"/>
    <s v="19/01/2026"/>
    <d v="1899-12-30T00:02:12"/>
    <s v="sast,containers,sca"/>
    <s v="achauhan4"/>
    <x v="1"/>
    <s v="Project Scan"/>
    <b v="1"/>
    <b v="1"/>
    <b v="0"/>
    <b v="1"/>
    <b v="0"/>
    <b v="0"/>
    <n v="169"/>
    <n v="11"/>
    <n v="33"/>
    <n v="43"/>
    <n v="30"/>
    <n v="1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c6073fbb-7050-45a6-b268-d12bbf135f4e"/>
    <s v="b420aaeb-79be-4270-9489-fe82b492d557"/>
    <s v="BFL-Govdc-Apps/bfl/route-service"/>
    <x v="0"/>
    <s v="develop"/>
    <n v="8943"/>
    <d v="2026-01-19T16:03:52"/>
    <d v="2026-01-19T16:03:52"/>
    <d v="2026-01-19T16:05:04"/>
    <s v="16"/>
    <s v="19/01/2026"/>
    <d v="1899-12-30T00:01:12"/>
    <s v="sast,containers,sca"/>
    <s v="achauhan4"/>
    <x v="1"/>
    <s v="Project Scan"/>
    <b v="1"/>
    <b v="1"/>
    <b v="0"/>
    <b v="1"/>
    <b v="0"/>
    <b v="0"/>
    <n v="130"/>
    <n v="3"/>
    <n v="21"/>
    <n v="33"/>
    <n v="23"/>
    <n v="1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8a425cd7-6af2-4dad-aa7c-91701f2849b7"/>
    <s v="c1a09b8b-7bc0-4326-ae87-becccf9b8d33"/>
    <s v="BFL-Govdc-Apps/bfl/bos-contract"/>
    <x v="0"/>
    <s v="develop"/>
    <n v="51788"/>
    <d v="2026-01-19T16:03:40"/>
    <d v="2026-01-19T16:03:40"/>
    <d v="2026-01-19T16:06:27"/>
    <s v="16"/>
    <s v="19/01/2026"/>
    <d v="1899-12-30T00:02:48"/>
    <s v="sast,containers,sca"/>
    <s v="achauhan4"/>
    <x v="1"/>
    <s v="Project Scan"/>
    <b v="1"/>
    <b v="1"/>
    <b v="0"/>
    <b v="1"/>
    <b v="0"/>
    <b v="0"/>
    <n v="141"/>
    <n v="3"/>
    <n v="23"/>
    <n v="34"/>
    <n v="27"/>
    <n v="1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da3f5b2a-59d4-4386-b525-3ba60ec41184"/>
    <s v="60a37300-acd2-4774-a84b-9c2909ba9ad8"/>
    <s v="BFL-Govdc-Apps/bfl/gtfs-r-validator"/>
    <x v="0"/>
    <s v="develop"/>
    <n v="2912"/>
    <d v="2026-01-19T16:03:23"/>
    <d v="2026-01-19T16:03:23"/>
    <d v="2026-01-19T16:06:36"/>
    <s v="16"/>
    <s v="19/01/2026"/>
    <d v="1899-12-30T00:03:13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b37d97c-d7ec-4fa0-a491-15b67a863e1f"/>
    <s v="668e956d-ba2f-4211-a98d-bc20d89dc71f"/>
    <s v="BFL-Govdc-Apps/ptips/ptips-web-client"/>
    <x v="0"/>
    <s v="develop"/>
    <n v="107446"/>
    <d v="2026-01-19T16:03:06"/>
    <d v="2026-01-19T16:03:06"/>
    <d v="2026-01-19T16:07:32"/>
    <s v="16"/>
    <s v="19/01/2026"/>
    <d v="1899-12-30T00:04:26"/>
    <s v="sast,containers,sca"/>
    <s v="achauhan4"/>
    <x v="1"/>
    <s v="Project Scan"/>
    <b v="1"/>
    <b v="1"/>
    <b v="0"/>
    <b v="1"/>
    <b v="0"/>
    <b v="0"/>
    <n v="1101"/>
    <n v="14"/>
    <n v="28"/>
    <n v="84"/>
    <n v="22"/>
    <n v="2"/>
    <x v="1"/>
    <n v="0"/>
    <n v="0"/>
    <n v="2"/>
    <n v="12"/>
    <n v="0"/>
    <n v="0"/>
    <n v="0"/>
    <n v="0"/>
    <n v="0"/>
    <n v="0"/>
    <n v="0"/>
    <n v="68"/>
    <n v="7"/>
    <n v="14"/>
    <n v="41"/>
    <n v="5"/>
    <n v="1"/>
    <n v="1019"/>
    <n v="7"/>
    <n v="14"/>
    <n v="4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62b3ca78-3f0b-416a-be1a-1fe7cf9d4fcb"/>
    <s v="10cbaf8f-f890-4428-bb85-c4cd8d8247cc"/>
    <s v="BFL-Govdc-Apps/ptips/ptips-core"/>
    <x v="0"/>
    <s v="develop"/>
    <n v="565747"/>
    <d v="2026-01-19T16:02:30"/>
    <d v="2026-01-19T16:02:30"/>
    <d v="2026-01-19T16:07:02"/>
    <s v="16"/>
    <s v="19/01/2026"/>
    <d v="1899-12-30T00:04:32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2eda4272-1c07-4097-9d87-0cf5fb90f4ed"/>
    <s v="4708f323-e8ef-4eae-a378-64b568f3b763"/>
    <s v="BFL-Govdc-Apps/bfl/bfms"/>
    <x v="0"/>
    <s v="develop"/>
    <n v="31533"/>
    <d v="2026-01-19T16:01:54"/>
    <d v="2026-01-19T16:01:54"/>
    <d v="2026-01-19T16:04:12"/>
    <s v="16"/>
    <s v="19/01/2026"/>
    <d v="1899-12-30T00:02:18"/>
    <s v="sast,containers,sca"/>
    <s v="achauhan4"/>
    <x v="1"/>
    <s v="Project Scan"/>
    <b v="1"/>
    <b v="1"/>
    <b v="0"/>
    <b v="1"/>
    <b v="0"/>
    <b v="0"/>
    <n v="197"/>
    <n v="13"/>
    <n v="39"/>
    <n v="49"/>
    <n v="48"/>
    <n v="1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51"/>
    <n v="1"/>
    <n v="17"/>
    <n v="27"/>
    <n v="5"/>
    <n v="1"/>
  </r>
  <r>
    <s v="322de5e5-2e8d-474b-b62f-e5f9ec0d818c"/>
    <s v="051b0812-0f3d-4df8-b3f1-c0f637be0b9d"/>
    <s v="BFL-Govdc-Apps/bfl/iei-validator"/>
    <x v="0"/>
    <s v="develop"/>
    <n v="75721"/>
    <d v="2026-01-19T16:01:31"/>
    <d v="2026-01-19T16:01:31"/>
    <d v="2026-01-19T16:04:01"/>
    <s v="16"/>
    <s v="19/01/2026"/>
    <d v="1899-12-30T00:02:30"/>
    <s v="sast,containers,sca"/>
    <s v="achauhan4"/>
    <x v="1"/>
    <s v="Project Scan"/>
    <b v="1"/>
    <b v="1"/>
    <b v="0"/>
    <b v="1"/>
    <b v="0"/>
    <b v="0"/>
    <n v="206"/>
    <n v="14"/>
    <n v="38"/>
    <n v="50"/>
    <n v="42"/>
    <n v="2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92"/>
    <n v="2"/>
    <n v="32"/>
    <n v="44"/>
    <n v="12"/>
    <n v="2"/>
  </r>
  <r>
    <s v="4745a941-cd8e-44ac-a491-a6c6587081e0"/>
    <s v="540e17b5-2501-4d81-906d-d882c29dbfad"/>
    <s v="BFL-Govdc-Apps/bfl/transport-data-processor"/>
    <x v="0"/>
    <s v="develop"/>
    <n v="12722"/>
    <d v="2026-01-19T16:01:14"/>
    <d v="2026-01-19T16:01:14"/>
    <d v="2026-01-19T16:03:28"/>
    <s v="16"/>
    <s v="19/01/2026"/>
    <d v="1899-12-30T00:02:14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2bd259b3-2502-41df-8331-bb9e8f8ed658"/>
    <s v="1446b08d-d8a9-4403-a208-234af7207d0e"/>
    <s v="BFL-Govdc-Apps/bfl/bsar"/>
    <x v="0"/>
    <s v="feature_OSDBAU-4715"/>
    <n v="43479"/>
    <d v="2026-01-15T15:22:45"/>
    <d v="2026-01-15T15:22:45"/>
    <d v="2026-01-15T15:24:35"/>
    <s v="15"/>
    <s v="15/01/2026"/>
    <d v="1899-12-30T00:01:50"/>
    <s v="sast,containers,sca"/>
    <s v="achauhan4"/>
    <x v="1"/>
    <s v="Project Scan"/>
    <b v="1"/>
    <b v="1"/>
    <b v="0"/>
    <b v="1"/>
    <b v="0"/>
    <b v="0"/>
    <n v="124"/>
    <n v="10"/>
    <n v="25"/>
    <n v="48"/>
    <n v="11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1"/>
    <n v="4"/>
    <n v="4"/>
    <n v="12"/>
    <n v="3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7910a2f-a2b5-4f7f-8db7-efa23eced398"/>
    <s v="10cbaf8f-f890-4428-bb85-c4cd8d8247cc"/>
    <s v="BFL-Govdc-Apps/ptips/ptips-core"/>
    <x v="0"/>
    <s v="ptips-modernisation-interim"/>
    <n v="564878"/>
    <d v="2026-01-14T00:25:30"/>
    <d v="2026-01-14T00:25:30"/>
    <d v="2026-01-14T00:30:19"/>
    <s v="0"/>
    <s v="14/01/2026"/>
    <d v="1899-12-30T00:04:49"/>
    <s v="sast,containers,sca"/>
    <s v="achauhan4"/>
    <x v="1"/>
    <s v="Project Scan"/>
    <b v="1"/>
    <b v="1"/>
    <b v="0"/>
    <b v="1"/>
    <b v="0"/>
    <b v="0"/>
    <n v="59"/>
    <n v="0"/>
    <n v="4"/>
    <n v="20"/>
    <n v="14"/>
    <n v="0"/>
    <x v="8"/>
    <n v="0"/>
    <n v="0"/>
    <n v="2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7a0e8b0-ddd8-4646-998e-2214abbbcb90"/>
    <s v="b420aaeb-79be-4270-9489-fe82b492d557"/>
    <s v="BFL-Govdc-Apps/bfl/route-service"/>
    <x v="0"/>
    <s v="develop"/>
    <n v="8943"/>
    <d v="2026-01-12T15:36:37"/>
    <d v="2026-01-12T15:36:37"/>
    <d v="2026-01-12T15:37:49"/>
    <s v="15"/>
    <s v="12/01/2026"/>
    <d v="1899-12-30T00:01:13"/>
    <s v="sast,containers,sca"/>
    <s v="achauhan4"/>
    <x v="1"/>
    <s v="Project Scan"/>
    <b v="1"/>
    <b v="1"/>
    <b v="0"/>
    <b v="1"/>
    <b v="0"/>
    <b v="0"/>
    <n v="128"/>
    <n v="4"/>
    <n v="21"/>
    <n v="29"/>
    <n v="23"/>
    <n v="2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6e927c6f-751f-4548-8434-0ae35a1ac87b"/>
    <s v="c1a09b8b-7bc0-4326-ae87-becccf9b8d33"/>
    <s v="BFL-Govdc-Apps/bfl/bos-contract"/>
    <x v="0"/>
    <s v="develop"/>
    <n v="51788"/>
    <d v="2026-01-12T15:36:20"/>
    <d v="2026-01-12T15:36:20"/>
    <d v="2026-01-12T15:38:10"/>
    <s v="15"/>
    <s v="12/01/2026"/>
    <d v="1899-12-30T00:01:50"/>
    <s v="sast,containers,sca"/>
    <s v="achauhan4"/>
    <x v="1"/>
    <s v="Project Scan"/>
    <b v="1"/>
    <b v="1"/>
    <b v="0"/>
    <b v="1"/>
    <b v="0"/>
    <b v="0"/>
    <n v="139"/>
    <n v="4"/>
    <n v="23"/>
    <n v="30"/>
    <n v="27"/>
    <n v="2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c8227be-7a56-4875-8c4c-5ce1f175cc45"/>
    <s v="60a37300-acd2-4774-a84b-9c2909ba9ad8"/>
    <s v="BFL-Govdc-Apps/bfl/gtfs-r-validator"/>
    <x v="0"/>
    <s v="develop"/>
    <n v="2912"/>
    <d v="2026-01-12T15:36:06"/>
    <d v="2026-01-12T15:36:06"/>
    <d v="2026-01-12T15:39:17"/>
    <s v="15"/>
    <s v="12/01/2026"/>
    <d v="1899-12-30T00:03:11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945a647-410c-404d-97c5-8da95f458f5f"/>
    <s v="3a6846e3-ff40-485d-919c-c857026cb5d7"/>
    <s v="BFL-Govdc-Apps/bfl/bus-procurement-panel4"/>
    <x v="0"/>
    <s v="develop"/>
    <n v="32471"/>
    <d v="2026-01-12T15:35:48"/>
    <d v="2026-01-12T15:35:48"/>
    <d v="2026-01-12T15:37:35"/>
    <s v="15"/>
    <s v="12/01/2026"/>
    <d v="1899-12-30T00:01:47"/>
    <s v="sast,containers,sca"/>
    <s v="achauhan4"/>
    <x v="1"/>
    <s v="Project Scan"/>
    <b v="1"/>
    <b v="1"/>
    <b v="0"/>
    <b v="1"/>
    <b v="0"/>
    <b v="0"/>
    <n v="148"/>
    <n v="14"/>
    <n v="33"/>
    <n v="49"/>
    <n v="18"/>
    <n v="2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d6f4f589-a538-42bd-8547-2fa60d87f63f"/>
    <s v="179cb398-158b-46e1-8293-3ed8fc467627"/>
    <s v="BFL-Govdc-Apps/bfl/bus-contract-kpi"/>
    <x v="0"/>
    <s v="develop"/>
    <n v="4576"/>
    <d v="2026-01-12T15:35:34"/>
    <d v="2026-01-12T15:35:34"/>
    <d v="2026-01-12T15:37:45"/>
    <s v="15"/>
    <s v="12/01/2026"/>
    <d v="1899-12-30T00:02:12"/>
    <s v="sast,containers,sca"/>
    <s v="achauhan4"/>
    <x v="1"/>
    <s v="Project Scan"/>
    <b v="1"/>
    <b v="1"/>
    <b v="0"/>
    <b v="1"/>
    <b v="0"/>
    <b v="0"/>
    <n v="167"/>
    <n v="12"/>
    <n v="33"/>
    <n v="39"/>
    <n v="30"/>
    <n v="2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0b5eb06c-44e9-4d21-ac7e-425a28dfa44f"/>
    <s v="668e956d-ba2f-4211-a98d-bc20d89dc71f"/>
    <s v="BFL-Govdc-Apps/ptips/ptips-web-client"/>
    <x v="0"/>
    <s v="develop"/>
    <n v="107446"/>
    <d v="2026-01-12T15:35:13"/>
    <d v="2026-01-12T15:35:13"/>
    <d v="2026-01-12T15:40:37"/>
    <s v="15"/>
    <s v="12/01/2026"/>
    <d v="1899-12-30T00:05:24"/>
    <s v="sast,containers,sca"/>
    <s v="achauhan4"/>
    <x v="1"/>
    <s v="Project Scan"/>
    <b v="1"/>
    <b v="1"/>
    <b v="0"/>
    <b v="1"/>
    <b v="0"/>
    <b v="0"/>
    <n v="1099"/>
    <n v="14"/>
    <n v="26"/>
    <n v="82"/>
    <n v="22"/>
    <n v="2"/>
    <x v="1"/>
    <n v="0"/>
    <n v="0"/>
    <n v="2"/>
    <n v="12"/>
    <n v="0"/>
    <n v="0"/>
    <n v="0"/>
    <n v="0"/>
    <n v="0"/>
    <n v="0"/>
    <n v="0"/>
    <n v="66"/>
    <n v="7"/>
    <n v="13"/>
    <n v="40"/>
    <n v="5"/>
    <n v="1"/>
    <n v="1019"/>
    <n v="7"/>
    <n v="13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30f3631-5114-448f-8b9b-dcb2307d2bdb"/>
    <s v="236f98d3-8fe8-4897-a3f7-9fdbed6fd619"/>
    <s v="BFL-Govdc-Apps/bfl/indices"/>
    <x v="0"/>
    <s v="develop"/>
    <n v="2717"/>
    <d v="2026-01-12T15:34:55"/>
    <d v="2026-01-12T15:34:55"/>
    <d v="2026-01-12T15:36:19"/>
    <s v="15"/>
    <s v="12/01/2026"/>
    <d v="1899-12-30T00:01:24"/>
    <s v="sast,containers,sca"/>
    <s v="achauhan4"/>
    <x v="1"/>
    <s v="Project Scan"/>
    <b v="1"/>
    <b v="1"/>
    <b v="0"/>
    <b v="1"/>
    <b v="0"/>
    <b v="0"/>
    <n v="143"/>
    <n v="4"/>
    <n v="21"/>
    <n v="29"/>
    <n v="24"/>
    <n v="2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b940dbbf-23d8-4943-9e40-b76106b635d7"/>
    <s v="89e7e7b7-9f2c-4741-a3b8-07a38d33fa05"/>
    <s v="BFL-Govdc-Apps/bfl/bus-procurement-panel3"/>
    <x v="0"/>
    <s v="develop"/>
    <n v="17950"/>
    <d v="2026-01-12T15:34:38"/>
    <d v="2026-01-12T15:34:38"/>
    <d v="2026-01-12T15:36:00"/>
    <s v="15"/>
    <s v="12/01/2026"/>
    <d v="1899-12-30T00:01:21"/>
    <s v="sast,containers,sca"/>
    <s v="achauhan4"/>
    <x v="1"/>
    <s v="Project Scan"/>
    <b v="1"/>
    <b v="1"/>
    <b v="0"/>
    <b v="1"/>
    <b v="0"/>
    <b v="0"/>
    <n v="154"/>
    <n v="14"/>
    <n v="31"/>
    <n v="51"/>
    <n v="26"/>
    <n v="2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603e1f96-f1f4-4554-a7cc-15189619d10a"/>
    <s v="1446b08d-d8a9-4403-a208-234af7207d0e"/>
    <s v="BFL-Govdc-Apps/bfl/bsar"/>
    <x v="0"/>
    <s v="develop"/>
    <n v="43440"/>
    <d v="2026-01-12T15:34:21"/>
    <d v="2026-01-12T15:34:21"/>
    <d v="2026-01-12T15:36:12"/>
    <s v="15"/>
    <s v="12/01/2026"/>
    <d v="1899-12-30T00:01:52"/>
    <s v="sast,containers,sca"/>
    <s v="achauhan4"/>
    <x v="1"/>
    <s v="Project Scan"/>
    <b v="1"/>
    <b v="1"/>
    <b v="0"/>
    <b v="1"/>
    <b v="0"/>
    <b v="0"/>
    <n v="132"/>
    <n v="10"/>
    <n v="25"/>
    <n v="48"/>
    <n v="11"/>
    <n v="2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cacb8378-1ad7-4246-9108-c0676cab75b8"/>
    <s v="46ea19ed-bdde-4aac-a4b2-ed3dff70fb07"/>
    <s v="BFL-Govdc-Apps/ptips/ptips-web-help"/>
    <x v="0"/>
    <s v="develop"/>
    <n v="4482"/>
    <d v="2026-01-12T15:34:03"/>
    <d v="2026-01-12T15:34:03"/>
    <d v="2026-01-12T15:37:27"/>
    <s v="15"/>
    <s v="12/01/2026"/>
    <d v="1899-12-30T00:03:24"/>
    <s v="sast,containers,sca"/>
    <s v="achauhan4"/>
    <x v="1"/>
    <s v="Project Scan"/>
    <b v="1"/>
    <b v="1"/>
    <b v="0"/>
    <b v="1"/>
    <b v="0"/>
    <b v="0"/>
    <n v="218"/>
    <n v="10"/>
    <n v="90"/>
    <n v="52"/>
    <n v="2"/>
    <n v="0"/>
    <x v="2"/>
    <n v="0"/>
    <n v="0"/>
    <n v="0"/>
    <n v="0"/>
    <n v="0"/>
    <n v="0"/>
    <n v="0"/>
    <n v="0"/>
    <n v="0"/>
    <n v="0"/>
    <n v="0"/>
    <n v="77"/>
    <n v="5"/>
    <n v="45"/>
    <n v="26"/>
    <n v="1"/>
    <n v="0"/>
    <n v="141"/>
    <n v="5"/>
    <n v="45"/>
    <n v="2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40dc2f7-11cc-4ecb-910c-f965e3047506"/>
    <s v="d3cf1258-9a7e-4bb3-a845-26a7aededf6a"/>
    <s v="BFL-Govdc-Apps/bfl/odin"/>
    <x v="0"/>
    <s v="develop"/>
    <n v="44462"/>
    <d v="2026-01-12T15:33:55"/>
    <d v="2026-01-12T15:33:55"/>
    <d v="2026-01-12T15:36:10"/>
    <s v="15"/>
    <s v="12/01/2026"/>
    <d v="1899-12-30T00:02:15"/>
    <s v="sast,containers,sca"/>
    <s v="achauhan4"/>
    <x v="1"/>
    <s v="Project Scan"/>
    <b v="1"/>
    <b v="1"/>
    <b v="0"/>
    <b v="1"/>
    <b v="0"/>
    <b v="0"/>
    <n v="145"/>
    <n v="14"/>
    <n v="31"/>
    <n v="51"/>
    <n v="13"/>
    <n v="2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82fa42be-405d-4ee6-8941-6309b829f246"/>
    <s v="540e17b5-2501-4d81-906d-d882c29dbfad"/>
    <s v="BFL-Govdc-Apps/bfl/transport-data-processor"/>
    <x v="0"/>
    <s v="develop"/>
    <n v="12722"/>
    <d v="2026-01-12T15:33:29"/>
    <d v="2026-01-12T15:33:29"/>
    <d v="2026-01-12T15:35:40"/>
    <s v="15"/>
    <s v="12/01/2026"/>
    <d v="1899-12-30T00:02:11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db15fb3e-341a-4c76-8a82-c387be210b60"/>
    <s v="10cbaf8f-f890-4428-bb85-c4cd8d8247cc"/>
    <s v="BFL-Govdc-Apps/ptips/ptips-core"/>
    <x v="0"/>
    <s v="develop"/>
    <n v="560390"/>
    <d v="2026-01-12T15:33:05"/>
    <d v="2026-01-12T15:33:05"/>
    <d v="2026-01-12T15:38:00"/>
    <s v="15"/>
    <s v="12/01/2026"/>
    <d v="1899-12-30T00:04:55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f61b6f7-3730-4342-ab2a-2b4d4c5b18db"/>
    <s v="051b0812-0f3d-4df8-b3f1-c0f637be0b9d"/>
    <s v="BFL-Govdc-Apps/bfl/iei-validator"/>
    <x v="0"/>
    <s v="develop"/>
    <n v="75721"/>
    <d v="2026-01-12T15:32:48"/>
    <d v="2026-01-12T15:32:48"/>
    <d v="2026-01-12T15:35:02"/>
    <s v="15"/>
    <s v="12/01/2026"/>
    <d v="1899-12-30T00:02:14"/>
    <s v="sast,containers,sca"/>
    <s v="achauhan4"/>
    <x v="1"/>
    <s v="Project Scan"/>
    <b v="1"/>
    <b v="1"/>
    <b v="0"/>
    <b v="1"/>
    <b v="0"/>
    <b v="0"/>
    <n v="208"/>
    <n v="16"/>
    <n v="40"/>
    <n v="46"/>
    <n v="42"/>
    <n v="4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94"/>
    <n v="4"/>
    <n v="34"/>
    <n v="40"/>
    <n v="12"/>
    <n v="4"/>
  </r>
  <r>
    <s v="cbd937d9-2d01-49f9-a0f5-76845833f19a"/>
    <s v="4708f323-e8ef-4eae-a378-64b568f3b763"/>
    <s v="BFL-Govdc-Apps/bfl/bfms"/>
    <x v="0"/>
    <s v="develop"/>
    <n v="31533"/>
    <d v="2026-01-12T15:32:30"/>
    <d v="2026-01-12T15:32:30"/>
    <d v="2026-01-12T15:34:45"/>
    <s v="15"/>
    <s v="12/01/2026"/>
    <d v="1899-12-30T00:02:15"/>
    <s v="sast,containers,sca"/>
    <s v="achauhan4"/>
    <x v="1"/>
    <s v="Project Scan"/>
    <b v="1"/>
    <b v="1"/>
    <b v="0"/>
    <b v="1"/>
    <b v="0"/>
    <b v="0"/>
    <n v="195"/>
    <n v="14"/>
    <n v="39"/>
    <n v="45"/>
    <n v="48"/>
    <n v="2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978ce4d3-36f2-4f79-9266-941a80c1f87f"/>
    <s v="c1a09b8b-7bc0-4326-ae87-becccf9b8d33"/>
    <s v="BFL-Govdc-Apps/bfl/bos-contract"/>
    <x v="0"/>
    <s v="feature_ADE-244"/>
    <n v="53773"/>
    <d v="2026-01-12T15:30:21"/>
    <d v="2026-01-12T15:30:21"/>
    <d v="2026-01-12T15:32:38"/>
    <s v="15"/>
    <s v="12/01/2026"/>
    <d v="1899-12-30T00:02:16"/>
    <s v="sast,containers,sca"/>
    <s v="achauhan4"/>
    <x v="1"/>
    <s v="Project Scan"/>
    <b v="1"/>
    <b v="1"/>
    <b v="0"/>
    <b v="1"/>
    <b v="0"/>
    <b v="0"/>
    <n v="140"/>
    <n v="4"/>
    <n v="23"/>
    <n v="30"/>
    <n v="27"/>
    <n v="2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7"/>
    <n v="1"/>
    <n v="3"/>
    <n v="2"/>
    <n v="7"/>
    <n v="0"/>
    <n v="0"/>
    <n v="0"/>
    <n v="0"/>
    <n v="0"/>
    <n v="0"/>
    <n v="0"/>
    <n v="0"/>
    <n v="0"/>
    <n v="0"/>
    <n v="0"/>
    <n v="0"/>
    <n v="0"/>
    <n v="49"/>
    <n v="2"/>
    <n v="17"/>
    <n v="23"/>
    <n v="5"/>
    <n v="2"/>
  </r>
  <r>
    <s v="ccba48e1-0133-4ed9-b79f-43f12b72d1cc"/>
    <s v="540e17b5-2501-4d81-906d-d882c29dbfad"/>
    <s v="BFL-Govdc-Apps/bfl/transport-data-processor"/>
    <x v="0"/>
    <s v="develop"/>
    <n v="12722"/>
    <d v="2026-01-05T15:29:41"/>
    <d v="2026-01-05T15:29:41"/>
    <d v="2026-01-05T15:30:53"/>
    <s v="15"/>
    <s v="5/01/2026"/>
    <d v="1899-12-30T00:01:12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b7291b07-d957-494a-aa56-3db714b867e9"/>
    <s v="4708f323-e8ef-4eae-a378-64b568f3b763"/>
    <s v="BFL-Govdc-Apps/bfl/bfms"/>
    <x v="0"/>
    <s v="develop"/>
    <n v="31533"/>
    <d v="2026-01-05T15:29:04"/>
    <d v="2026-01-05T15:29:04"/>
    <d v="2026-01-05T15:31:18"/>
    <s v="15"/>
    <s v="5/01/2026"/>
    <d v="1899-12-30T00:02:14"/>
    <s v="sast,apisec,containers,sca"/>
    <s v="achauhan4"/>
    <x v="1"/>
    <s v="Project Scan"/>
    <b v="1"/>
    <b v="1"/>
    <b v="0"/>
    <b v="1"/>
    <b v="1"/>
    <b v="0"/>
    <n v="185"/>
    <n v="13"/>
    <n v="37"/>
    <n v="41"/>
    <n v="47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9472a076-2742-441a-ba17-78bf9325f14d"/>
    <s v="d3cf1258-9a7e-4bb3-a845-26a7aededf6a"/>
    <s v="BFL-Govdc-Apps/bfl/odin"/>
    <x v="0"/>
    <s v="develop"/>
    <n v="44462"/>
    <d v="2026-01-05T15:28:04"/>
    <d v="2026-01-05T15:28:04"/>
    <d v="2026-01-05T15:30:30"/>
    <s v="15"/>
    <s v="5/01/2026"/>
    <d v="1899-12-30T00:02:27"/>
    <s v="sast,containers,sca"/>
    <s v="achauhan4"/>
    <x v="1"/>
    <s v="Project Scan"/>
    <b v="1"/>
    <b v="1"/>
    <b v="0"/>
    <b v="1"/>
    <b v="0"/>
    <b v="0"/>
    <n v="135"/>
    <n v="13"/>
    <n v="29"/>
    <n v="47"/>
    <n v="12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5065081a-ec48-41a7-bb1d-10776d57fc41"/>
    <s v="89e7e7b7-9f2c-4741-a3b8-07a38d33fa05"/>
    <s v="BFL-Govdc-Apps/bfl/bus-procurement-panel3"/>
    <x v="0"/>
    <s v="develop"/>
    <n v="17950"/>
    <d v="2026-01-05T15:27:50"/>
    <d v="2026-01-05T15:27:50"/>
    <d v="2026-01-05T15:29:09"/>
    <s v="15"/>
    <s v="5/01/2026"/>
    <d v="1899-12-30T00:01:19"/>
    <s v="sast,containers,sca"/>
    <s v="achauhan4"/>
    <x v="1"/>
    <s v="Project Scan"/>
    <b v="1"/>
    <b v="1"/>
    <b v="0"/>
    <b v="1"/>
    <b v="0"/>
    <b v="0"/>
    <n v="144"/>
    <n v="13"/>
    <n v="29"/>
    <n v="47"/>
    <n v="25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84623f73-a3f5-46b2-a28e-22964c6e0322"/>
    <s v="1446b08d-d8a9-4403-a208-234af7207d0e"/>
    <s v="BFL-Govdc-Apps/bfl/bsar"/>
    <x v="0"/>
    <s v="develop"/>
    <n v="43440"/>
    <d v="2026-01-05T15:27:36"/>
    <d v="2026-01-05T15:27:36"/>
    <d v="2026-01-05T15:29:26"/>
    <s v="15"/>
    <s v="5/01/2026"/>
    <d v="1899-12-30T00:01:50"/>
    <s v="sast,containers,sca"/>
    <s v="achauhan4"/>
    <x v="1"/>
    <s v="Project Scan"/>
    <b v="1"/>
    <b v="1"/>
    <b v="0"/>
    <b v="1"/>
    <b v="0"/>
    <b v="0"/>
    <n v="122"/>
    <n v="9"/>
    <n v="23"/>
    <n v="44"/>
    <n v="10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886bbcc-2cb1-4d8b-9353-d85f6696c11c"/>
    <s v="236f98d3-8fe8-4897-a3f7-9fdbed6fd619"/>
    <s v="BFL-Govdc-Apps/bfl/indices"/>
    <x v="0"/>
    <s v="develop"/>
    <n v="2717"/>
    <d v="2026-01-05T15:27:17"/>
    <d v="2026-01-05T15:27:17"/>
    <d v="2026-01-05T15:28:32"/>
    <s v="15"/>
    <s v="5/01/2026"/>
    <d v="1899-12-30T00:01:14"/>
    <s v="sast,containers,sca"/>
    <s v="achauhan4"/>
    <x v="1"/>
    <s v="Project Scan"/>
    <b v="1"/>
    <b v="1"/>
    <b v="0"/>
    <b v="1"/>
    <b v="0"/>
    <b v="0"/>
    <n v="133"/>
    <n v="3"/>
    <n v="19"/>
    <n v="25"/>
    <n v="23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082ca750-30f1-4fc9-acf1-0197805ed72f"/>
    <s v="46ea19ed-bdde-4aac-a4b2-ed3dff70fb07"/>
    <s v="BFL-Govdc-Apps/ptips/ptips-web-help"/>
    <x v="0"/>
    <s v="develop"/>
    <n v="4482"/>
    <d v="2026-01-05T15:26:48"/>
    <d v="2026-01-05T15:26:48"/>
    <d v="2026-01-05T15:30:21"/>
    <s v="15"/>
    <s v="5/01/2026"/>
    <d v="1899-12-30T00:03:33"/>
    <s v="sast,containers,sca"/>
    <s v="achauhan4"/>
    <x v="1"/>
    <s v="Project Scan"/>
    <b v="1"/>
    <b v="1"/>
    <b v="0"/>
    <b v="1"/>
    <b v="0"/>
    <b v="0"/>
    <n v="221"/>
    <n v="10"/>
    <n v="90"/>
    <n v="58"/>
    <n v="2"/>
    <n v="0"/>
    <x v="2"/>
    <n v="0"/>
    <n v="0"/>
    <n v="0"/>
    <n v="0"/>
    <n v="0"/>
    <n v="0"/>
    <n v="0"/>
    <n v="0"/>
    <n v="0"/>
    <n v="0"/>
    <n v="0"/>
    <n v="80"/>
    <n v="5"/>
    <n v="45"/>
    <n v="29"/>
    <n v="1"/>
    <n v="0"/>
    <n v="141"/>
    <n v="5"/>
    <n v="45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cb448c9-2275-4a57-8081-fa07ba28e3c3"/>
    <s v="10cbaf8f-f890-4428-bb85-c4cd8d8247cc"/>
    <s v="BFL-Govdc-Apps/ptips/ptips-core"/>
    <x v="0"/>
    <s v="develop"/>
    <n v="560390"/>
    <d v="2026-01-05T15:26:33"/>
    <d v="2026-01-05T15:26:33"/>
    <d v="2026-01-05T15:31:21"/>
    <s v="15"/>
    <s v="5/01/2026"/>
    <d v="1899-12-30T00:04:47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4992e904-6d30-4401-ad21-80bd49a91e08"/>
    <s v="179cb398-158b-46e1-8293-3ed8fc467627"/>
    <s v="BFL-Govdc-Apps/bfl/bus-contract-kpi"/>
    <x v="0"/>
    <s v="develop"/>
    <n v="4576"/>
    <d v="2026-01-05T15:26:10"/>
    <d v="2026-01-05T15:26:10"/>
    <d v="2026-01-05T15:27:22"/>
    <s v="15"/>
    <s v="5/01/2026"/>
    <d v="1899-12-30T00:01:11"/>
    <s v="sast,containers,sca"/>
    <s v="achauhan4"/>
    <x v="1"/>
    <s v="Project Scan"/>
    <b v="1"/>
    <b v="1"/>
    <b v="0"/>
    <b v="1"/>
    <b v="0"/>
    <b v="0"/>
    <n v="141"/>
    <n v="11"/>
    <n v="31"/>
    <n v="35"/>
    <n v="29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66"/>
    <n v="5"/>
    <n v="8"/>
    <n v="8"/>
    <n v="10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6f14ff2a-5a23-43df-8208-6771b8e39495"/>
    <s v="051b0812-0f3d-4df8-b3f1-c0f637be0b9d"/>
    <s v="BFL-Govdc-Apps/bfl/iei-validator"/>
    <x v="0"/>
    <s v="develop"/>
    <n v="75721"/>
    <d v="2026-01-05T15:25:54"/>
    <d v="2026-01-05T15:25:54"/>
    <d v="2026-01-05T15:27:45"/>
    <s v="15"/>
    <s v="5/01/2026"/>
    <d v="1899-12-30T00:01:51"/>
    <s v="sast,containers,sca"/>
    <s v="achauhan4"/>
    <x v="1"/>
    <s v="Project Scan"/>
    <b v="1"/>
    <b v="1"/>
    <b v="0"/>
    <b v="1"/>
    <b v="0"/>
    <b v="0"/>
    <n v="188"/>
    <n v="14"/>
    <n v="36"/>
    <n v="38"/>
    <n v="4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74"/>
    <n v="2"/>
    <n v="30"/>
    <n v="32"/>
    <n v="10"/>
    <n v="0"/>
  </r>
  <r>
    <s v="e0479a2d-d7f4-41be-83ee-5107a6762d2f"/>
    <s v="3a6846e3-ff40-485d-919c-c857026cb5d7"/>
    <s v="BFL-Govdc-Apps/bfl/bus-procurement-panel4"/>
    <x v="0"/>
    <s v="develop"/>
    <n v="32471"/>
    <d v="2026-01-05T15:25:26"/>
    <d v="2026-01-05T15:25:26"/>
    <d v="2026-01-05T15:26:48"/>
    <s v="15"/>
    <s v="5/01/2026"/>
    <d v="1899-12-30T00:01:22"/>
    <s v="sast,containers,sca"/>
    <s v="achauhan4"/>
    <x v="1"/>
    <s v="Project Scan"/>
    <b v="1"/>
    <b v="1"/>
    <b v="0"/>
    <b v="1"/>
    <b v="0"/>
    <b v="0"/>
    <n v="138"/>
    <n v="13"/>
    <n v="31"/>
    <n v="45"/>
    <n v="17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879fa5d1-cc1e-47c0-9e23-2f5ddf8771dc"/>
    <s v="b420aaeb-79be-4270-9489-fe82b492d557"/>
    <s v="BFL-Govdc-Apps/bfl/route-service"/>
    <x v="0"/>
    <s v="develop"/>
    <n v="8943"/>
    <d v="2026-01-05T15:25:09"/>
    <d v="2026-01-05T15:25:09"/>
    <d v="2026-01-05T15:26:21"/>
    <s v="15"/>
    <s v="5/01/2026"/>
    <d v="1899-12-30T00:01:11"/>
    <s v="sast,containers,sca"/>
    <s v="achauhan4"/>
    <x v="1"/>
    <s v="Project Scan"/>
    <b v="1"/>
    <b v="1"/>
    <b v="0"/>
    <b v="1"/>
    <b v="0"/>
    <b v="0"/>
    <n v="118"/>
    <n v="3"/>
    <n v="19"/>
    <n v="25"/>
    <n v="22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e2475e76-2948-49be-8a0e-d3c5e7d92514"/>
    <s v="c1a09b8b-7bc0-4326-ae87-becccf9b8d33"/>
    <s v="BFL-Govdc-Apps/bfl/bos-contract"/>
    <x v="0"/>
    <s v="develop"/>
    <n v="51788"/>
    <d v="2026-01-05T15:24:56"/>
    <d v="2026-01-05T15:24:56"/>
    <d v="2026-01-05T15:26:36"/>
    <s v="15"/>
    <s v="5/01/2026"/>
    <d v="1899-12-30T00:01:40"/>
    <s v="sast,containers,sca"/>
    <s v="achauhan4"/>
    <x v="1"/>
    <s v="Project Scan"/>
    <b v="1"/>
    <b v="1"/>
    <b v="0"/>
    <b v="1"/>
    <b v="0"/>
    <b v="0"/>
    <n v="129"/>
    <n v="3"/>
    <n v="21"/>
    <n v="26"/>
    <n v="26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56445a8-ae9d-4865-b78a-5337e97f3b33"/>
    <s v="60a37300-acd2-4774-a84b-9c2909ba9ad8"/>
    <s v="BFL-Govdc-Apps/bfl/gtfs-r-validator"/>
    <x v="0"/>
    <s v="develop"/>
    <n v="2912"/>
    <d v="2026-01-05T15:24:34"/>
    <d v="2026-01-05T15:24:34"/>
    <d v="2026-01-05T15:26:47"/>
    <s v="15"/>
    <s v="5/01/2026"/>
    <d v="1899-12-30T00:02:12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876fffe-6b73-4556-9e78-9678e02fb385"/>
    <s v="668e956d-ba2f-4211-a98d-bc20d89dc71f"/>
    <s v="BFL-Govdc-Apps/ptips/ptips-web-client"/>
    <x v="0"/>
    <s v="develop"/>
    <n v="107446"/>
    <d v="2026-01-05T15:23:56"/>
    <d v="2026-01-05T15:23:56"/>
    <d v="2026-01-05T15:28:23"/>
    <s v="15"/>
    <s v="5/01/2026"/>
    <d v="1899-12-30T00:04:27"/>
    <s v="sast,containers,sca"/>
    <s v="achauhan4"/>
    <x v="1"/>
    <s v="Project Scan"/>
    <b v="1"/>
    <b v="1"/>
    <b v="0"/>
    <b v="1"/>
    <b v="0"/>
    <b v="0"/>
    <n v="1099"/>
    <n v="14"/>
    <n v="26"/>
    <n v="82"/>
    <n v="22"/>
    <n v="2"/>
    <x v="1"/>
    <n v="0"/>
    <n v="0"/>
    <n v="2"/>
    <n v="12"/>
    <n v="0"/>
    <n v="0"/>
    <n v="0"/>
    <n v="0"/>
    <n v="0"/>
    <n v="0"/>
    <n v="0"/>
    <n v="66"/>
    <n v="7"/>
    <n v="13"/>
    <n v="40"/>
    <n v="5"/>
    <n v="1"/>
    <n v="1019"/>
    <n v="7"/>
    <n v="13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b67684d1-8056-4785-a40e-ffbe20b930e3"/>
    <s v="b420aaeb-79be-4270-9489-fe82b492d557"/>
    <s v="BFL-Govdc-Apps/bfl/route-service"/>
    <x v="0"/>
    <s v="develop"/>
    <n v="8943"/>
    <d v="2025-12-29T19:54:19"/>
    <d v="2025-12-29T19:54:19"/>
    <d v="2025-12-29T19:55:30"/>
    <s v="19"/>
    <s v="29/12/2025"/>
    <d v="1899-12-30T00:01:11"/>
    <s v="sast,containers,sca"/>
    <s v="achauhan4"/>
    <x v="1"/>
    <s v="Project Scan"/>
    <b v="1"/>
    <b v="1"/>
    <b v="0"/>
    <b v="1"/>
    <b v="0"/>
    <b v="0"/>
    <n v="106"/>
    <n v="3"/>
    <n v="19"/>
    <n v="25"/>
    <n v="22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52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80a110bf-95da-42af-8009-ebc7670cf2a1"/>
    <s v="c1a09b8b-7bc0-4326-ae87-becccf9b8d33"/>
    <s v="BFL-Govdc-Apps/bfl/bos-contract"/>
    <x v="0"/>
    <s v="develop"/>
    <n v="51788"/>
    <d v="2025-12-29T19:54:07"/>
    <d v="2025-12-29T19:54:07"/>
    <d v="2025-12-29T19:55:51"/>
    <s v="19"/>
    <s v="29/12/2025"/>
    <d v="1899-12-30T00:01:44"/>
    <s v="sast,containers,sca"/>
    <s v="achauhan4"/>
    <x v="1"/>
    <s v="Project Scan"/>
    <b v="1"/>
    <b v="1"/>
    <b v="0"/>
    <b v="1"/>
    <b v="0"/>
    <b v="0"/>
    <n v="117"/>
    <n v="3"/>
    <n v="21"/>
    <n v="26"/>
    <n v="26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54"/>
    <n v="1"/>
    <n v="3"/>
    <n v="2"/>
    <n v="7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2aecf60c-25f9-4a80-aacc-60eac0a8a791"/>
    <s v="3a6846e3-ff40-485d-919c-c857026cb5d7"/>
    <s v="BFL-Govdc-Apps/bfl/bus-procurement-panel4"/>
    <x v="0"/>
    <s v="develop"/>
    <n v="32471"/>
    <d v="2025-12-29T19:53:46"/>
    <d v="2025-12-29T19:53:46"/>
    <d v="2025-12-29T19:55:09"/>
    <s v="19"/>
    <s v="29/12/2025"/>
    <d v="1899-12-30T00:01:23"/>
    <s v="sast,containers,sca"/>
    <s v="achauhan4"/>
    <x v="1"/>
    <s v="Project Scan"/>
    <b v="1"/>
    <b v="1"/>
    <b v="0"/>
    <b v="1"/>
    <b v="0"/>
    <b v="0"/>
    <n v="138"/>
    <n v="13"/>
    <n v="31"/>
    <n v="45"/>
    <n v="17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ff42a131-6d03-4237-8d4d-19ceb8a8d3ba"/>
    <s v="60a37300-acd2-4774-a84b-9c2909ba9ad8"/>
    <s v="BFL-Govdc-Apps/bfl/gtfs-r-validator"/>
    <x v="0"/>
    <s v="develop"/>
    <n v="2912"/>
    <d v="2025-12-29T19:53:16"/>
    <d v="2025-12-29T19:53:16"/>
    <d v="2025-12-29T19:56:31"/>
    <s v="19"/>
    <s v="29/12/2025"/>
    <d v="1899-12-30T00:03:15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17f8a5e-b5ad-41ab-a5ee-65de708c6269"/>
    <s v="236f98d3-8fe8-4897-a3f7-9fdbed6fd619"/>
    <s v="BFL-Govdc-Apps/bfl/indices"/>
    <x v="0"/>
    <s v="develop"/>
    <n v="2717"/>
    <d v="2025-12-29T19:52:59"/>
    <d v="2025-12-29T19:52:59"/>
    <d v="2025-12-29T19:54:34"/>
    <s v="19"/>
    <s v="29/12/2025"/>
    <d v="1899-12-30T00:01:35"/>
    <s v="sast,containers,sca"/>
    <s v="achauhan4"/>
    <x v="1"/>
    <s v="Project Scan"/>
    <b v="1"/>
    <b v="1"/>
    <b v="0"/>
    <b v="1"/>
    <b v="0"/>
    <b v="0"/>
    <n v="122"/>
    <n v="3"/>
    <n v="19"/>
    <n v="25"/>
    <n v="23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67"/>
    <n v="1"/>
    <n v="2"/>
    <n v="3"/>
    <n v="9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bd1f515d-750f-473e-ba24-1ae8816adcb0"/>
    <s v="179cb398-158b-46e1-8293-3ed8fc467627"/>
    <s v="BFL-Govdc-Apps/bfl/bus-contract-kpi"/>
    <x v="0"/>
    <s v="develop"/>
    <n v="4576"/>
    <d v="2025-12-29T19:52:39"/>
    <d v="2025-12-29T19:52:39"/>
    <d v="2025-12-29T19:54:52"/>
    <s v="19"/>
    <s v="29/12/2025"/>
    <d v="1899-12-30T00:02:13"/>
    <s v="sast,containers,sca"/>
    <s v="achauhan4"/>
    <x v="1"/>
    <s v="Project Scan"/>
    <b v="1"/>
    <b v="1"/>
    <b v="0"/>
    <b v="1"/>
    <b v="0"/>
    <b v="0"/>
    <n v="157"/>
    <n v="11"/>
    <n v="31"/>
    <n v="35"/>
    <n v="29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669e578c-6391-4721-b1f3-6acd27ba4fd0"/>
    <s v="668e956d-ba2f-4211-a98d-bc20d89dc71f"/>
    <s v="BFL-Govdc-Apps/ptips/ptips-web-client"/>
    <x v="0"/>
    <s v="develop"/>
    <n v="107446"/>
    <d v="2025-12-29T19:52:24"/>
    <d v="2025-12-29T19:52:24"/>
    <d v="2025-12-29T19:56:51"/>
    <s v="19"/>
    <s v="29/12/2025"/>
    <d v="1899-12-30T00:04:27"/>
    <s v="sast,containers,sca"/>
    <s v="achauhan4"/>
    <x v="1"/>
    <s v="Project Scan"/>
    <b v="1"/>
    <b v="1"/>
    <b v="0"/>
    <b v="1"/>
    <b v="0"/>
    <b v="0"/>
    <n v="1097"/>
    <n v="14"/>
    <n v="22"/>
    <n v="82"/>
    <n v="22"/>
    <n v="2"/>
    <x v="1"/>
    <n v="0"/>
    <n v="0"/>
    <n v="2"/>
    <n v="12"/>
    <n v="0"/>
    <n v="0"/>
    <n v="0"/>
    <n v="0"/>
    <n v="0"/>
    <n v="0"/>
    <n v="0"/>
    <n v="64"/>
    <n v="7"/>
    <n v="11"/>
    <n v="40"/>
    <n v="5"/>
    <n v="1"/>
    <n v="1019"/>
    <n v="7"/>
    <n v="11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17b43838-2abd-4539-aa33-6909560e7da7"/>
    <s v="1446b08d-d8a9-4403-a208-234af7207d0e"/>
    <s v="BFL-Govdc-Apps/bfl/bsar"/>
    <x v="0"/>
    <s v="develop"/>
    <n v="43440"/>
    <d v="2025-12-29T19:51:51"/>
    <d v="2025-12-29T19:51:51"/>
    <d v="2025-12-29T19:54:15"/>
    <s v="19"/>
    <s v="29/12/2025"/>
    <d v="1899-12-30T00:02:24"/>
    <s v="sast,containers,sca"/>
    <s v="achauhan4"/>
    <x v="1"/>
    <s v="Project Scan"/>
    <b v="1"/>
    <b v="1"/>
    <b v="0"/>
    <b v="1"/>
    <b v="0"/>
    <b v="0"/>
    <n v="122"/>
    <n v="9"/>
    <n v="23"/>
    <n v="44"/>
    <n v="10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b4cad3a-6f2c-4ec6-bdd4-fd91adfafa2f"/>
    <s v="89e7e7b7-9f2c-4741-a3b8-07a38d33fa05"/>
    <s v="BFL-Govdc-Apps/bfl/bus-procurement-panel3"/>
    <x v="0"/>
    <s v="develop"/>
    <n v="17950"/>
    <d v="2025-12-29T19:51:35"/>
    <d v="2025-12-29T19:51:35"/>
    <d v="2025-12-29T19:53:49"/>
    <s v="19"/>
    <s v="29/12/2025"/>
    <d v="1899-12-30T00:02:13"/>
    <s v="sast,containers,sca"/>
    <s v="achauhan4"/>
    <x v="1"/>
    <s v="Project Scan"/>
    <b v="1"/>
    <b v="1"/>
    <b v="0"/>
    <b v="1"/>
    <b v="0"/>
    <b v="0"/>
    <n v="144"/>
    <n v="13"/>
    <n v="29"/>
    <n v="47"/>
    <n v="25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cd747515-4593-4c50-b327-5375df713336"/>
    <s v="d3cf1258-9a7e-4bb3-a845-26a7aededf6a"/>
    <s v="BFL-Govdc-Apps/bfl/odin"/>
    <x v="0"/>
    <s v="develop"/>
    <n v="44462"/>
    <d v="2025-12-29T19:51:18"/>
    <d v="2025-12-29T19:51:18"/>
    <d v="2025-12-29T19:53:32"/>
    <s v="19"/>
    <s v="29/12/2025"/>
    <d v="1899-12-30T00:02:14"/>
    <s v="sast,containers,sca"/>
    <s v="achauhan4"/>
    <x v="1"/>
    <s v="Project Scan"/>
    <b v="1"/>
    <b v="1"/>
    <b v="0"/>
    <b v="1"/>
    <b v="0"/>
    <b v="0"/>
    <n v="135"/>
    <n v="13"/>
    <n v="29"/>
    <n v="47"/>
    <n v="12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67b63a1b-b96c-4e33-992d-72899669867e"/>
    <s v="46ea19ed-bdde-4aac-a4b2-ed3dff70fb07"/>
    <s v="BFL-Govdc-Apps/ptips/ptips-web-help"/>
    <x v="0"/>
    <s v="develop"/>
    <n v="4482"/>
    <d v="2025-12-29T19:51:09"/>
    <d v="2025-12-29T19:51:09"/>
    <d v="2025-12-29T19:54:37"/>
    <s v="19"/>
    <s v="29/12/2025"/>
    <d v="1899-12-30T00:03:28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32a3310b-2a20-46dd-831d-efe5833910ab"/>
    <s v="051b0812-0f3d-4df8-b3f1-c0f637be0b9d"/>
    <s v="BFL-Govdc-Apps/bfl/iei-validator"/>
    <x v="0"/>
    <s v="develop"/>
    <n v="75721"/>
    <d v="2025-12-29T19:50:44"/>
    <d v="2025-12-29T19:50:44"/>
    <d v="2025-12-29T19:54:57"/>
    <s v="19"/>
    <s v="29/12/2025"/>
    <d v="1899-12-30T00:04:12"/>
    <s v="sast,containers,sca"/>
    <s v="achauhan4"/>
    <x v="1"/>
    <s v="Project Scan"/>
    <b v="1"/>
    <b v="1"/>
    <b v="0"/>
    <b v="1"/>
    <b v="0"/>
    <b v="0"/>
    <n v="188"/>
    <n v="14"/>
    <n v="36"/>
    <n v="38"/>
    <n v="4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74"/>
    <n v="2"/>
    <n v="30"/>
    <n v="32"/>
    <n v="10"/>
    <n v="0"/>
  </r>
  <r>
    <s v="22f6fa27-0b71-40ae-9879-ff5bc686140f"/>
    <s v="10cbaf8f-f890-4428-bb85-c4cd8d8247cc"/>
    <s v="BFL-Govdc-Apps/ptips/ptips-core"/>
    <x v="0"/>
    <s v="develop"/>
    <n v="560390"/>
    <d v="2025-12-29T19:50:19"/>
    <d v="2025-12-29T19:50:19"/>
    <d v="2025-12-29T19:54:45"/>
    <s v="19"/>
    <s v="29/12/2025"/>
    <d v="1899-12-30T00:04:26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a727008-0a5b-4571-8efe-b060b0708f78"/>
    <s v="540e17b5-2501-4d81-906d-d882c29dbfad"/>
    <s v="BFL-Govdc-Apps/bfl/transport-data-processor"/>
    <x v="0"/>
    <s v="develop"/>
    <n v="12722"/>
    <d v="2025-12-29T19:49:58"/>
    <d v="2025-12-29T19:49:58"/>
    <d v="2025-12-29T19:52:12"/>
    <s v="19"/>
    <s v="29/12/2025"/>
    <d v="1899-12-30T00:02:13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8faf8f3c-fc9e-4928-b46c-bc9c47ab39b4"/>
    <s v="4708f323-e8ef-4eae-a378-64b568f3b763"/>
    <s v="BFL-Govdc-Apps/bfl/bfms"/>
    <x v="0"/>
    <s v="develop"/>
    <n v="31533"/>
    <d v="2025-12-29T19:49:43"/>
    <d v="2025-12-29T19:49:43"/>
    <d v="2025-12-29T19:52:50"/>
    <s v="19"/>
    <s v="29/12/2025"/>
    <d v="1899-12-30T00:03:07"/>
    <s v="sast,containers,sca"/>
    <s v="achauhan4"/>
    <x v="1"/>
    <s v="Project Scan"/>
    <b v="1"/>
    <b v="1"/>
    <b v="0"/>
    <b v="1"/>
    <b v="0"/>
    <b v="0"/>
    <n v="185"/>
    <n v="13"/>
    <n v="37"/>
    <n v="41"/>
    <n v="47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39"/>
    <n v="1"/>
    <n v="15"/>
    <n v="19"/>
    <n v="4"/>
    <n v="0"/>
  </r>
  <r>
    <s v="3e0c1efe-25dd-4b08-825f-f9cc6388072a"/>
    <s v="051b0812-0f3d-4df8-b3f1-c0f637be0b9d"/>
    <s v="BFL-Govdc-Apps/bfl/iei-validator"/>
    <x v="0"/>
    <s v="develop"/>
    <n v="75721"/>
    <d v="2025-12-22T18:20:30"/>
    <d v="2025-12-22T18:20:30"/>
    <d v="2025-12-22T18:22:13"/>
    <s v="18"/>
    <s v="22/12/2025"/>
    <d v="1899-12-30T00:01:43"/>
    <s v="sast,containers,sca"/>
    <s v="achauhan4"/>
    <x v="1"/>
    <s v="Project Scan"/>
    <b v="1"/>
    <b v="1"/>
    <b v="0"/>
    <b v="1"/>
    <b v="0"/>
    <b v="0"/>
    <n v="186"/>
    <n v="14"/>
    <n v="34"/>
    <n v="38"/>
    <n v="40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72"/>
    <n v="2"/>
    <n v="28"/>
    <n v="32"/>
    <n v="10"/>
    <n v="0"/>
  </r>
  <r>
    <s v="65b14f9f-981f-436f-b123-789f58d51300"/>
    <s v="89e7e7b7-9f2c-4741-a3b8-07a38d33fa05"/>
    <s v="BFL-Govdc-Apps/bfl/bus-procurement-panel3"/>
    <x v="0"/>
    <s v="develop"/>
    <n v="17950"/>
    <d v="2025-12-22T18:20:17"/>
    <d v="2025-12-22T18:20:17"/>
    <d v="2025-12-22T18:21:54"/>
    <s v="18"/>
    <s v="22/12/2025"/>
    <d v="1899-12-30T00:01:37"/>
    <s v="sast,containers,sca"/>
    <s v="achauhan4"/>
    <x v="1"/>
    <s v="Project Scan"/>
    <b v="1"/>
    <b v="1"/>
    <b v="0"/>
    <b v="1"/>
    <b v="0"/>
    <b v="0"/>
    <n v="143"/>
    <n v="13"/>
    <n v="28"/>
    <n v="46"/>
    <n v="26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a273c185-4e76-4a2f-81e4-30be1f02bbe2"/>
    <s v="540e17b5-2501-4d81-906d-d882c29dbfad"/>
    <s v="BFL-Govdc-Apps/bfl/transport-data-processor"/>
    <x v="0"/>
    <s v="develop"/>
    <n v="12722"/>
    <d v="2025-12-22T18:20:07"/>
    <d v="2025-12-22T18:20:07"/>
    <d v="2025-12-22T18:22:31"/>
    <s v="18"/>
    <s v="22/12/2025"/>
    <d v="1899-12-30T00:02:24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988e7e5c-bd0f-4319-ad8b-2c7149e05864"/>
    <s v="d3cf1258-9a7e-4bb3-a845-26a7aededf6a"/>
    <s v="BFL-Govdc-Apps/bfl/odin"/>
    <x v="0"/>
    <s v="develop"/>
    <n v="44462"/>
    <d v="2025-12-22T18:19:52"/>
    <d v="2025-12-22T18:19:52"/>
    <d v="2025-12-22T18:22:06"/>
    <s v="18"/>
    <s v="22/12/2025"/>
    <d v="1899-12-30T00:02:14"/>
    <s v="sast,containers,sca"/>
    <s v="achauhan4"/>
    <x v="1"/>
    <s v="Project Scan"/>
    <b v="1"/>
    <b v="1"/>
    <b v="0"/>
    <b v="1"/>
    <b v="0"/>
    <b v="0"/>
    <n v="134"/>
    <n v="13"/>
    <n v="28"/>
    <n v="46"/>
    <n v="13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db533c76-e52d-43fa-8443-8fdcff683548"/>
    <s v="1446b08d-d8a9-4403-a208-234af7207d0e"/>
    <s v="BFL-Govdc-Apps/bfl/bsar"/>
    <x v="0"/>
    <s v="develop"/>
    <n v="43440"/>
    <d v="2025-12-22T18:19:38"/>
    <d v="2025-12-22T18:19:38"/>
    <d v="2025-12-22T18:21:51"/>
    <s v="18"/>
    <s v="22/12/2025"/>
    <d v="1899-12-30T00:02:13"/>
    <s v="sast,containers,sca"/>
    <s v="achauhan4"/>
    <x v="1"/>
    <s v="Project Scan"/>
    <b v="1"/>
    <b v="1"/>
    <b v="0"/>
    <b v="1"/>
    <b v="0"/>
    <b v="0"/>
    <n v="121"/>
    <n v="9"/>
    <n v="22"/>
    <n v="43"/>
    <n v="11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9b226211-8758-42ec-87de-aa5f9f26c8de"/>
    <s v="236f98d3-8fe8-4897-a3f7-9fdbed6fd619"/>
    <s v="BFL-Govdc-Apps/bfl/indices"/>
    <x v="0"/>
    <s v="develop"/>
    <n v="2717"/>
    <d v="2025-12-22T18:19:26"/>
    <d v="2025-12-22T18:19:26"/>
    <d v="2025-12-22T18:20:39"/>
    <s v="18"/>
    <s v="22/12/2025"/>
    <d v="1899-12-30T00:01:12"/>
    <s v="sast,containers,sca"/>
    <s v="achauhan4"/>
    <x v="1"/>
    <s v="Project Scan"/>
    <b v="1"/>
    <b v="1"/>
    <b v="0"/>
    <b v="1"/>
    <b v="0"/>
    <b v="0"/>
    <n v="132"/>
    <n v="3"/>
    <n v="18"/>
    <n v="24"/>
    <n v="24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bd45dd66-1216-4dd8-9223-158b5ca38fe3"/>
    <s v="3a6846e3-ff40-485d-919c-c857026cb5d7"/>
    <s v="BFL-Govdc-Apps/bfl/bus-procurement-panel4"/>
    <x v="0"/>
    <s v="develop"/>
    <n v="32471"/>
    <d v="2025-12-22T18:19:17"/>
    <d v="2025-12-22T18:19:17"/>
    <d v="2025-12-22T18:20:31"/>
    <s v="18"/>
    <s v="22/12/2025"/>
    <d v="1899-12-30T00:01:14"/>
    <s v="sast,containers,sca"/>
    <s v="achauhan4"/>
    <x v="1"/>
    <s v="Project Scan"/>
    <b v="1"/>
    <b v="1"/>
    <b v="0"/>
    <b v="1"/>
    <b v="0"/>
    <b v="0"/>
    <n v="137"/>
    <n v="13"/>
    <n v="30"/>
    <n v="44"/>
    <n v="18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af0faae4-33bb-4488-9e34-bc61ed9a2c98"/>
    <s v="179cb398-158b-46e1-8293-3ed8fc467627"/>
    <s v="BFL-Govdc-Apps/bfl/bus-contract-kpi"/>
    <x v="0"/>
    <s v="develop"/>
    <n v="4576"/>
    <d v="2025-12-22T18:19:03"/>
    <d v="2025-12-22T18:19:03"/>
    <d v="2025-12-22T18:21:16"/>
    <s v="18"/>
    <s v="22/12/2025"/>
    <d v="1899-12-30T00:02:13"/>
    <s v="sast,containers,sca"/>
    <s v="achauhan4"/>
    <x v="1"/>
    <s v="Project Scan"/>
    <b v="1"/>
    <b v="1"/>
    <b v="0"/>
    <b v="1"/>
    <b v="0"/>
    <b v="0"/>
    <n v="156"/>
    <n v="11"/>
    <n v="30"/>
    <n v="34"/>
    <n v="30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23de821b-273c-49cc-a093-a8d8d74b7ffd"/>
    <s v="c1a09b8b-7bc0-4326-ae87-becccf9b8d33"/>
    <s v="BFL-Govdc-Apps/bfl/bos-contract"/>
    <x v="0"/>
    <s v="develop"/>
    <n v="51788"/>
    <d v="2025-12-22T18:18:47"/>
    <d v="2025-12-22T18:18:47"/>
    <d v="2025-12-22T18:20:15"/>
    <s v="18"/>
    <s v="22/12/2025"/>
    <d v="1899-12-30T00:01:28"/>
    <s v="sast,containers,sca"/>
    <s v="achauhan4"/>
    <x v="1"/>
    <s v="Project Scan"/>
    <b v="1"/>
    <b v="1"/>
    <b v="0"/>
    <b v="1"/>
    <b v="0"/>
    <b v="0"/>
    <n v="128"/>
    <n v="3"/>
    <n v="20"/>
    <n v="25"/>
    <n v="27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e9fe0e7c-a2f5-468a-ab93-30e4d687a863"/>
    <s v="46ea19ed-bdde-4aac-a4b2-ed3dff70fb07"/>
    <s v="BFL-Govdc-Apps/ptips/ptips-web-help"/>
    <x v="0"/>
    <s v="develop"/>
    <n v="4482"/>
    <d v="2025-12-22T18:18:37"/>
    <d v="2025-12-22T18:18:37"/>
    <d v="2025-12-22T18:22:06"/>
    <s v="18"/>
    <s v="22/12/2025"/>
    <d v="1899-12-30T00:03:29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d00cf85a-0792-4595-85a0-6bd65d335761"/>
    <s v="60a37300-acd2-4774-a84b-9c2909ba9ad8"/>
    <s v="BFL-Govdc-Apps/bfl/gtfs-r-validator"/>
    <x v="0"/>
    <s v="develop"/>
    <n v="2912"/>
    <d v="2025-12-22T18:18:25"/>
    <d v="2025-12-22T18:18:25"/>
    <d v="2025-12-22T18:20:36"/>
    <s v="18"/>
    <s v="22/12/2025"/>
    <d v="1899-12-30T00:02:11"/>
    <s v="sast,containers,sca"/>
    <s v="achauhan4"/>
    <x v="1"/>
    <s v="Project Scan"/>
    <b v="1"/>
    <b v="1"/>
    <b v="0"/>
    <b v="1"/>
    <b v="0"/>
    <b v="0"/>
    <n v="256"/>
    <n v="20"/>
    <n v="68"/>
    <n v="74"/>
    <n v="20"/>
    <n v="0"/>
    <x v="5"/>
    <n v="0"/>
    <n v="0"/>
    <n v="2"/>
    <n v="0"/>
    <n v="0"/>
    <n v="0"/>
    <n v="0"/>
    <n v="0"/>
    <n v="0"/>
    <n v="0"/>
    <n v="0"/>
    <n v="90"/>
    <n v="10"/>
    <n v="34"/>
    <n v="36"/>
    <n v="10"/>
    <n v="0"/>
    <n v="164"/>
    <n v="10"/>
    <n v="34"/>
    <n v="36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e29486c5-ab22-4cf8-9714-04c2641c3141"/>
    <s v="10cbaf8f-f890-4428-bb85-c4cd8d8247cc"/>
    <s v="BFL-Govdc-Apps/ptips/ptips-core"/>
    <x v="0"/>
    <s v="develop"/>
    <n v="560390"/>
    <d v="2025-12-22T18:18:02"/>
    <d v="2025-12-22T18:18:02"/>
    <d v="2025-12-22T18:22:30"/>
    <s v="18"/>
    <s v="22/12/2025"/>
    <d v="1899-12-30T00:04:28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a2acd88-f2b4-4abf-bc5b-8ad3880d063d"/>
    <s v="668e956d-ba2f-4211-a98d-bc20d89dc71f"/>
    <s v="BFL-Govdc-Apps/ptips/ptips-web-client"/>
    <x v="0"/>
    <s v="develop"/>
    <n v="107446"/>
    <d v="2025-12-22T18:17:49"/>
    <d v="2025-12-22T18:17:49"/>
    <d v="2025-12-22T18:21:29"/>
    <s v="18"/>
    <s v="22/12/2025"/>
    <d v="1899-12-30T00:03:41"/>
    <s v="sast,containers,sca"/>
    <s v="achauhan4"/>
    <x v="1"/>
    <s v="Project Scan"/>
    <b v="1"/>
    <b v="1"/>
    <b v="0"/>
    <b v="1"/>
    <b v="0"/>
    <b v="0"/>
    <n v="1097"/>
    <n v="14"/>
    <n v="22"/>
    <n v="82"/>
    <n v="22"/>
    <n v="2"/>
    <x v="1"/>
    <n v="0"/>
    <n v="0"/>
    <n v="2"/>
    <n v="12"/>
    <n v="0"/>
    <n v="0"/>
    <n v="0"/>
    <n v="0"/>
    <n v="0"/>
    <n v="0"/>
    <n v="0"/>
    <n v="64"/>
    <n v="7"/>
    <n v="11"/>
    <n v="40"/>
    <n v="5"/>
    <n v="1"/>
    <n v="1019"/>
    <n v="7"/>
    <n v="11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93fbd881-721c-4c87-add0-2d57058ff715"/>
    <s v="b420aaeb-79be-4270-9489-fe82b492d557"/>
    <s v="BFL-Govdc-Apps/bfl/route-service"/>
    <x v="0"/>
    <s v="develop"/>
    <n v="8943"/>
    <d v="2025-12-22T18:17:16"/>
    <d v="2025-12-22T18:17:16"/>
    <d v="2025-12-22T18:18:26"/>
    <s v="18"/>
    <s v="22/12/2025"/>
    <d v="1899-12-30T00:01:09"/>
    <s v="sast,containers,sca"/>
    <s v="achauhan4"/>
    <x v="1"/>
    <s v="Project Scan"/>
    <b v="1"/>
    <b v="1"/>
    <b v="0"/>
    <b v="1"/>
    <b v="0"/>
    <b v="0"/>
    <n v="117"/>
    <n v="3"/>
    <n v="18"/>
    <n v="24"/>
    <n v="23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52c36ed3-e4df-45d3-af01-2a9a963c3662"/>
    <s v="4708f323-e8ef-4eae-a378-64b568f3b763"/>
    <s v="BFL-Govdc-Apps/bfl/bfms"/>
    <x v="0"/>
    <s v="develop"/>
    <n v="31533"/>
    <d v="2025-12-22T18:17:04"/>
    <d v="2025-12-22T18:17:04"/>
    <d v="2025-12-22T18:18:52"/>
    <s v="18"/>
    <s v="22/12/2025"/>
    <d v="1899-12-30T00:01:49"/>
    <s v="sast,containers,sca"/>
    <s v="achauhan4"/>
    <x v="1"/>
    <s v="Project Scan"/>
    <b v="1"/>
    <b v="1"/>
    <b v="0"/>
    <b v="1"/>
    <b v="0"/>
    <b v="0"/>
    <n v="184"/>
    <n v="13"/>
    <n v="36"/>
    <n v="40"/>
    <n v="48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38"/>
    <n v="1"/>
    <n v="14"/>
    <n v="18"/>
    <n v="5"/>
    <n v="0"/>
  </r>
  <r>
    <s v="b5cd22e8-e5ee-41a8-82e3-ed7af368fff0"/>
    <s v="668e956d-ba2f-4211-a98d-bc20d89dc71f"/>
    <s v="BFL-Govdc-Apps/ptips/ptips-web-client"/>
    <x v="0"/>
    <s v="develop"/>
    <n v="107446"/>
    <d v="2025-12-16T13:37:24"/>
    <d v="2025-12-16T13:37:24"/>
    <d v="2025-12-16T13:41:23"/>
    <s v="13"/>
    <s v="16/12/2025"/>
    <d v="1899-12-30T00:03:59"/>
    <s v="sast,containers,sca"/>
    <s v="achauhan4"/>
    <x v="1"/>
    <s v="Project Scan"/>
    <b v="1"/>
    <b v="1"/>
    <b v="0"/>
    <b v="1"/>
    <b v="0"/>
    <b v="0"/>
    <n v="1097"/>
    <n v="14"/>
    <n v="22"/>
    <n v="82"/>
    <n v="22"/>
    <n v="2"/>
    <x v="1"/>
    <n v="0"/>
    <n v="0"/>
    <n v="2"/>
    <n v="12"/>
    <n v="0"/>
    <n v="0"/>
    <n v="0"/>
    <n v="0"/>
    <n v="0"/>
    <n v="0"/>
    <n v="0"/>
    <n v="64"/>
    <n v="7"/>
    <n v="11"/>
    <n v="40"/>
    <n v="5"/>
    <n v="1"/>
    <n v="1019"/>
    <n v="7"/>
    <n v="11"/>
    <n v="4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7baa5f2-f975-41c7-978a-b548d5973330"/>
    <s v="60a37300-acd2-4774-a84b-9c2909ba9ad8"/>
    <s v="BFL-Govdc-Apps/bfl/gtfs-r-validator"/>
    <x v="0"/>
    <s v="develop"/>
    <n v="2912"/>
    <d v="2025-12-16T13:22:43"/>
    <d v="2025-12-16T13:22:43"/>
    <d v="2025-12-16T13:25:56"/>
    <s v="13"/>
    <s v="16/12/2025"/>
    <d v="1899-12-30T00:03:13"/>
    <s v="sast,sca,apisec"/>
    <s v="achauhan4"/>
    <x v="1"/>
    <s v="Project Scan"/>
    <b v="1"/>
    <b v="1"/>
    <b v="0"/>
    <b v="0"/>
    <b v="1"/>
    <b v="0"/>
    <n v="255"/>
    <n v="20"/>
    <n v="68"/>
    <n v="72"/>
    <n v="20"/>
    <n v="0"/>
    <x v="5"/>
    <n v="0"/>
    <n v="0"/>
    <n v="2"/>
    <n v="0"/>
    <n v="0"/>
    <n v="0"/>
    <n v="0"/>
    <n v="0"/>
    <n v="0"/>
    <n v="0"/>
    <n v="0"/>
    <n v="89"/>
    <n v="10"/>
    <n v="34"/>
    <n v="35"/>
    <n v="10"/>
    <n v="0"/>
    <n v="164"/>
    <n v="10"/>
    <n v="34"/>
    <n v="35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ffb515d1-355c-43a0-b3b5-59e7884b18a6"/>
    <s v="10cbaf8f-f890-4428-bb85-c4cd8d8247cc"/>
    <s v="BFL-Govdc-Apps/ptips/ptips-core"/>
    <x v="0"/>
    <s v="develop"/>
    <n v="560390"/>
    <d v="2025-12-16T13:22:33"/>
    <d v="2025-12-16T13:22:33"/>
    <d v="2025-12-16T13:26:07"/>
    <s v="13"/>
    <s v="16/12/2025"/>
    <d v="1899-12-30T00:03:34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80c5a4df-b593-463e-a1ee-b62f966f16d1"/>
    <s v="c1a09b8b-7bc0-4326-ae87-becccf9b8d33"/>
    <s v="BFL-Govdc-Apps/bfl/bos-contract"/>
    <x v="0"/>
    <s v="develop"/>
    <n v="51788"/>
    <d v="2025-12-15T16:26:05"/>
    <d v="2025-12-15T16:26:05"/>
    <d v="2025-12-15T16:27:30"/>
    <s v="16"/>
    <s v="15/12/2025"/>
    <d v="1899-12-30T00:01:25"/>
    <s v="sast,containers,sca"/>
    <s v="achauhan4"/>
    <x v="1"/>
    <s v="Project Scan"/>
    <b v="1"/>
    <b v="1"/>
    <b v="0"/>
    <b v="1"/>
    <b v="0"/>
    <b v="0"/>
    <n v="186"/>
    <n v="7"/>
    <n v="49"/>
    <n v="48"/>
    <n v="29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61158728-bce9-4767-a53a-c6db8687a376"/>
    <s v="b420aaeb-79be-4270-9489-fe82b492d557"/>
    <s v="BFL-Govdc-Apps/bfl/route-service"/>
    <x v="0"/>
    <s v="develop"/>
    <n v="8943"/>
    <d v="2025-12-15T16:25:48"/>
    <d v="2025-12-15T16:25:48"/>
    <d v="2025-12-15T16:26:59"/>
    <s v="16"/>
    <s v="15/12/2025"/>
    <d v="1899-12-30T00:01:11"/>
    <s v="sast,containers,sca"/>
    <s v="achauhan4"/>
    <x v="1"/>
    <s v="Project Scan"/>
    <b v="1"/>
    <b v="1"/>
    <b v="0"/>
    <b v="1"/>
    <b v="0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c0deb01d-a7ae-49ee-96e3-37d2e1c68b41"/>
    <s v="3a6846e3-ff40-485d-919c-c857026cb5d7"/>
    <s v="BFL-Govdc-Apps/bfl/bus-procurement-panel4"/>
    <x v="0"/>
    <s v="develop"/>
    <n v="32471"/>
    <d v="2025-12-15T16:25:34"/>
    <d v="2025-12-15T16:25:34"/>
    <d v="2025-12-15T16:26:55"/>
    <s v="16"/>
    <s v="15/12/2025"/>
    <d v="1899-12-30T00:01:21"/>
    <s v="sast,containers,sca"/>
    <s v="achauhan4"/>
    <x v="1"/>
    <s v="Project Scan"/>
    <b v="1"/>
    <b v="1"/>
    <b v="0"/>
    <b v="1"/>
    <b v="0"/>
    <b v="0"/>
    <n v="195"/>
    <n v="17"/>
    <n v="59"/>
    <n v="67"/>
    <n v="20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72008b84-c492-433a-ac28-87baffce255f"/>
    <s v="236f98d3-8fe8-4897-a3f7-9fdbed6fd619"/>
    <s v="BFL-Govdc-Apps/bfl/indices"/>
    <x v="0"/>
    <s v="develop"/>
    <n v="2717"/>
    <d v="2025-12-15T16:25:20"/>
    <d v="2025-12-15T16:25:20"/>
    <d v="2025-12-15T16:26:34"/>
    <s v="16"/>
    <s v="15/12/2025"/>
    <d v="1899-12-30T00:01:13"/>
    <s v="sast,containers,sca"/>
    <s v="achauhan4"/>
    <x v="1"/>
    <s v="Project Scan"/>
    <b v="1"/>
    <b v="1"/>
    <b v="0"/>
    <b v="1"/>
    <b v="0"/>
    <b v="0"/>
    <n v="190"/>
    <n v="7"/>
    <n v="47"/>
    <n v="47"/>
    <n v="26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78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58223cf3-2378-448e-b964-ba8bb7aa7e7f"/>
    <s v="179cb398-158b-46e1-8293-3ed8fc467627"/>
    <s v="BFL-Govdc-Apps/bfl/bus-contract-kpi"/>
    <x v="0"/>
    <s v="develop"/>
    <n v="4576"/>
    <d v="2025-12-15T16:24:55"/>
    <d v="2025-12-15T16:24:55"/>
    <d v="2025-12-15T16:27:06"/>
    <s v="16"/>
    <s v="15/12/2025"/>
    <d v="1899-12-30T00:02:11"/>
    <s v="sast,containers,sca"/>
    <s v="achauhan4"/>
    <x v="1"/>
    <s v="Project Scan"/>
    <b v="1"/>
    <b v="1"/>
    <b v="0"/>
    <b v="1"/>
    <b v="0"/>
    <b v="0"/>
    <n v="214"/>
    <n v="15"/>
    <n v="59"/>
    <n v="57"/>
    <n v="32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586689c3-074f-41ca-a902-643f145318ac"/>
    <s v="1446b08d-d8a9-4403-a208-234af7207d0e"/>
    <s v="BFL-Govdc-Apps/bfl/bsar"/>
    <x v="0"/>
    <s v="develop"/>
    <n v="43440"/>
    <d v="2025-12-15T16:24:46"/>
    <d v="2025-12-15T16:24:46"/>
    <d v="2025-12-15T16:26:21"/>
    <s v="16"/>
    <s v="15/12/2025"/>
    <d v="1899-12-30T00:01:34"/>
    <s v="sast,containers,sca"/>
    <s v="achauhan4"/>
    <x v="1"/>
    <s v="Project Scan"/>
    <b v="1"/>
    <b v="1"/>
    <b v="0"/>
    <b v="1"/>
    <b v="0"/>
    <b v="0"/>
    <n v="179"/>
    <n v="13"/>
    <n v="51"/>
    <n v="66"/>
    <n v="13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1379af0a-7e52-48b5-a666-26c46e952395"/>
    <s v="46ea19ed-bdde-4aac-a4b2-ed3dff70fb07"/>
    <s v="BFL-Govdc-Apps/ptips/ptips-web-help"/>
    <x v="0"/>
    <s v="develop"/>
    <n v="4482"/>
    <d v="2025-12-15T16:24:00"/>
    <d v="2025-12-15T16:24:00"/>
    <d v="2025-12-15T16:27:32"/>
    <s v="16"/>
    <s v="15/12/2025"/>
    <d v="1899-12-30T00:03:32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98936cc-c5ea-4130-9ca4-c0e84d77da0b"/>
    <s v="d3cf1258-9a7e-4bb3-a845-26a7aededf6a"/>
    <s v="BFL-Govdc-Apps/bfl/odin"/>
    <x v="0"/>
    <s v="develop"/>
    <n v="44462"/>
    <d v="2025-12-15T16:23:47"/>
    <d v="2025-12-15T16:23:47"/>
    <d v="2025-12-15T16:26:03"/>
    <s v="16"/>
    <s v="15/12/2025"/>
    <d v="1899-12-30T00:02:15"/>
    <s v="sast,containers,sca"/>
    <s v="achauhan4"/>
    <x v="1"/>
    <s v="Project Scan"/>
    <b v="1"/>
    <b v="1"/>
    <b v="0"/>
    <b v="1"/>
    <b v="0"/>
    <b v="0"/>
    <n v="192"/>
    <n v="17"/>
    <n v="57"/>
    <n v="69"/>
    <n v="15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9be0867d-7cfe-433b-8d74-2563b733cd00"/>
    <s v="89e7e7b7-9f2c-4741-a3b8-07a38d33fa05"/>
    <s v="BFL-Govdc-Apps/bfl/bus-procurement-panel3"/>
    <x v="0"/>
    <s v="develop"/>
    <n v="17950"/>
    <d v="2025-12-15T16:23:15"/>
    <d v="2025-12-15T16:23:15"/>
    <d v="2025-12-15T16:25:03"/>
    <s v="16"/>
    <s v="15/12/2025"/>
    <d v="1899-12-30T00:01:47"/>
    <s v="sast,containers,sca"/>
    <s v="achauhan4"/>
    <x v="1"/>
    <s v="Project Scan"/>
    <b v="1"/>
    <b v="1"/>
    <b v="0"/>
    <b v="1"/>
    <b v="0"/>
    <b v="0"/>
    <n v="201"/>
    <n v="17"/>
    <n v="57"/>
    <n v="69"/>
    <n v="28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c431327f-59e2-4d0b-816f-c3ed27af9fd7"/>
    <s v="540e17b5-2501-4d81-906d-d882c29dbfad"/>
    <s v="BFL-Govdc-Apps/bfl/transport-data-processor"/>
    <x v="0"/>
    <s v="develop"/>
    <n v="12722"/>
    <d v="2025-12-15T16:23:00"/>
    <d v="2025-12-15T16:23:00"/>
    <d v="2025-12-15T16:25:13"/>
    <s v="16"/>
    <s v="15/12/2025"/>
    <d v="1899-12-30T00:02:13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98e51c77-81dc-4975-8a7b-4f2956f900fa"/>
    <s v="051b0812-0f3d-4df8-b3f1-c0f637be0b9d"/>
    <s v="BFL-Govdc-Apps/bfl/iei-validator"/>
    <x v="0"/>
    <s v="develop"/>
    <n v="75463"/>
    <d v="2025-12-15T16:22:16"/>
    <d v="2025-12-15T16:22:16"/>
    <d v="2025-12-15T16:24:31"/>
    <s v="16"/>
    <s v="15/12/2025"/>
    <d v="1899-12-30T00:02:15"/>
    <s v="sast,containers,sca"/>
    <s v="achauhan4"/>
    <x v="1"/>
    <s v="Project Scan"/>
    <b v="1"/>
    <b v="1"/>
    <b v="0"/>
    <b v="1"/>
    <b v="0"/>
    <b v="0"/>
    <n v="280"/>
    <n v="16"/>
    <n v="72"/>
    <n v="86"/>
    <n v="46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166"/>
    <n v="4"/>
    <n v="66"/>
    <n v="80"/>
    <n v="16"/>
    <n v="0"/>
  </r>
  <r>
    <s v="cfc5ef14-f387-4dfb-ac7b-de8e7cfbbee3"/>
    <s v="4708f323-e8ef-4eae-a378-64b568f3b763"/>
    <s v="BFL-Govdc-Apps/bfl/bfms"/>
    <x v="0"/>
    <s v="develop"/>
    <n v="31533"/>
    <d v="2025-12-15T16:18:01"/>
    <d v="2025-12-15T16:18:01"/>
    <d v="2025-12-15T16:19:40"/>
    <s v="16"/>
    <s v="15/12/2025"/>
    <d v="1899-12-30T00:01:39"/>
    <s v="sast,containers,sca"/>
    <s v="achauhan4"/>
    <x v="1"/>
    <s v="Project Scan"/>
    <b v="1"/>
    <b v="1"/>
    <b v="0"/>
    <b v="1"/>
    <b v="0"/>
    <b v="0"/>
    <n v="242"/>
    <n v="17"/>
    <n v="65"/>
    <n v="63"/>
    <n v="50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87"/>
    <n v="6"/>
    <n v="11"/>
    <n v="11"/>
    <n v="12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0a82d27-5812-430e-a4de-a6ff67f53d72"/>
    <s v="051b0812-0f3d-4df8-b3f1-c0f637be0b9d"/>
    <s v="BFL-Govdc-Apps/bfl/iei-validator"/>
    <x v="0"/>
    <s v="feature_ADE-230"/>
    <n v="75986"/>
    <d v="2025-12-11T16:22:27"/>
    <d v="2025-12-11T16:22:27"/>
    <d v="2025-12-11T16:24:05"/>
    <s v="16"/>
    <s v="11/12/2025"/>
    <d v="1899-12-30T00:01:38"/>
    <s v="sast,containers,sca"/>
    <s v="achauhan4"/>
    <x v="1"/>
    <s v="Project Scan"/>
    <b v="1"/>
    <b v="1"/>
    <b v="0"/>
    <b v="1"/>
    <b v="0"/>
    <b v="0"/>
    <n v="280"/>
    <n v="16"/>
    <n v="72"/>
    <n v="86"/>
    <n v="46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166"/>
    <n v="4"/>
    <n v="66"/>
    <n v="80"/>
    <n v="16"/>
    <n v="0"/>
  </r>
  <r>
    <s v="af07c480-55a2-4a6e-9ecb-3d4c898eaf2a"/>
    <s v="540e17b5-2501-4d81-906d-d882c29dbfad"/>
    <s v="BFL-Govdc-Apps/bfl/transport-data-processor"/>
    <x v="0"/>
    <s v="develop"/>
    <n v="12722"/>
    <d v="2025-12-08T14:06:16"/>
    <d v="2025-12-08T14:06:16"/>
    <d v="2025-12-08T14:08:53"/>
    <s v="14"/>
    <s v="8/12/2025"/>
    <d v="1899-12-30T00:02:37"/>
    <s v="sast,containers,sca"/>
    <s v="achauhan4"/>
    <x v="1"/>
    <s v="Project Scan"/>
    <b v="1"/>
    <b v="1"/>
    <b v="0"/>
    <b v="1"/>
    <b v="0"/>
    <b v="0"/>
    <n v="175"/>
    <n v="14"/>
    <n v="32"/>
    <n v="36"/>
    <n v="33"/>
    <n v="0"/>
    <x v="12"/>
    <n v="0"/>
    <n v="0"/>
    <n v="0"/>
    <n v="7"/>
    <n v="0"/>
    <n v="0"/>
    <n v="0"/>
    <n v="0"/>
    <n v="0"/>
    <n v="0"/>
    <n v="0"/>
    <n v="46"/>
    <n v="7"/>
    <n v="13"/>
    <n v="15"/>
    <n v="11"/>
    <n v="0"/>
    <n v="106"/>
    <n v="7"/>
    <n v="13"/>
    <n v="15"/>
    <n v="11"/>
    <n v="0"/>
    <n v="0"/>
    <n v="0"/>
    <n v="0"/>
    <n v="0"/>
    <n v="0"/>
    <n v="0"/>
    <n v="0"/>
    <n v="0"/>
    <n v="0"/>
    <n v="0"/>
    <n v="0"/>
    <n v="0"/>
    <n v="16"/>
    <n v="0"/>
    <n v="6"/>
    <n v="6"/>
    <n v="4"/>
    <n v="0"/>
  </r>
  <r>
    <s v="1da59338-79d4-4caa-9a67-daa40a574d45"/>
    <s v="051b0812-0f3d-4df8-b3f1-c0f637be0b9d"/>
    <s v="BFL-Govdc-Apps/bfl/iei-validator"/>
    <x v="0"/>
    <s v="develop"/>
    <n v="75463"/>
    <d v="2025-12-08T14:06:08"/>
    <d v="2025-12-08T14:06:08"/>
    <d v="2025-12-08T14:08:35"/>
    <s v="14"/>
    <s v="8/12/2025"/>
    <d v="1899-12-30T00:02:27"/>
    <s v="sast,containers,sca"/>
    <s v="achauhan4"/>
    <x v="1"/>
    <s v="Project Scan"/>
    <b v="1"/>
    <b v="1"/>
    <b v="0"/>
    <b v="1"/>
    <b v="0"/>
    <b v="0"/>
    <n v="280"/>
    <n v="16"/>
    <n v="72"/>
    <n v="86"/>
    <n v="46"/>
    <n v="0"/>
    <x v="10"/>
    <n v="0"/>
    <n v="0"/>
    <n v="0"/>
    <n v="12"/>
    <n v="0"/>
    <n v="0"/>
    <n v="0"/>
    <n v="0"/>
    <n v="0"/>
    <n v="0"/>
    <n v="0"/>
    <n v="21"/>
    <n v="6"/>
    <n v="3"/>
    <n v="3"/>
    <n v="9"/>
    <n v="0"/>
    <n v="81"/>
    <n v="6"/>
    <n v="3"/>
    <n v="3"/>
    <n v="9"/>
    <n v="0"/>
    <n v="0"/>
    <n v="0"/>
    <n v="0"/>
    <n v="0"/>
    <n v="0"/>
    <n v="0"/>
    <n v="0"/>
    <n v="0"/>
    <n v="0"/>
    <n v="0"/>
    <n v="0"/>
    <n v="0"/>
    <n v="166"/>
    <n v="4"/>
    <n v="66"/>
    <n v="80"/>
    <n v="16"/>
    <n v="0"/>
  </r>
  <r>
    <s v="5720b7ee-4bbd-4c97-9d0a-8e0086e269df"/>
    <s v="d3cf1258-9a7e-4bb3-a845-26a7aededf6a"/>
    <s v="BFL-Govdc-Apps/bfl/odin"/>
    <x v="0"/>
    <s v="develop"/>
    <n v="44462"/>
    <d v="2025-12-08T14:05:34"/>
    <d v="2025-12-08T14:05:34"/>
    <d v="2025-12-08T14:07:08"/>
    <s v="14"/>
    <s v="8/12/2025"/>
    <d v="1899-12-30T00:01:33"/>
    <s v="sast,containers,sca"/>
    <s v="achauhan4"/>
    <x v="1"/>
    <s v="Project Scan"/>
    <b v="1"/>
    <b v="1"/>
    <b v="0"/>
    <b v="1"/>
    <b v="0"/>
    <b v="0"/>
    <n v="192"/>
    <n v="17"/>
    <n v="57"/>
    <n v="69"/>
    <n v="15"/>
    <n v="0"/>
    <x v="2"/>
    <n v="0"/>
    <n v="0"/>
    <n v="0"/>
    <n v="0"/>
    <n v="0"/>
    <n v="0"/>
    <n v="0"/>
    <n v="0"/>
    <n v="0"/>
    <n v="0"/>
    <n v="0"/>
    <n v="31"/>
    <n v="6"/>
    <n v="7"/>
    <n v="14"/>
    <n v="4"/>
    <n v="0"/>
    <n v="65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dc414c07-eb2e-4273-914b-7a3acc24a335"/>
    <s v="89e7e7b7-9f2c-4741-a3b8-07a38d33fa05"/>
    <s v="BFL-Govdc-Apps/bfl/bus-procurement-panel3"/>
    <x v="0"/>
    <s v="develop"/>
    <n v="17950"/>
    <d v="2025-12-08T14:05:19"/>
    <d v="2025-12-08T14:05:19"/>
    <d v="2025-12-08T14:07:22"/>
    <s v="14"/>
    <s v="8/12/2025"/>
    <d v="1899-12-30T00:02:03"/>
    <s v="sast,containers,sca"/>
    <s v="achauhan4"/>
    <x v="1"/>
    <s v="Project Scan"/>
    <b v="1"/>
    <b v="1"/>
    <b v="0"/>
    <b v="1"/>
    <b v="0"/>
    <b v="0"/>
    <n v="201"/>
    <n v="17"/>
    <n v="57"/>
    <n v="69"/>
    <n v="28"/>
    <n v="0"/>
    <x v="7"/>
    <n v="0"/>
    <n v="0"/>
    <n v="0"/>
    <n v="13"/>
    <n v="0"/>
    <n v="0"/>
    <n v="0"/>
    <n v="0"/>
    <n v="0"/>
    <n v="0"/>
    <n v="0"/>
    <n v="31"/>
    <n v="6"/>
    <n v="7"/>
    <n v="14"/>
    <n v="4"/>
    <n v="0"/>
    <n v="61"/>
    <n v="6"/>
    <n v="7"/>
    <n v="14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ed9bbc00-b07b-4670-9b55-f8f80ff492e8"/>
    <s v="179cb398-158b-46e1-8293-3ed8fc467627"/>
    <s v="BFL-Govdc-Apps/bfl/bus-contract-kpi"/>
    <x v="0"/>
    <s v="develop"/>
    <n v="4576"/>
    <d v="2025-12-08T14:05:08"/>
    <d v="2025-12-08T14:05:08"/>
    <d v="2025-12-08T14:06:18"/>
    <s v="14"/>
    <s v="8/12/2025"/>
    <d v="1899-12-30T00:01:10"/>
    <s v="sast,containers,sca"/>
    <s v="achauhan4"/>
    <x v="1"/>
    <s v="Project Scan"/>
    <b v="1"/>
    <b v="1"/>
    <b v="0"/>
    <b v="1"/>
    <b v="0"/>
    <b v="0"/>
    <n v="214"/>
    <n v="15"/>
    <n v="59"/>
    <n v="57"/>
    <n v="32"/>
    <n v="0"/>
    <x v="9"/>
    <n v="0"/>
    <n v="0"/>
    <n v="0"/>
    <n v="5"/>
    <n v="0"/>
    <n v="0"/>
    <n v="0"/>
    <n v="0"/>
    <n v="0"/>
    <n v="0"/>
    <n v="0"/>
    <n v="31"/>
    <n v="5"/>
    <n v="8"/>
    <n v="8"/>
    <n v="10"/>
    <n v="0"/>
    <n v="82"/>
    <n v="5"/>
    <n v="8"/>
    <n v="8"/>
    <n v="10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45858d71-98f5-4bdb-9ecc-a88d8270f033"/>
    <s v="60a37300-acd2-4774-a84b-9c2909ba9ad8"/>
    <s v="BFL-Govdc-Apps/bfl/gtfs-r-validator"/>
    <x v="0"/>
    <s v="develop"/>
    <n v="2912"/>
    <d v="2025-12-08T14:04:56"/>
    <d v="2025-12-08T14:04:56"/>
    <d v="2025-12-08T14:07:08"/>
    <s v="14"/>
    <s v="8/12/2025"/>
    <d v="1899-12-30T00:02:12"/>
    <s v="sast,containers,sca"/>
    <s v="achauhan4"/>
    <x v="1"/>
    <s v="Project Scan"/>
    <b v="1"/>
    <b v="1"/>
    <b v="0"/>
    <b v="1"/>
    <b v="0"/>
    <b v="0"/>
    <n v="255"/>
    <n v="20"/>
    <n v="68"/>
    <n v="72"/>
    <n v="20"/>
    <n v="0"/>
    <x v="5"/>
    <n v="0"/>
    <n v="0"/>
    <n v="2"/>
    <n v="0"/>
    <n v="0"/>
    <n v="0"/>
    <n v="0"/>
    <n v="0"/>
    <n v="0"/>
    <n v="0"/>
    <n v="0"/>
    <n v="89"/>
    <n v="10"/>
    <n v="34"/>
    <n v="35"/>
    <n v="10"/>
    <n v="0"/>
    <n v="164"/>
    <n v="10"/>
    <n v="34"/>
    <n v="35"/>
    <n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ad56dc83-d134-48f0-ac0f-d2838e7d42e2"/>
    <s v="4708f323-e8ef-4eae-a378-64b568f3b763"/>
    <s v="BFL-Govdc-Apps/bfl/bfms"/>
    <x v="0"/>
    <s v="develop"/>
    <n v="31533"/>
    <d v="2025-12-08T14:04:38"/>
    <d v="2025-12-08T14:04:38"/>
    <d v="2025-12-08T14:06:44"/>
    <s v="14"/>
    <s v="8/12/2025"/>
    <d v="1899-12-30T00:02:05"/>
    <s v="sast,containers,sca"/>
    <s v="achauhan4"/>
    <x v="1"/>
    <s v="Project Scan"/>
    <b v="1"/>
    <b v="1"/>
    <b v="0"/>
    <b v="1"/>
    <b v="0"/>
    <b v="0"/>
    <n v="232"/>
    <n v="17"/>
    <n v="65"/>
    <n v="63"/>
    <n v="50"/>
    <n v="0"/>
    <x v="4"/>
    <n v="0"/>
    <n v="0"/>
    <n v="0"/>
    <n v="19"/>
    <n v="0"/>
    <n v="0"/>
    <n v="0"/>
    <n v="0"/>
    <n v="0"/>
    <n v="0"/>
    <n v="0"/>
    <n v="40"/>
    <n v="6"/>
    <n v="11"/>
    <n v="11"/>
    <n v="12"/>
    <n v="0"/>
    <n v="77"/>
    <n v="6"/>
    <n v="11"/>
    <n v="11"/>
    <n v="12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9b1d3e84-3ba1-4e05-b5d4-2b6461fd629d"/>
    <s v="3a6846e3-ff40-485d-919c-c857026cb5d7"/>
    <s v="BFL-Govdc-Apps/bfl/bus-procurement-panel4"/>
    <x v="0"/>
    <s v="develop"/>
    <n v="32471"/>
    <d v="2025-12-08T14:04:27"/>
    <d v="2025-12-08T14:04:27"/>
    <d v="2025-12-08T14:05:45"/>
    <s v="14"/>
    <s v="8/12/2025"/>
    <d v="1899-12-30T00:01:18"/>
    <s v="sast,containers,sca"/>
    <s v="achauhan4"/>
    <x v="1"/>
    <s v="Project Scan"/>
    <b v="1"/>
    <b v="1"/>
    <b v="0"/>
    <b v="1"/>
    <b v="0"/>
    <b v="0"/>
    <n v="195"/>
    <n v="17"/>
    <n v="59"/>
    <n v="67"/>
    <n v="20"/>
    <n v="0"/>
    <x v="9"/>
    <n v="0"/>
    <n v="0"/>
    <n v="0"/>
    <n v="5"/>
    <n v="0"/>
    <n v="0"/>
    <n v="0"/>
    <n v="0"/>
    <n v="0"/>
    <n v="0"/>
    <n v="0"/>
    <n v="31"/>
    <n v="6"/>
    <n v="8"/>
    <n v="13"/>
    <n v="4"/>
    <n v="0"/>
    <n v="63"/>
    <n v="6"/>
    <n v="8"/>
    <n v="13"/>
    <n v="4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4259842-1f4b-4257-956e-1fa24d1b0bd9"/>
    <s v="1446b08d-d8a9-4403-a208-234af7207d0e"/>
    <s v="BFL-Govdc-Apps/bfl/bsar"/>
    <x v="0"/>
    <s v="develop"/>
    <n v="43440"/>
    <d v="2025-12-08T14:04:12"/>
    <d v="2025-12-08T14:04:12"/>
    <d v="2025-12-08T14:06:41"/>
    <s v="14"/>
    <s v="8/12/2025"/>
    <d v="1899-12-30T00:02:29"/>
    <s v="sast,containers,sca"/>
    <s v="achauhan4"/>
    <x v="1"/>
    <s v="Project Scan"/>
    <b v="1"/>
    <b v="1"/>
    <b v="0"/>
    <b v="1"/>
    <b v="0"/>
    <b v="0"/>
    <n v="179"/>
    <n v="13"/>
    <n v="51"/>
    <n v="66"/>
    <n v="13"/>
    <n v="0"/>
    <x v="3"/>
    <n v="0"/>
    <n v="0"/>
    <n v="1"/>
    <n v="0"/>
    <n v="0"/>
    <n v="0"/>
    <n v="0"/>
    <n v="0"/>
    <n v="0"/>
    <n v="0"/>
    <n v="0"/>
    <n v="23"/>
    <n v="4"/>
    <n v="4"/>
    <n v="12"/>
    <n v="3"/>
    <n v="0"/>
    <n v="59"/>
    <n v="4"/>
    <n v="4"/>
    <n v="12"/>
    <n v="3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0cd3a27f-fea8-4626-a2d0-cee39f82c96e"/>
    <s v="236f98d3-8fe8-4897-a3f7-9fdbed6fd619"/>
    <s v="BFL-Govdc-Apps/bfl/indices"/>
    <x v="0"/>
    <s v="develop"/>
    <n v="2717"/>
    <d v="2025-12-08T14:04:01"/>
    <d v="2025-12-08T14:04:01"/>
    <d v="2025-12-08T14:06:17"/>
    <s v="14"/>
    <s v="8/12/2025"/>
    <d v="1899-12-30T00:02:16"/>
    <s v="sast,containers,sca"/>
    <s v="achauhan4"/>
    <x v="1"/>
    <s v="Project Scan"/>
    <b v="1"/>
    <b v="1"/>
    <b v="0"/>
    <b v="1"/>
    <b v="0"/>
    <b v="0"/>
    <n v="179"/>
    <n v="7"/>
    <n v="47"/>
    <n v="47"/>
    <n v="26"/>
    <n v="0"/>
    <x v="3"/>
    <n v="0"/>
    <n v="0"/>
    <n v="0"/>
    <n v="1"/>
    <n v="0"/>
    <n v="0"/>
    <n v="0"/>
    <n v="0"/>
    <n v="0"/>
    <n v="0"/>
    <n v="0"/>
    <n v="15"/>
    <n v="1"/>
    <n v="2"/>
    <n v="3"/>
    <n v="9"/>
    <n v="0"/>
    <n v="67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9185f602-c3d4-4019-9fb0-44694c784db5"/>
    <s v="b420aaeb-79be-4270-9489-fe82b492d557"/>
    <s v="BFL-Govdc-Apps/bfl/route-service"/>
    <x v="0"/>
    <s v="develop"/>
    <n v="8943"/>
    <d v="2025-12-08T14:03:48"/>
    <d v="2025-12-08T14:03:48"/>
    <d v="2025-12-08T14:04:58"/>
    <s v="14"/>
    <s v="8/12/2025"/>
    <d v="1899-12-30T00:01:11"/>
    <s v="sast,containers,sca"/>
    <s v="achauhan4"/>
    <x v="1"/>
    <s v="Project Scan"/>
    <b v="1"/>
    <b v="1"/>
    <b v="0"/>
    <b v="1"/>
    <b v="0"/>
    <b v="0"/>
    <n v="175"/>
    <n v="7"/>
    <n v="47"/>
    <n v="47"/>
    <n v="25"/>
    <n v="0"/>
    <x v="2"/>
    <n v="0"/>
    <n v="0"/>
    <n v="0"/>
    <n v="0"/>
    <n v="0"/>
    <n v="0"/>
    <n v="0"/>
    <n v="0"/>
    <n v="0"/>
    <n v="0"/>
    <n v="0"/>
    <n v="15"/>
    <n v="1"/>
    <n v="2"/>
    <n v="3"/>
    <n v="9"/>
    <n v="0"/>
    <n v="64"/>
    <n v="1"/>
    <n v="2"/>
    <n v="3"/>
    <n v="9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2066dbf9-4417-4cd2-800f-42a31eaa5c86"/>
    <s v="46ea19ed-bdde-4aac-a4b2-ed3dff70fb07"/>
    <s v="BFL-Govdc-Apps/ptips/ptips-web-help"/>
    <x v="0"/>
    <s v="develop"/>
    <n v="4482"/>
    <d v="2025-12-08T14:03:32"/>
    <d v="2025-12-08T14:03:32"/>
    <d v="2025-12-08T14:07:03"/>
    <s v="14"/>
    <s v="8/12/2025"/>
    <d v="1899-12-30T00:03:31"/>
    <s v="sast,containers,sca"/>
    <s v="achauhan4"/>
    <x v="1"/>
    <s v="Project Scan"/>
    <b v="1"/>
    <b v="1"/>
    <b v="0"/>
    <b v="1"/>
    <b v="0"/>
    <b v="0"/>
    <n v="220"/>
    <n v="10"/>
    <n v="88"/>
    <n v="58"/>
    <n v="2"/>
    <n v="0"/>
    <x v="2"/>
    <n v="0"/>
    <n v="0"/>
    <n v="0"/>
    <n v="0"/>
    <n v="0"/>
    <n v="0"/>
    <n v="0"/>
    <n v="0"/>
    <n v="0"/>
    <n v="0"/>
    <n v="0"/>
    <n v="79"/>
    <n v="5"/>
    <n v="44"/>
    <n v="29"/>
    <n v="1"/>
    <n v="0"/>
    <n v="141"/>
    <n v="5"/>
    <n v="44"/>
    <n v="29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ded1a49-3af3-4fc1-bc0d-b239649a49cc"/>
    <s v="c1a09b8b-7bc0-4326-ae87-becccf9b8d33"/>
    <s v="BFL-Govdc-Apps/bfl/bos-contract"/>
    <x v="0"/>
    <s v="develop"/>
    <n v="51788"/>
    <d v="2025-12-08T14:03:21"/>
    <d v="2025-12-08T14:03:21"/>
    <d v="2025-12-08T14:04:48"/>
    <s v="14"/>
    <s v="8/12/2025"/>
    <d v="1899-12-30T00:01:27"/>
    <s v="sast,containers,sca"/>
    <s v="achauhan4"/>
    <x v="1"/>
    <s v="Project Scan"/>
    <b v="1"/>
    <b v="1"/>
    <b v="0"/>
    <b v="1"/>
    <b v="0"/>
    <b v="0"/>
    <n v="186"/>
    <n v="7"/>
    <n v="49"/>
    <n v="48"/>
    <n v="29"/>
    <n v="0"/>
    <x v="13"/>
    <n v="0"/>
    <n v="0"/>
    <n v="3"/>
    <n v="8"/>
    <n v="0"/>
    <n v="0"/>
    <n v="0"/>
    <n v="0"/>
    <n v="0"/>
    <n v="0"/>
    <n v="0"/>
    <n v="13"/>
    <n v="1"/>
    <n v="3"/>
    <n v="2"/>
    <n v="7"/>
    <n v="0"/>
    <n v="66"/>
    <n v="1"/>
    <n v="3"/>
    <n v="2"/>
    <n v="7"/>
    <n v="0"/>
    <n v="0"/>
    <n v="0"/>
    <n v="0"/>
    <n v="0"/>
    <n v="0"/>
    <n v="0"/>
    <n v="0"/>
    <n v="0"/>
    <n v="0"/>
    <n v="0"/>
    <n v="0"/>
    <n v="0"/>
    <n v="96"/>
    <n v="5"/>
    <n v="43"/>
    <n v="41"/>
    <n v="7"/>
    <n v="0"/>
  </r>
  <r>
    <s v="265878b6-4c9b-43c0-8582-e929533e5448"/>
    <s v="668e956d-ba2f-4211-a98d-bc20d89dc71f"/>
    <s v="BFL-Govdc-Apps/ptips/ptips-web-client"/>
    <x v="0"/>
    <s v="develop"/>
    <n v="107446"/>
    <d v="2025-12-08T14:03:08"/>
    <d v="2025-12-08T14:03:08"/>
    <d v="2025-12-08T14:07:03"/>
    <s v="14"/>
    <s v="8/12/2025"/>
    <d v="1899-12-30T00:03:54"/>
    <s v="sast,containers,sca"/>
    <s v="achauhan4"/>
    <x v="1"/>
    <s v="Project Scan"/>
    <b v="1"/>
    <b v="1"/>
    <b v="0"/>
    <b v="1"/>
    <b v="0"/>
    <b v="0"/>
    <n v="1098"/>
    <n v="14"/>
    <n v="22"/>
    <n v="84"/>
    <n v="22"/>
    <n v="2"/>
    <x v="1"/>
    <n v="0"/>
    <n v="0"/>
    <n v="2"/>
    <n v="12"/>
    <n v="0"/>
    <n v="0"/>
    <n v="0"/>
    <n v="0"/>
    <n v="0"/>
    <n v="0"/>
    <n v="0"/>
    <n v="65"/>
    <n v="7"/>
    <n v="11"/>
    <n v="41"/>
    <n v="5"/>
    <n v="1"/>
    <n v="1019"/>
    <n v="7"/>
    <n v="11"/>
    <n v="4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089047a4-955f-46da-88b4-61af9f077ab2"/>
    <s v="10cbaf8f-f890-4428-bb85-c4cd8d8247cc"/>
    <s v="BFL-Govdc-Apps/ptips/ptips-core"/>
    <x v="0"/>
    <s v="develop"/>
    <n v="556437"/>
    <d v="2025-12-08T14:02:41"/>
    <d v="2025-12-08T14:02:41"/>
    <d v="2025-12-08T14:07:24"/>
    <s v="14"/>
    <s v="8/12/2025"/>
    <d v="1899-12-30T00:04:43"/>
    <s v="sast,containers,sca"/>
    <s v="achauhan4"/>
    <x v="1"/>
    <s v="Project Scan"/>
    <b v="1"/>
    <b v="1"/>
    <b v="0"/>
    <b v="1"/>
    <b v="0"/>
    <b v="0"/>
    <n v="58"/>
    <n v="0"/>
    <n v="4"/>
    <n v="19"/>
    <n v="14"/>
    <n v="0"/>
    <x v="6"/>
    <n v="0"/>
    <n v="0"/>
    <n v="1"/>
    <n v="8"/>
    <n v="0"/>
    <n v="0"/>
    <n v="0"/>
    <n v="0"/>
    <n v="0"/>
    <n v="0"/>
    <n v="0"/>
    <n v="14"/>
    <n v="0"/>
    <n v="2"/>
    <n v="9"/>
    <n v="3"/>
    <n v="0"/>
    <n v="35"/>
    <n v="0"/>
    <n v="2"/>
    <n v="9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9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8" columnCount="1" cacheId="1792765222">
        <x15:pivotRow count="1">
          <x15:c>
            <x15:v>240</x15:v>
          </x15:c>
        </x15:pivotRow>
        <x15:pivotRow count="1">
          <x15:c>
            <x15:v>70</x15:v>
          </x15:c>
        </x15:pivotRow>
        <x15:pivotRow count="1">
          <x15:c>
            <x15:v>45</x15:v>
          </x15:c>
        </x15:pivotRow>
        <x15:pivotRow count="1">
          <x15:c>
            <x15:v>53</x15:v>
          </x15:c>
        </x15:pivotRow>
        <x15:pivotRow count="1">
          <x15:c>
            <x15:v>39</x15:v>
          </x15:c>
        </x15:pivotRow>
        <x15:pivotRow count="1">
          <x15:c>
            <x15:v>20</x15:v>
          </x15:c>
        </x15:pivotRow>
        <x15:pivotRow count="1">
          <x15:c>
            <x15:v>20</x15:v>
          </x15:c>
        </x15:pivotRow>
        <x15:pivotRow count="1">
          <x15:c>
            <x15:v>487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1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9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92" columnCount="2" cacheId="1899628693"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7</x15:v>
          </x15:c>
          <x15:c>
            <x15:v>296100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5</x15:v>
          </x15:c>
          <x15:c>
            <x15:v>111758</x15:v>
          </x15:c>
        </x15:pivotRow>
        <x15:pivotRow count="2">
          <x15:c>
            <x15:v>18</x15:v>
          </x15:c>
          <x15:c>
            <x15:v>1096892</x15:v>
          </x15:c>
        </x15:pivotRow>
        <x15:pivotRow count="2">
          <x15:c>
            <x15:v>4</x15:v>
          </x15:c>
          <x15:c>
            <x15:v>666876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17</x15:v>
          </x15:c>
          <x15:c>
            <x15:v>700020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585661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</x15:v>
          </x15:c>
          <x15:c>
            <x15:v>64262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15</x15:v>
          </x15:c>
          <x15:c>
            <x15:v>404254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23</x15:v>
          </x15:c>
          <x15:c>
            <x15:v>1158837</x15:v>
          </x15:c>
        </x15:pivotRow>
        <x15:pivotRow count="2">
          <x15:c>
            <x15:v>8</x15:v>
          </x15:c>
          <x15:c>
            <x15:v>832106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5</x15:v>
          </x15:c>
          <x15:c>
            <x15:v>108748</x15:v>
          </x15:c>
        </x15:pivotRow>
        <x15:pivotRow count="2">
          <x15:c>
            <x15:v>6</x15:v>
          </x15:c>
          <x15:c>
            <x15:v>147952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9</x15:v>
          </x15:c>
          <x15:c>
            <x15:v>221915</x15:v>
          </x15:c>
        </x15:pivotRow>
        <x15:pivotRow count="2">
          <x15:c>
            <x15:v>20</x15:v>
          </x15:c>
          <x15:c>
            <x15:v>1113642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2</x15:v>
          </x15:c>
          <x15:c>
            <x15:v>53283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19</x15:v>
          </x15:c>
          <x15:c>
            <x15:v>1115010</x15:v>
          </x15:c>
        </x15:pivotRow>
        <x15:pivotRow count="2">
          <x15:c>
            <x15:v>23</x15:v>
          </x15:c>
          <x15:c>
            <x15:v>1698616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139274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3</x15:v>
          </x15:c>
          <x15:c>
            <x15:v>69675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17</x15:v>
          </x15:c>
          <x15:c>
            <x15:v>1043119</x15:v>
          </x15:c>
        </x15:pivotRow>
        <x15:pivotRow count="2">
          <x15:c>
            <x15:v>2</x15:v>
          </x15:c>
          <x15:c>
            <x15:v>26238</x15:v>
          </x15:c>
        </x15:pivotRow>
        <x15:pivotRow count="2">
          <x15:c>
            <x15:v>21</x15:v>
          </x15:c>
          <x15:c>
            <x15:v>1115929</x15:v>
          </x15:c>
        </x15:pivotRow>
        <x15:pivotRow count="2">
          <x15:c>
            <x15:v>2</x15:v>
          </x15:c>
          <x15:c>
            <x15:v>53317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16</x15:v>
          </x15:c>
          <x15:c>
            <x15:v>122878</x15:v>
          </x15:c>
        </x15:pivotRow>
        <x15:pivotRow count="2">
          <x15:c>
            <x15:v>2</x15:v>
          </x15:c>
          <x15:c>
            <x15:v>53317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5</x15:v>
          </x15:c>
          <x15:c>
            <x15:v>79840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17</x15:v>
          </x15:c>
          <x15:c>
            <x15:v>1048515</x15:v>
          </x15:c>
        </x15:pivotRow>
        <x15:pivotRow count="2">
          <x15:c>
            <x15:v>7</x15:v>
          </x15:c>
          <x15:c>
            <x15:v>654319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11</x15:v>
          </x15:c>
          <x15:c>
            <x15:v>204106</x15:v>
          </x15:c>
        </x15:pivotRow>
        <x15:pivotRow count="2">
          <x15:c>
            <x15:v>5</x15:v>
          </x15:c>
          <x15:c>
            <x15:v>646459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</x15:v>
          </x15:c>
          <x15:c>
            <x15:v>53532</x15:v>
          </x15:c>
        </x15:pivotRow>
        <x15:pivotRow count="2">
          <x15:c>
            <x15:v>4</x15:v>
          </x15:c>
          <x15:c>
            <x15:v>75922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</x15:v>
          </x15:c>
          <x15:c>
            <x15:v>128229</x15:v>
          </x15:c>
        </x15:pivotRow>
        <x15:pivotRow count="2">
          <x15:c>
            <x15:v>17</x15:v>
          </x15:c>
          <x15:c>
            <x15:v>1043119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2</x15:v>
          </x15:c>
          <x15:c>
            <x15:v>25738</x15:v>
          </x15:c>
        </x15:pivotRow>
        <x15:pivotRow count="2">
          <x15:c>
            <x15:v>7</x15:v>
          </x15:c>
          <x15:c>
            <x15:v>87679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4</x15:v>
          </x15:c>
          <x15:c>
            <x15:v>66256</x15:v>
          </x15:c>
        </x15:pivotRow>
        <x15:pivotRow count="2">
          <x15:c>
            <x15:v>8</x15:v>
          </x15:c>
          <x15:c>
            <x15:v>194413</x15:v>
          </x15:c>
        </x15:pivotRow>
        <x15:pivotRow count="2">
          <x15:c>
            <x15:v>17</x15:v>
          </x15:c>
          <x15:c>
            <x15:v>1043119</x15:v>
          </x15:c>
        </x15:pivotRow>
        <x15:pivotRow count="2">
          <x15:c>
            <x15:v>4</x15:v>
          </x15:c>
          <x15:c>
            <x15:v>84922</x15:v>
          </x15:c>
        </x15:pivotRow>
        <x15:pivotRow count="2">
          <x15:c>
            <x15:v>7</x15:v>
          </x15:c>
          <x15:c>
            <x15:v>96525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4</x15:v>
          </x15:c>
          <x15:c>
            <x15:v>149821</x15:v>
          </x15:c>
        </x15:pivotRow>
        <x15:pivotRow count="2">
          <x15:c>
            <x15:v>3</x15:v>
          </x15:c>
          <x15:c>
            <x15:v>52524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3</x15:v>
          </x15:c>
          <x15:c>
            <x15:v>96855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4</x15:v>
          </x15:c>
          <x15:c>
            <x15:v>118604</x15:v>
          </x15:c>
        </x15:pivotRow>
        <x15:pivotRow count="2">
          <x15:c>
            <x15:v>1</x15:v>
          </x15:c>
          <x15:c>
            <x15:v>20783</x15:v>
          </x15:c>
        </x15:pivotRow>
        <x15:pivotRow count="2">
          <x15:c>
            <x15:v>16</x15:v>
          </x15:c>
          <x15:c>
            <x15:v>1018125</x15:v>
          </x15:c>
        </x15:pivotRow>
        <x15:pivotRow count="2">
          <x15:c>
            <x15:v>2</x15:v>
          </x15:c>
          <x15:c>
            <x15:v>53370</x15:v>
          </x15:c>
        </x15:pivotRow>
        <x15:pivotRow count="2">
          <x15:c>
            <x15:v>17</x15:v>
          </x15:c>
          <x15:c>
            <x15:v>1048559</x15:v>
          </x15:c>
        </x15:pivotRow>
        <x15:pivotRow count="2">
          <x15:c>
            <x15:v>5</x15:v>
          </x15:c>
          <x15:c>
            <x15:v>2264325</x15:v>
          </x15:c>
        </x15:pivotRow>
        <x15:pivotRow count="2">
          <x15:c>
            <x15:v>487</x15:v>
          </x15:c>
          <x15:c>
            <x15:v>24558211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6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5" columnCount="2" cacheId="627034845">
        <x15:pivotRow count="2">
          <x15:c>
            <x15:v>112</x15:v>
          </x15:c>
          <x15:c>
            <x15:v>7412854</x15:v>
          </x15:c>
        </x15:pivotRow>
        <x15:pivotRow count="2">
          <x15:c>
            <x15:v>198</x15:v>
          </x15:c>
          <x15:c>
            <x15:v>8688662</x15:v>
          </x15:c>
        </x15:pivotRow>
        <x15:pivotRow count="2">
          <x15:c>
            <x15:v>128</x15:v>
          </x15:c>
          <x15:c>
            <x15:v>6303540</x15:v>
          </x15:c>
        </x15:pivotRow>
        <x15:pivotRow count="2">
          <x15:c>
            <x15:v>49</x15:v>
          </x15:c>
          <x15:c>
            <x15:v>2153155</x15:v>
          </x15:c>
        </x15:pivotRow>
        <x15:pivotRow count="2">
          <x15:c>
            <x15:v>487</x15:v>
          </x15:c>
          <x15:c>
            <x15:v>24558211</x15:v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8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15"/>
    <rowHierarchyUsage hierarchyUsage="117"/>
  </rowHierarchiesUsage>
  <colHierarchiesUsage count="1">
    <colHierarchyUsage hierarchyUsage="10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5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3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187">
      <pivotArea outline="0" collapsedLevelsAreSubtotals="1" fieldPosition="0"/>
    </format>
    <format dxfId="186">
      <pivotArea type="all" dataOnly="0" outline="0" fieldPosition="0"/>
    </format>
    <format dxfId="185">
      <pivotArea dataOnly="0" fieldPosition="0">
        <references count="1">
          <reference field="0" count="0"/>
        </references>
      </pivotArea>
    </format>
    <format dxfId="1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dataOnly="0" labelOnly="1" fieldPosition="0">
        <references count="1">
          <reference field="0" count="0"/>
        </references>
      </pivotArea>
    </format>
    <format dxfId="179">
      <pivotArea field="0" type="button" dataOnly="0" labelOnly="1" outline="0" axis="axisRow" fieldPosition="0"/>
    </format>
    <format dxfId="1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7">
      <pivotArea type="all" dataOnly="0" outline="0" fieldPosition="0"/>
    </format>
    <format dxfId="176">
      <pivotArea outline="0" collapsedLevelsAreSubtotals="1" fieldPosition="0"/>
    </format>
    <format dxfId="175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2">
      <pivotArea field="0" type="button" dataOnly="0" labelOnly="1" outline="0" axis="axisRow" fieldPosition="0"/>
    </format>
    <format dxfId="171">
      <pivotArea dataOnly="0" labelOnly="1" fieldPosition="0">
        <references count="1">
          <reference field="0" count="0"/>
        </references>
      </pivotArea>
    </format>
    <format dxfId="170">
      <pivotArea dataOnly="0" labelOnly="1" fieldPosition="0">
        <references count="1">
          <reference field="0" count="0"/>
        </references>
      </pivotArea>
    </format>
    <format dxfId="169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0" type="button" dataOnly="0" labelOnly="1" outline="0" axis="axisRow" fieldPosition="0"/>
    </format>
    <format dxfId="165">
      <pivotArea dataOnly="0" labelOnly="1" fieldPosition="0">
        <references count="1">
          <reference field="0" count="0"/>
        </references>
      </pivotArea>
    </format>
    <format dxfId="1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3">
      <pivotArea dataOnly="0" labelOnly="1" fieldPosition="0">
        <references count="1">
          <reference field="0" count="0"/>
        </references>
      </pivotArea>
    </format>
    <format dxfId="162">
      <pivotArea type="all" dataOnly="0" outline="0" fieldPosition="0"/>
    </format>
    <format dxfId="161">
      <pivotArea field="0" type="button" dataOnly="0" labelOnly="1" outline="0" axis="axisRow" fieldPosition="0"/>
    </format>
    <format dxfId="1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9">
      <pivotArea field="0" type="button" dataOnly="0" labelOnly="1" outline="0" axis="axisRow" fieldPosition="0"/>
    </format>
    <format dxfId="158">
      <pivotArea field="0" type="button" dataOnly="0" labelOnly="1" outline="0" axis="axisRow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field="0" type="button" dataOnly="0" labelOnly="1" outline="0" axis="axisRow" fieldPosition="0"/>
    </format>
    <format dxfId="154">
      <pivotArea dataOnly="0" labelOnly="1" fieldPosition="0">
        <references count="1">
          <reference field="0" count="0"/>
        </references>
      </pivotArea>
    </format>
    <format dxfId="1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2">
      <pivotArea field="0" type="button" dataOnly="0" labelOnly="1" outline="0" axis="axisRow" fieldPosition="0"/>
    </format>
    <format dxfId="1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0" type="button" dataOnly="0" labelOnly="1" outline="0" axis="axisRow" fieldPosition="0"/>
    </format>
    <format dxfId="145">
      <pivotArea dataOnly="0" labelOnly="1" fieldPosition="0">
        <references count="1">
          <reference field="0" count="0"/>
        </references>
      </pivotArea>
    </format>
    <format dxfId="1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0" type="button" dataOnly="0" labelOnly="1" outline="0" axis="axisRow" fieldPosition="0"/>
    </format>
    <format dxfId="140">
      <pivotArea dataOnly="0" labelOnly="1" fieldPosition="0">
        <references count="1">
          <reference field="0" count="0"/>
        </references>
      </pivotArea>
    </format>
    <format dxfId="1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8">
      <pivotArea field="0" type="button" dataOnly="0" labelOnly="1" outline="0" axis="axisRow" fieldPosition="0"/>
    </format>
    <format dxfId="1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0" type="button" dataOnly="0" labelOnly="1" outline="0" axis="axisRow" fieldPosition="0"/>
    </format>
    <format dxfId="133">
      <pivotArea dataOnly="0" labelOnly="1" fieldPosition="0">
        <references count="1">
          <reference field="0" count="0"/>
        </references>
      </pivotArea>
    </format>
    <format dxfId="1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6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3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1">
    <i>
      <x/>
    </i>
  </rowItems>
  <colItems count="1">
    <i/>
  </colItems>
  <dataFields count="1">
    <dataField name="# of Projects" fld="1" subtotal="count" baseField="0" baseItem="0"/>
  </dataFields>
  <formats count="67">
    <format dxfId="254">
      <pivotArea outline="0" collapsedLevelsAreSubtotals="1" fieldPosition="0"/>
    </format>
    <format dxfId="253">
      <pivotArea type="all" dataOnly="0" outline="0" fieldPosition="0"/>
    </format>
    <format dxfId="252">
      <pivotArea type="all" dataOnly="0" outline="0" fieldPosition="0"/>
    </format>
    <format dxfId="251">
      <pivotArea dataOnly="0" labelOnly="1" outline="0" axis="axisValues" fieldPosition="0"/>
    </format>
    <format dxfId="250">
      <pivotArea dataOnly="0" labelOnly="1" outline="0" axis="axisValues" fieldPosition="0"/>
    </format>
    <format dxfId="249">
      <pivotArea type="all" dataOnly="0" outline="0" fieldPosition="0"/>
    </format>
    <format dxfId="248">
      <pivotArea field="0" type="button" dataOnly="0" labelOnly="1" outline="0" axis="axisRow" fieldPosition="0"/>
    </format>
    <format dxfId="247">
      <pivotArea dataOnly="0" labelOnly="1" outline="0" axis="axisValues" fieldPosition="0"/>
    </format>
    <format dxfId="246">
      <pivotArea outline="0" collapsedLevelsAreSubtotals="1" fieldPosition="0"/>
    </format>
    <format dxfId="245">
      <pivotArea dataOnly="0" labelOnly="1" fieldPosition="0">
        <references count="1">
          <reference field="0" count="0"/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0" type="button" dataOnly="0" labelOnly="1" outline="0" axis="axisRow" fieldPosition="0"/>
    </format>
    <format dxfId="241">
      <pivotArea dataOnly="0" labelOnly="1" fieldPosition="0">
        <references count="1">
          <reference field="0" count="0"/>
        </references>
      </pivotArea>
    </format>
    <format dxfId="240">
      <pivotArea dataOnly="0" labelOnly="1" outline="0" axis="axisValues" fieldPosition="0"/>
    </format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0" type="button" dataOnly="0" labelOnly="1" outline="0" axis="axisRow" fieldPosition="0"/>
    </format>
    <format dxfId="236">
      <pivotArea dataOnly="0" labelOnly="1" fieldPosition="0">
        <references count="1">
          <reference field="0" count="0"/>
        </references>
      </pivotArea>
    </format>
    <format dxfId="235">
      <pivotArea dataOnly="0" labelOnly="1" outline="0" axis="axisValues" fieldPosition="0"/>
    </format>
    <format dxfId="234">
      <pivotArea dataOnly="0" labelOnly="1" fieldPosition="0">
        <references count="1">
          <reference field="0" count="0"/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0" type="button" dataOnly="0" labelOnly="1" outline="0" axis="axisRow" fieldPosition="0"/>
    </format>
    <format dxfId="230">
      <pivotArea dataOnly="0" labelOnly="1" fieldPosition="0">
        <references count="1">
          <reference field="0" count="0"/>
        </references>
      </pivotArea>
    </format>
    <format dxfId="229">
      <pivotArea dataOnly="0" labelOnly="1" outline="0" axis="axisValues" fieldPosition="0"/>
    </format>
    <format dxfId="228">
      <pivotArea field="0" type="button" dataOnly="0" labelOnly="1" outline="0" axis="axisRow" fieldPosition="0"/>
    </format>
    <format dxfId="227">
      <pivotArea dataOnly="0" labelOnly="1" fieldPosition="0">
        <references count="1">
          <reference field="0" count="0"/>
        </references>
      </pivotArea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dataOnly="0" labelOnly="1" fieldPosition="0">
        <references count="1">
          <reference field="0" count="0"/>
        </references>
      </pivotArea>
    </format>
    <format dxfId="223">
      <pivotArea field="0" type="button" dataOnly="0" labelOnly="1" outline="0" axis="axisRow" fieldPosition="0"/>
    </format>
    <format dxfId="222">
      <pivotArea dataOnly="0" labelOnly="1" outline="0" axis="axisValues" fieldPosition="0"/>
    </format>
    <format dxfId="221">
      <pivotArea dataOnly="0" labelOnly="1" fieldPosition="0">
        <references count="1">
          <reference field="0" count="0"/>
        </references>
      </pivotArea>
    </format>
    <format dxfId="220">
      <pivotArea dataOnly="0" labelOnly="1" fieldPosition="0">
        <references count="1">
          <reference field="0" count="0"/>
        </references>
      </pivotArea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0" type="button" dataOnly="0" labelOnly="1" outline="0" axis="axisRow" fieldPosition="0"/>
    </format>
    <format dxfId="216">
      <pivotArea dataOnly="0" labelOnly="1" fieldPosition="0">
        <references count="1">
          <reference field="0" count="0"/>
        </references>
      </pivotArea>
    </format>
    <format dxfId="215">
      <pivotArea dataOnly="0" labelOnly="1" outline="0" axis="axisValues" fieldPosition="0"/>
    </format>
    <format dxfId="214">
      <pivotArea type="all" dataOnly="0" outline="0" fieldPosition="0"/>
    </format>
    <format dxfId="213">
      <pivotArea outline="0" collapsedLevelsAreSubtotals="1" fieldPosition="0"/>
    </format>
    <format dxfId="212">
      <pivotArea field="0" type="button" dataOnly="0" labelOnly="1" outline="0" axis="axisRow" fieldPosition="0"/>
    </format>
    <format dxfId="211">
      <pivotArea dataOnly="0" labelOnly="1" fieldPosition="0">
        <references count="1">
          <reference field="0" count="0"/>
        </references>
      </pivotArea>
    </format>
    <format dxfId="210">
      <pivotArea dataOnly="0" labelOnly="1" outline="0" axis="axisValues" fieldPosition="0"/>
    </format>
    <format dxfId="209">
      <pivotArea field="0" type="button" dataOnly="0" labelOnly="1" outline="0" axis="axisRow" fieldPosition="0"/>
    </format>
    <format dxfId="208">
      <pivotArea dataOnly="0" labelOnly="1" outline="0" axis="axisValues" fieldPosition="0"/>
    </format>
    <format dxfId="207">
      <pivotArea outline="0" collapsedLevelsAreSubtotals="1" fieldPosition="0"/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dataOnly="0" labelOnly="1" fieldPosition="0">
        <references count="1">
          <reference field="0" count="0"/>
        </references>
      </pivotArea>
    </format>
    <format dxfId="202">
      <pivotArea dataOnly="0" labelOnly="1" outline="0" axis="axisValues" fieldPosition="0"/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field="0" type="button" dataOnly="0" labelOnly="1" outline="0" axis="axisRow" fieldPosition="0"/>
    </format>
    <format dxfId="198">
      <pivotArea dataOnly="0" labelOnly="1" fieldPosition="0">
        <references count="1">
          <reference field="0" count="0"/>
        </references>
      </pivotArea>
    </format>
    <format dxfId="197">
      <pivotArea dataOnly="0" labelOnly="1" outline="0" axis="axisValues" fieldPosition="0"/>
    </format>
    <format dxfId="196">
      <pivotArea field="0" type="button" dataOnly="0" labelOnly="1" outline="0" axis="axisRow" fieldPosition="0"/>
    </format>
    <format dxfId="195">
      <pivotArea dataOnly="0" labelOnly="1" outline="0" axis="axisValues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0" type="button" dataOnly="0" labelOnly="1" outline="0" axis="axisRow" fieldPosition="0"/>
    </format>
    <format dxfId="191">
      <pivotArea dataOnly="0" labelOnly="1" fieldPosition="0">
        <references count="1">
          <reference field="0" count="0"/>
        </references>
      </pivotArea>
    </format>
    <format dxfId="190">
      <pivotArea dataOnly="0" labelOnly="1" outline="0" axis="axisValues" fieldPosition="0"/>
    </format>
    <format dxfId="189">
      <pivotArea field="0" type="button" dataOnly="0" labelOnly="1" outline="0" axis="axisRow" fieldPosition="0"/>
    </format>
    <format dxfId="188">
      <pivotArea dataOnly="0" labelOnly="1" outline="0" axis="axisValues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4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7" firstHeaderRow="0" firstDataRow="1" firstDataCol="1"/>
  <pivotFields count="3"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270">
      <pivotArea type="all" dataOnly="0" outline="0" fieldPosition="0"/>
    </format>
    <format dxfId="269">
      <pivotArea outline="0" collapsedLevelsAreSubtotals="1" fieldPosition="0"/>
    </format>
    <format dxfId="268">
      <pivotArea dataOnly="0" labelOnly="1" fieldPosition="0">
        <references count="1">
          <reference field="0" count="0"/>
        </references>
      </pivotArea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dataOnly="0" labelOnly="1" fieldPosition="0">
        <references count="1">
          <reference field="0" count="0"/>
        </references>
      </pivotArea>
    </format>
    <format dxfId="264">
      <pivotArea field="0" type="button" dataOnly="0" labelOnly="1" outline="0" axis="axisRow" fieldPosition="0"/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0">
      <pivotArea dataOnly="0" labelOnly="1" fieldPosition="0">
        <references count="1">
          <reference field="0" count="5">
            <x v="2"/>
            <x v="3"/>
            <x v="4"/>
            <x v="5"/>
            <x v="6"/>
          </reference>
        </references>
      </pivotArea>
    </format>
    <format dxfId="259">
      <pivotArea field="0" type="button" dataOnly="0" labelOnly="1" outline="0" axis="axisRow" fieldPosition="0"/>
    </format>
    <format dxfId="258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257">
      <pivotArea dataOnly="0" labelOnly="1" fieldPosition="0">
        <references count="1">
          <reference field="0" count="0"/>
        </references>
      </pivotArea>
    </format>
    <format dxfId="2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2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19:W21" firstHeaderRow="0" firstDataRow="1" firstDataCol="1"/>
  <pivotFields count="71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axis="axisRow" dataField="1" showAll="0">
      <items count="7">
        <item m="1" x="3"/>
        <item x="0"/>
        <item m="1" x="5"/>
        <item m="1" x="4"/>
        <item m="1" x="2"/>
        <item x="1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8">
        <item x="2"/>
        <item m="1" x="39"/>
        <item m="1" x="40"/>
        <item m="1" x="56"/>
        <item m="1" x="54"/>
        <item m="1" x="38"/>
        <item m="1" x="55"/>
        <item x="0"/>
        <item x="14"/>
        <item m="1" x="41"/>
        <item m="1" x="42"/>
        <item x="12"/>
        <item x="3"/>
        <item x="11"/>
        <item m="1" x="43"/>
        <item m="1" x="44"/>
        <item x="13"/>
        <item m="1" x="45"/>
        <item x="4"/>
        <item m="1" x="46"/>
        <item m="1" x="47"/>
        <item m="1" x="48"/>
        <item m="1" x="49"/>
        <item x="5"/>
        <item m="1" x="50"/>
        <item m="1" x="51"/>
        <item m="1" x="52"/>
        <item m="1" x="53"/>
        <item m="1" x="21"/>
        <item x="10"/>
        <item m="1" x="37"/>
        <item m="1" x="15"/>
        <item m="1" x="16"/>
        <item m="1" x="17"/>
        <item m="1" x="18"/>
        <item m="1" x="19"/>
        <item m="1" x="20"/>
        <item x="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</pivotFields>
  <rowFields count="1">
    <field x="14"/>
  </rowFields>
  <rowItems count="2">
    <i>
      <x v="1"/>
    </i>
    <i>
      <x v="5"/>
    </i>
  </rowItems>
  <colFields count="1">
    <field x="-2"/>
  </colFields>
  <colItems count="2">
    <i>
      <x/>
    </i>
    <i i="1">
      <x v="1"/>
    </i>
  </colItems>
  <dataFields count="2">
    <dataField name="# Scans" fld="14" subtotal="count" baseField="0" baseItem="0"/>
    <dataField name="% Scans" fld="14" subtotal="count" showDataAs="percentOfCol" baseField="10" baseItem="0" numFmtId="9"/>
  </dataFields>
  <formats count="39">
    <format dxfId="309">
      <pivotArea dataOnly="0" labelOnly="1" outline="0" axis="axisValues" fieldPosition="0"/>
    </format>
    <format dxfId="308">
      <pivotArea outline="0" fieldPosition="0">
        <references count="1">
          <reference field="4294967294" count="1">
            <x v="1"/>
          </reference>
        </references>
      </pivotArea>
    </format>
    <format dxfId="3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5">
      <pivotArea outline="0" collapsedLevelsAreSubtotals="1" fieldPosition="0"/>
    </format>
    <format dxfId="304">
      <pivotArea dataOnly="0" labelOnly="1" fieldPosition="0">
        <references count="1">
          <reference field="14" count="0"/>
        </references>
      </pivotArea>
    </format>
    <format dxfId="303">
      <pivotArea field="14" type="button" dataOnly="0" labelOnly="1" outline="0" axis="axisRow" fieldPosition="0"/>
    </format>
    <format dxfId="3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field="14" type="button" dataOnly="0" labelOnly="1" outline="0" axis="axisRow" fieldPosition="0"/>
    </format>
    <format dxfId="298">
      <pivotArea dataOnly="0" labelOnly="1" fieldPosition="0">
        <references count="1">
          <reference field="14" count="0"/>
        </references>
      </pivotArea>
    </format>
    <format dxfId="2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14" type="button" dataOnly="0" labelOnly="1" outline="0" axis="axisRow" fieldPosition="0"/>
    </format>
    <format dxfId="2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2">
      <pivotArea outline="0" collapsedLevelsAreSubtotals="1" fieldPosition="0"/>
    </format>
    <format dxfId="291">
      <pivotArea field="14" type="button" dataOnly="0" labelOnly="1" outline="0" axis="axisRow" fieldPosition="0"/>
    </format>
    <format dxfId="2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14" type="button" dataOnly="0" labelOnly="1" outline="0" axis="axisRow" fieldPosition="0"/>
    </format>
    <format dxfId="286">
      <pivotArea dataOnly="0" labelOnly="1" fieldPosition="0">
        <references count="1">
          <reference field="14" count="0"/>
        </references>
      </pivotArea>
    </format>
    <format dxfId="2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14" type="button" dataOnly="0" labelOnly="1" outline="0" axis="axisRow" fieldPosition="0"/>
    </format>
    <format dxfId="281">
      <pivotArea dataOnly="0" labelOnly="1" fieldPosition="0">
        <references count="1">
          <reference field="14" count="0"/>
        </references>
      </pivotArea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field="14" type="button" dataOnly="0" labelOnly="1" outline="0" axis="axisRow" fieldPosition="0"/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dataOnly="0" labelOnly="1" fieldPosition="0">
        <references count="1">
          <reference field="14" count="0"/>
        </references>
      </pivotArea>
    </format>
    <format dxfId="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field="14" type="button" dataOnly="0" labelOnly="1" outline="0" axis="axisRow" fieldPosition="0"/>
    </format>
    <format dxfId="272">
      <pivotArea field="14" type="button" dataOnly="0" labelOnly="1" outline="0" axis="axisRow" fieldPosition="0"/>
    </format>
    <format dxfId="271">
      <pivotArea dataOnly="0" labelOnly="1" fieldPosition="0">
        <references count="1">
          <reference field="1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1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51">
      <pivotArea outline="0" collapsedLevelsAreSubtotals="1" fieldPosition="0"/>
    </format>
    <format dxfId="50">
      <pivotArea outline="0" collapsedLevelsAreSubtotals="1" fieldPosition="0"/>
    </format>
    <format dxfId="49">
      <pivotArea dataOnly="0" labelOnly="1" fieldPosition="0">
        <references count="1">
          <reference field="0" count="0"/>
        </references>
      </pivotArea>
    </format>
    <format dxfId="48">
      <pivotArea dataOnly="0" labelOnly="1" fieldPosition="0">
        <references count="1">
          <reference field="0" count="0"/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field="0" type="button" dataOnly="0" labelOnly="1" outline="0" axis="axisRow" fieldPosition="0"/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fieldPosition="0">
        <references count="1">
          <reference field="0" count="0"/>
        </references>
      </pivotArea>
    </format>
    <format dxfId="39">
      <pivotArea field="0" type="button" dataOnly="0" labelOnly="1" outline="0" axis="axisRow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field="0" type="button" dataOnly="0" labelOnly="1" outline="0" axis="axisRow" fieldPosition="0"/>
    </format>
    <format dxfId="36">
      <pivotArea dataOnly="0" labelOnly="1" fieldPosition="0">
        <references count="1">
          <reference field="0" count="0"/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">
      <pivotArea field="0" type="button" dataOnly="0" labelOnly="1" outline="0" axis="axisRow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field="0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">
      <pivotArea type="all" dataOnly="0" outline="0" fieldPosition="0"/>
    </format>
    <format dxfId="18">
      <pivotArea field="0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0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106">
      <pivotArea outline="0" collapsedLevelsAreSubtotals="1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dataOnly="0" labelOnly="1" fieldPosition="0">
        <references count="1">
          <reference field="0" count="2">
            <x v="2"/>
            <x v="3"/>
          </reference>
        </references>
      </pivotArea>
    </format>
    <format dxfId="103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dataOnly="0" labelOnly="1" fieldPosition="0">
        <references count="1">
          <reference field="0" count="0"/>
        </references>
      </pivotArea>
    </format>
    <format dxfId="99">
      <pivotArea type="origin" dataOnly="0" labelOnly="1" outline="0" fieldPosition="0"/>
    </format>
    <format dxfId="98">
      <pivotArea field="2" type="button" dataOnly="0" labelOnly="1" outline="0" axis="axisCol" fieldPosition="0"/>
    </format>
    <format dxfId="97">
      <pivotArea type="topRight" dataOnly="0" labelOnly="1" outline="0" fieldPosition="0"/>
    </format>
    <format dxfId="96">
      <pivotArea field="0" type="button" dataOnly="0" labelOnly="1" outline="0" axis="axisRow" fieldPosition="0"/>
    </format>
    <format dxfId="95">
      <pivotArea dataOnly="0" labelOnly="1" fieldPosition="0">
        <references count="1">
          <reference field="2" count="0"/>
        </references>
      </pivotArea>
    </format>
    <format dxfId="94">
      <pivotArea outline="0" collapsedLevelsAreSubtotals="1" fieldPosition="0"/>
    </format>
    <format dxfId="93">
      <pivotArea field="0" type="button" dataOnly="0" labelOnly="1" outline="0" axis="axisRow" fieldPosition="0"/>
    </format>
    <format dxfId="92">
      <pivotArea dataOnly="0" labelOnly="1" fieldPosition="0">
        <references count="1">
          <reference field="0" count="0"/>
        </references>
      </pivotArea>
    </format>
    <format dxfId="91">
      <pivotArea dataOnly="0" labelOnly="1" fieldPosition="0">
        <references count="1">
          <reference field="2" count="0"/>
        </references>
      </pivotArea>
    </format>
    <format dxfId="90">
      <pivotArea field="0" type="button" dataOnly="0" labelOnly="1" outline="0" axis="axisRow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type="origin" dataOnly="0" labelOnly="1" outline="0" fieldPosition="0"/>
    </format>
    <format dxfId="87">
      <pivotArea field="2" type="button" dataOnly="0" labelOnly="1" outline="0" axis="axisCol" fieldPosition="0"/>
    </format>
    <format dxfId="86">
      <pivotArea type="topRight" dataOnly="0" labelOnly="1" outline="0" fieldPosition="0"/>
    </format>
    <format dxfId="85">
      <pivotArea outline="0" collapsedLevelsAreSubtotals="1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2" type="button" dataOnly="0" labelOnly="1" outline="0" axis="axisCol" fieldPosition="0"/>
    </format>
    <format dxfId="81">
      <pivotArea type="topRight" dataOnly="0" labelOnly="1" outline="0" fieldPosition="0"/>
    </format>
    <format dxfId="80">
      <pivotArea dataOnly="0" labelOnly="1" fieldPosition="0">
        <references count="1">
          <reference field="0" count="0"/>
        </references>
      </pivotArea>
    </format>
    <format dxfId="79">
      <pivotArea field="2" type="button" dataOnly="0" labelOnly="1" outline="0" axis="axisCol" fieldPosition="0"/>
    </format>
    <format dxfId="78">
      <pivotArea type="topRight" dataOnly="0" labelOnly="1" outline="0" fieldPosition="0"/>
    </format>
    <format dxfId="77">
      <pivotArea type="origin" dataOnly="0" labelOnly="1" outline="0" fieldPosition="0"/>
    </format>
    <format dxfId="76">
      <pivotArea type="origin" dataOnly="0" labelOnly="1" outline="0" fieldPosition="0"/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  <format dxfId="73">
      <pivotArea field="0" type="button" dataOnly="0" labelOnly="1" outline="0" axis="axisRow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dataOnly="0" labelOnly="1" fieldPosition="0">
        <references count="1">
          <reference field="2" count="0"/>
        </references>
      </pivotArea>
    </format>
    <format dxfId="69">
      <pivotArea type="origin" dataOnly="0" labelOnly="1" outline="0" fieldPosition="0"/>
    </format>
    <format dxfId="68">
      <pivotArea type="topRight" dataOnly="0" labelOnly="1" outline="0" fieldPosition="0"/>
    </format>
    <format dxfId="67">
      <pivotArea type="origin" dataOnly="0" labelOnly="1" outline="0" fieldPosition="0"/>
    </format>
    <format dxfId="66">
      <pivotArea field="0" type="button" dataOnly="0" labelOnly="1" outline="0" axis="axisRow" fieldPosition="0"/>
    </format>
    <format dxfId="65">
      <pivotArea dataOnly="0" labelOnly="1" fieldPosition="0">
        <references count="1">
          <reference field="0" count="0"/>
        </references>
      </pivotArea>
    </format>
    <format dxfId="64">
      <pivotArea type="origin" dataOnly="0" labelOnly="1" outline="0" fieldPosition="0"/>
    </format>
    <format dxfId="63">
      <pivotArea type="topRight" dataOnly="0" labelOnly="1" outline="0" fieldPosition="0"/>
    </format>
    <format dxfId="62">
      <pivotArea field="0" type="button" dataOnly="0" labelOnly="1" outline="0" axis="axisRow" fieldPosition="0"/>
    </format>
    <format dxfId="61">
      <pivotArea dataOnly="0" labelOnly="1" fieldPosition="0">
        <references count="1">
          <reference field="2" count="0"/>
        </references>
      </pivotArea>
    </format>
    <format dxfId="60">
      <pivotArea field="2" type="button" dataOnly="0" labelOnly="1" outline="0" axis="axisCol" fieldPosition="0"/>
    </format>
    <format dxfId="59">
      <pivotArea type="origin" dataOnly="0" labelOnly="1" outline="0" fieldPosition="0"/>
    </format>
    <format dxfId="58">
      <pivotArea type="origin" dataOnly="0" labelOnly="1" outline="0" fieldPosition="0"/>
    </format>
    <format dxfId="57">
      <pivotArea field="2" type="button" dataOnly="0" labelOnly="1" outline="0" axis="axisCol" fieldPosition="0"/>
    </format>
    <format dxfId="56">
      <pivotArea type="topRight" dataOnly="0" labelOnly="1" outline="0" fieldPosition="0"/>
    </format>
    <format dxfId="55">
      <pivotArea field="2" type="button" dataOnly="0" labelOnly="1" outline="0" axis="axisCol" fieldPosition="0"/>
    </format>
    <format dxfId="54">
      <pivotArea type="all" dataOnly="0" outline="0" fieldPosition="0"/>
    </format>
    <format dxfId="53">
      <pivotArea type="origin" dataOnly="0" labelOnly="1" outline="0" fieldPosition="0"/>
    </format>
    <format dxfId="52">
      <pivotArea field="0" type="button" dataOnly="0" labelOnly="1" outline="0" axis="axisRow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6" firstHeaderRow="1" firstDataRow="1" firstDataCol="1"/>
  <pivotFields count="71">
    <pivotField showAll="0" defaultSubtotal="0"/>
    <pivotField showAll="0" defaultSubtotal="0"/>
    <pivotField showAll="0" defaultSubtotal="0"/>
    <pivotField axis="axisRow" dataField="1" showAll="0" defaultSubtotal="0">
      <items count="3">
        <item x="0"/>
        <item x="2"/>
        <item x="1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7">
        <item x="2"/>
        <item x="3"/>
        <item x="5"/>
        <item x="0"/>
        <item m="1" x="21"/>
        <item x="12"/>
        <item x="14"/>
        <item x="13"/>
        <item x="10"/>
        <item x="11"/>
        <item x="4"/>
        <item m="1" x="46"/>
        <item m="1" x="45"/>
        <item m="1" x="52"/>
        <item m="1" x="39"/>
        <item m="1" x="40"/>
        <item m="1" x="42"/>
        <item m="1" x="53"/>
        <item m="1" x="51"/>
        <item m="1" x="44"/>
        <item m="1" x="48"/>
        <item m="1" x="41"/>
        <item m="1" x="47"/>
        <item m="1" x="50"/>
        <item m="1" x="49"/>
        <item m="1" x="56"/>
        <item m="1" x="43"/>
        <item m="1" x="54"/>
        <item m="1" x="38"/>
        <item m="1" x="55"/>
        <item m="1" x="37"/>
        <item m="1" x="15"/>
        <item m="1" x="16"/>
        <item m="1" x="17"/>
        <item m="1" x="18"/>
        <item m="1" x="19"/>
        <item m="1" x="20"/>
        <item x="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x="6"/>
        <item x="7"/>
        <item x="8"/>
        <item x="9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Totals" fld="3" subtotal="count" baseField="0" baseItem="0"/>
  </dataFields>
  <formats count="16">
    <format dxfId="122">
      <pivotArea field="3" type="button" dataOnly="0" labelOnly="1" outline="0" axis="axisRow" fieldPosition="0"/>
    </format>
    <format dxfId="121">
      <pivotArea dataOnly="0" labelOnly="1" fieldPosition="0">
        <references count="1">
          <reference field="3" count="0"/>
        </references>
      </pivotArea>
    </format>
    <format dxfId="120">
      <pivotArea dataOnly="0" labelOnly="1" outline="0" axis="axisValues" fieldPosition="0"/>
    </format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3" type="button" dataOnly="0" labelOnly="1" outline="0" axis="axisRow" fieldPosition="0"/>
    </format>
    <format dxfId="116">
      <pivotArea dataOnly="0" labelOnly="1" fieldPosition="0">
        <references count="1">
          <reference field="3" count="0"/>
        </references>
      </pivotArea>
    </format>
    <format dxfId="115">
      <pivotArea dataOnly="0" labelOnly="1" outline="0" axis="axisValues" fieldPosition="0"/>
    </format>
    <format dxfId="114">
      <pivotArea field="3" type="button" dataOnly="0" labelOnly="1" outline="0" axis="axisRow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3" type="button" dataOnly="0" labelOnly="1" outline="0" axis="axisRow" fieldPosition="0"/>
    </format>
    <format dxfId="108">
      <pivotArea dataOnly="0" labelOnly="1" fieldPosition="0">
        <references count="1">
          <reference field="3" count="0"/>
        </references>
      </pivotArea>
    </format>
    <format dxfId="107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3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85" firstHeaderRow="0" firstDataRow="1" firstDataCol="1"/>
  <pivotFields count="3">
    <pivotField axis="axisRow" allDrilled="1" subtotalTop="0" showAll="0" sortType="descending" defaultSubtotal="0" defaultAttributeDrillState="1">
      <items count="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84">
    <i>
      <x v="31"/>
    </i>
    <i>
      <x v="18"/>
    </i>
    <i>
      <x v="42"/>
    </i>
    <i>
      <x v="26"/>
    </i>
    <i>
      <x v="30"/>
    </i>
    <i>
      <x v="8"/>
    </i>
    <i>
      <x v="50"/>
    </i>
    <i>
      <x v="11"/>
    </i>
    <i>
      <x v="60"/>
    </i>
    <i>
      <x v="71"/>
    </i>
    <i>
      <x v="40"/>
    </i>
    <i>
      <x v="82"/>
    </i>
    <i>
      <x v="80"/>
    </i>
    <i>
      <x v="45"/>
    </i>
    <i>
      <x v="16"/>
    </i>
    <i>
      <x v="53"/>
    </i>
    <i>
      <x v="25"/>
    </i>
    <i>
      <x v="70"/>
    </i>
    <i>
      <x v="19"/>
    </i>
    <i>
      <x v="63"/>
    </i>
    <i>
      <x v="4"/>
    </i>
    <i>
      <x v="73"/>
    </i>
    <i>
      <x v="51"/>
    </i>
    <i>
      <x v="22"/>
    </i>
    <i>
      <x v="21"/>
    </i>
    <i>
      <x v="83"/>
    </i>
    <i>
      <x v="54"/>
    </i>
    <i>
      <x v="7"/>
    </i>
    <i>
      <x v="48"/>
    </i>
    <i>
      <x v="69"/>
    </i>
    <i>
      <x v="24"/>
    </i>
    <i>
      <x v="6"/>
    </i>
    <i>
      <x v="35"/>
    </i>
    <i>
      <x v="78"/>
    </i>
    <i>
      <x v="36"/>
    </i>
    <i>
      <x v="9"/>
    </i>
    <i>
      <x v="27"/>
    </i>
    <i>
      <x v="72"/>
    </i>
    <i>
      <x v="57"/>
    </i>
    <i>
      <x v="74"/>
    </i>
    <i>
      <x v="2"/>
    </i>
    <i>
      <x v="15"/>
    </i>
    <i>
      <x v="13"/>
    </i>
    <i>
      <x v="33"/>
    </i>
    <i>
      <x v="39"/>
    </i>
    <i>
      <x v="75"/>
    </i>
    <i>
      <x v="76"/>
    </i>
    <i>
      <x v="38"/>
    </i>
    <i>
      <x v="43"/>
    </i>
    <i>
      <x v="12"/>
    </i>
    <i>
      <x v="62"/>
    </i>
    <i>
      <x v="28"/>
    </i>
    <i>
      <x v="56"/>
    </i>
    <i>
      <x v="81"/>
    </i>
    <i>
      <x v="46"/>
    </i>
    <i>
      <x v="14"/>
    </i>
    <i>
      <x v="59"/>
    </i>
    <i>
      <x v="41"/>
    </i>
    <i>
      <x v="49"/>
    </i>
    <i>
      <x v="55"/>
    </i>
    <i>
      <x v="77"/>
    </i>
    <i>
      <x/>
    </i>
    <i>
      <x v="47"/>
    </i>
    <i>
      <x v="5"/>
    </i>
    <i>
      <x v="10"/>
    </i>
    <i>
      <x v="61"/>
    </i>
    <i>
      <x v="79"/>
    </i>
    <i>
      <x v="23"/>
    </i>
    <i>
      <x v="29"/>
    </i>
    <i>
      <x v="44"/>
    </i>
    <i>
      <x v="34"/>
    </i>
    <i>
      <x v="64"/>
    </i>
    <i>
      <x v="3"/>
    </i>
    <i>
      <x v="65"/>
    </i>
    <i>
      <x v="52"/>
    </i>
    <i>
      <x v="66"/>
    </i>
    <i>
      <x v="37"/>
    </i>
    <i>
      <x v="67"/>
    </i>
    <i>
      <x v="20"/>
    </i>
    <i>
      <x v="68"/>
    </i>
    <i>
      <x v="1"/>
    </i>
    <i>
      <x v="32"/>
    </i>
    <i>
      <x v="58"/>
    </i>
    <i>
      <x v="17"/>
    </i>
  </rowItem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5">
      <pivotArea field="0" type="button" dataOnly="0" labelOnly="1" outline="0" axis="axisRow" fieldPosition="0"/>
    </format>
    <format dxfId="4">
      <pivotArea dataOnly="0" labelOnly="1" grandRow="1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4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18">
    <queryTableFields count="70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3" tableType="queryTable" totalsRowShown="0" tableBorderDxfId="314">
  <autoFilter ref="C6:F13" xr:uid="{62650372-3559-48C7-B6AF-E85BBF450C71}"/>
  <tableColumns count="4">
    <tableColumn id="1" xr3:uid="{BFEADDE7-3834-4858-8861-9B0888EA908A}" uniqueName="1" name="Parameter" queryTableFieldId="1" dataDxfId="313"/>
    <tableColumn id="2" xr3:uid="{B1845D49-569A-496A-B623-270C572C6D90}" uniqueName="2" name="Value" queryTableFieldId="2" dataDxfId="312"/>
    <tableColumn id="3" xr3:uid="{6313CE5E-2BCB-4D41-A6AE-E53E05CA4142}" uniqueName="3" name="Message" queryTableFieldId="3" dataDxfId="311"/>
    <tableColumn id="4" xr3:uid="{0EB8F86D-C793-4F2F-ACEE-324B55034023}" uniqueName="4" name="Status" queryTableFieldId="4" dataDxfId="3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10" tableType="queryTable" totalsRowShown="0" headerRowDxfId="129" dataDxfId="127" headerRowBorderDxfId="128" tableBorderDxfId="126" totalsRowBorderDxfId="125">
  <autoFilter ref="B2:C10" xr:uid="{63059591-DBB9-40E1-9B24-6F529EB4F0D5}"/>
  <tableColumns count="2">
    <tableColumn id="1" xr3:uid="{FD645173-8F58-438C-96A8-41D4638717D6}" uniqueName="1" name="Detail" queryTableFieldId="1" dataDxfId="124"/>
    <tableColumn id="2" xr3:uid="{210B2AD6-9E96-477B-8596-9F2864421733}" uniqueName="2" name="Value" queryTableFieldId="2" dataDxfId="1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16"/>
    <tableColumn id="5" xr3:uid="{D2416ED7-B83D-43C7-A7C6-3FC334FFA6E4}" uniqueName="5" name="UpdatedAt" queryTableFieldId="5" dataDxfId="15"/>
    <tableColumn id="6" xr3:uid="{06E2EE53-777C-475C-941F-BC187A68CBD5}" uniqueName="6" name="Criticality" queryTableFieldId="6" dataDxfId="14"/>
    <tableColumn id="9" xr3:uid="{1865F313-123A-4E02-8BE5-CB6EEC236F1A}" uniqueName="9" name="RiskScore" queryTableFieldId="9" dataDxfId="13"/>
    <tableColumn id="10" xr3:uid="{962D889E-2086-4728-8744-6DC1CBE4B4BB}" uniqueName="10" name="RiskSeverity" queryTableFieldId="10" dataDxfId="1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11"/>
    <tableColumn id="4" xr3:uid="{0439EBBB-D9B4-49AB-8998-491AAD577DF8}" uniqueName="4" name="UpdatedAt" queryTableFieldId="4" dataDxfId="10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BR488" tableType="queryTable" totalsRowShown="0">
  <autoFilter ref="A1:BR488" xr:uid="{D9B6B700-850C-4406-A52E-417F7A4EF995}"/>
  <tableColumns count="70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9"/>
    <tableColumn id="7" xr3:uid="{6AC98336-D667-4163-8D3C-CB868F0D2699}" uniqueName="7" name="StartDate" queryTableFieldId="24" dataDxfId="8"/>
    <tableColumn id="8" xr3:uid="{CE522565-BE50-4994-84D1-D951AB8CCA19}" uniqueName="8" name="EndDate" queryTableFieldId="25" dataDxfId="7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6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6"/>
  <sheetViews>
    <sheetView tabSelected="1" zoomScale="160" zoomScaleNormal="160" workbookViewId="0">
      <selection activeCell="I2" sqref="I2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1.7109375" style="4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80"/>
      <c r="C2" s="141" t="s">
        <v>188</v>
      </c>
      <c r="D2" s="141"/>
      <c r="E2" s="141"/>
      <c r="F2" s="141"/>
      <c r="G2" s="85"/>
    </row>
    <row r="3" spans="2:7" ht="11.25" customHeight="1" thickBot="1" x14ac:dyDescent="1.05">
      <c r="B3" s="81"/>
      <c r="C3" s="88"/>
      <c r="D3" s="88"/>
      <c r="E3" s="88"/>
      <c r="F3" s="88"/>
      <c r="G3" s="86"/>
    </row>
    <row r="4" spans="2:7" ht="15.75" thickBot="1" x14ac:dyDescent="0.3">
      <c r="B4" s="81"/>
      <c r="C4" s="91" t="s">
        <v>189</v>
      </c>
      <c r="D4" s="78">
        <v>1.01</v>
      </c>
      <c r="E4" s="77" t="s">
        <v>191</v>
      </c>
      <c r="F4" s="79">
        <v>46086</v>
      </c>
      <c r="G4" s="86"/>
    </row>
    <row r="5" spans="2:7" ht="11.25" customHeight="1" thickBot="1" x14ac:dyDescent="1.05">
      <c r="B5" s="81"/>
      <c r="C5" s="88"/>
      <c r="D5" s="88"/>
      <c r="E5" s="88"/>
      <c r="F5" s="88"/>
      <c r="G5" s="86"/>
    </row>
    <row r="6" spans="2:7" x14ac:dyDescent="0.25">
      <c r="B6" s="81"/>
      <c r="C6" s="92" t="s">
        <v>179</v>
      </c>
      <c r="D6" t="s">
        <v>95</v>
      </c>
      <c r="E6" t="s">
        <v>180</v>
      </c>
      <c r="F6" s="8" t="s">
        <v>25</v>
      </c>
      <c r="G6" s="86"/>
    </row>
    <row r="7" spans="2:7" x14ac:dyDescent="0.25">
      <c r="B7" s="81"/>
      <c r="C7" s="93" t="s">
        <v>0</v>
      </c>
      <c r="D7" s="89" t="s">
        <v>889</v>
      </c>
      <c r="E7" t="s">
        <v>190</v>
      </c>
      <c r="F7" s="8" t="s">
        <v>181</v>
      </c>
      <c r="G7" s="86"/>
    </row>
    <row r="8" spans="2:7" x14ac:dyDescent="0.25">
      <c r="B8" s="81"/>
      <c r="C8" s="93" t="s">
        <v>169</v>
      </c>
      <c r="D8" t="s">
        <v>170</v>
      </c>
      <c r="E8" t="s">
        <v>182</v>
      </c>
      <c r="F8" s="8" t="s">
        <v>181</v>
      </c>
      <c r="G8" s="86"/>
    </row>
    <row r="9" spans="2:7" x14ac:dyDescent="0.25">
      <c r="B9" s="81"/>
      <c r="C9" s="93" t="s">
        <v>1</v>
      </c>
      <c r="D9" t="s">
        <v>2</v>
      </c>
      <c r="E9" t="s">
        <v>183</v>
      </c>
      <c r="F9" s="8" t="s">
        <v>181</v>
      </c>
      <c r="G9" s="86"/>
    </row>
    <row r="10" spans="2:7" x14ac:dyDescent="0.25">
      <c r="B10" s="81"/>
      <c r="C10" s="93" t="s">
        <v>9</v>
      </c>
      <c r="D10" t="s">
        <v>10</v>
      </c>
      <c r="E10" t="s">
        <v>184</v>
      </c>
      <c r="F10" s="8" t="s">
        <v>181</v>
      </c>
      <c r="G10" s="86"/>
    </row>
    <row r="11" spans="2:7" x14ac:dyDescent="0.25">
      <c r="B11" s="81"/>
      <c r="C11" s="93" t="s">
        <v>19</v>
      </c>
      <c r="D11" t="s">
        <v>21</v>
      </c>
      <c r="E11" t="s">
        <v>185</v>
      </c>
      <c r="F11" s="8" t="s">
        <v>181</v>
      </c>
      <c r="G11" s="86"/>
    </row>
    <row r="12" spans="2:7" x14ac:dyDescent="0.25">
      <c r="B12" s="81"/>
      <c r="C12" s="93" t="s">
        <v>20</v>
      </c>
      <c r="D12" t="s">
        <v>22</v>
      </c>
      <c r="E12" t="s">
        <v>186</v>
      </c>
      <c r="F12" s="8" t="s">
        <v>181</v>
      </c>
      <c r="G12" s="86"/>
    </row>
    <row r="13" spans="2:7" x14ac:dyDescent="0.25">
      <c r="B13" s="81"/>
      <c r="C13" s="93" t="s">
        <v>152</v>
      </c>
      <c r="D13" t="s">
        <v>153</v>
      </c>
      <c r="E13" t="s">
        <v>187</v>
      </c>
      <c r="F13" s="8" t="s">
        <v>181</v>
      </c>
      <c r="G13" s="86"/>
    </row>
    <row r="14" spans="2:7" ht="11.25" customHeight="1" thickBot="1" x14ac:dyDescent="0.3">
      <c r="B14" s="81"/>
      <c r="C14" s="87"/>
      <c r="D14" s="87"/>
      <c r="E14" s="87"/>
      <c r="F14" s="87"/>
      <c r="G14" s="86"/>
    </row>
    <row r="15" spans="2:7" ht="65.25" customHeight="1" thickBot="1" x14ac:dyDescent="0.3">
      <c r="B15" s="81"/>
      <c r="C15" s="90" t="s">
        <v>192</v>
      </c>
      <c r="D15" s="142" t="s">
        <v>193</v>
      </c>
      <c r="E15" s="143"/>
      <c r="F15" s="144"/>
      <c r="G15" s="86"/>
    </row>
    <row r="16" spans="2:7" ht="11.25" customHeight="1" thickBot="1" x14ac:dyDescent="0.3">
      <c r="B16" s="82"/>
      <c r="C16" s="83"/>
      <c r="D16" s="83"/>
      <c r="E16" s="83"/>
      <c r="F16" s="83"/>
      <c r="G16" s="84"/>
    </row>
  </sheetData>
  <sheetProtection selectLockedCells="1"/>
  <mergeCells count="2">
    <mergeCell ref="C2:F2"/>
    <mergeCell ref="D15:F15"/>
  </mergeCells>
  <conditionalFormatting sqref="F7:F13">
    <cfRule type="cellIs" dxfId="0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96"/>
  <sheetViews>
    <sheetView zoomScaleNormal="100" workbookViewId="0">
      <pane ySplit="2" topLeftCell="A3" activePane="bottomLeft" state="frozen"/>
      <selection pane="bottomLeft" activeCell="I7" sqref="I7"/>
    </sheetView>
  </sheetViews>
  <sheetFormatPr defaultRowHeight="15" x14ac:dyDescent="0.25"/>
  <cols>
    <col min="1" max="1" width="2.140625" style="4" customWidth="1"/>
    <col min="2" max="2" width="21.5703125" style="4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6.7109375" style="4" bestFit="1" customWidth="1"/>
    <col min="11" max="11" width="12.140625" style="4" bestFit="1" customWidth="1"/>
    <col min="12" max="12" width="2.85546875" style="4" customWidth="1"/>
    <col min="13" max="13" width="22" style="4" bestFit="1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6" t="s">
        <v>172</v>
      </c>
      <c r="C2" s="75" t="s">
        <v>95</v>
      </c>
      <c r="D2" s="131"/>
      <c r="E2" s="72" t="s">
        <v>17</v>
      </c>
      <c r="F2" s="76" t="s">
        <v>74</v>
      </c>
      <c r="G2" s="70" t="s">
        <v>75</v>
      </c>
      <c r="H2" s="71" t="s">
        <v>55</v>
      </c>
      <c r="J2" s="72" t="s">
        <v>18</v>
      </c>
      <c r="K2" s="72" t="s">
        <v>16</v>
      </c>
      <c r="M2" s="69" t="s">
        <v>41</v>
      </c>
      <c r="N2" s="70" t="s">
        <v>42</v>
      </c>
      <c r="O2" s="71" t="s">
        <v>43</v>
      </c>
      <c r="Q2" s="68" t="s">
        <v>73</v>
      </c>
      <c r="R2" s="70" t="s">
        <v>43</v>
      </c>
      <c r="S2" s="71" t="s">
        <v>59</v>
      </c>
      <c r="U2" s="74" t="s">
        <v>94</v>
      </c>
      <c r="V2" s="73" t="s">
        <v>95</v>
      </c>
    </row>
    <row r="3" spans="2:23" ht="15.75" thickBot="1" x14ac:dyDescent="0.3">
      <c r="B3" s="35" t="s">
        <v>76</v>
      </c>
      <c r="C3" s="95" t="s">
        <v>245</v>
      </c>
      <c r="D3" s="132"/>
      <c r="E3" s="135" t="s">
        <v>888</v>
      </c>
      <c r="F3" s="133">
        <v>0</v>
      </c>
      <c r="G3" s="130">
        <v>4</v>
      </c>
      <c r="H3" s="134">
        <v>487</v>
      </c>
      <c r="J3" s="137" t="s">
        <v>888</v>
      </c>
      <c r="K3" s="136">
        <v>4</v>
      </c>
      <c r="M3" s="21" t="s">
        <v>78</v>
      </c>
      <c r="N3" s="22">
        <f>_xlfn.DAYS(C4,C3)</f>
        <v>90</v>
      </c>
      <c r="O3" s="145" t="s">
        <v>173</v>
      </c>
      <c r="Q3" s="23">
        <v>0</v>
      </c>
      <c r="R3" s="98">
        <f>IFERROR(S3/$N$5,0)</f>
        <v>6.1601642710472282E-3</v>
      </c>
      <c r="S3" s="24">
        <f>COUNTIF(ScansTable[HourRequested],Q3)</f>
        <v>3</v>
      </c>
      <c r="U3" s="21" t="s">
        <v>80</v>
      </c>
      <c r="V3" s="25">
        <f>N5/N4</f>
        <v>37.46153846153846</v>
      </c>
    </row>
    <row r="4" spans="2:23" x14ac:dyDescent="0.25">
      <c r="B4" s="27" t="s">
        <v>77</v>
      </c>
      <c r="C4" s="94" t="s">
        <v>246</v>
      </c>
      <c r="M4" s="21" t="s">
        <v>79</v>
      </c>
      <c r="N4" s="22">
        <f>ROUNDUP(N3/7,0)</f>
        <v>13</v>
      </c>
      <c r="O4" s="146"/>
      <c r="Q4" s="26">
        <v>1</v>
      </c>
      <c r="R4" s="99">
        <f t="shared" ref="R4:R26" si="0">IFERROR(S4/$N$5,0)</f>
        <v>0.30184804928131415</v>
      </c>
      <c r="S4" s="12">
        <f>COUNTIF(ScansTable[HourRequested],Q4)</f>
        <v>147</v>
      </c>
      <c r="U4" s="27" t="s">
        <v>81</v>
      </c>
      <c r="V4" s="28">
        <f>N5/N3</f>
        <v>5.4111111111111114</v>
      </c>
    </row>
    <row r="5" spans="2:23" x14ac:dyDescent="0.25">
      <c r="B5" s="27" t="s">
        <v>174</v>
      </c>
      <c r="C5" s="15" t="s">
        <v>244</v>
      </c>
      <c r="M5" s="21" t="s">
        <v>36</v>
      </c>
      <c r="N5" s="22">
        <f>COUNTA(ScansTable[ScanID])</f>
        <v>487</v>
      </c>
      <c r="O5" s="146"/>
      <c r="Q5" s="26">
        <v>2</v>
      </c>
      <c r="R5" s="99">
        <f t="shared" si="0"/>
        <v>0</v>
      </c>
      <c r="S5" s="12">
        <f>COUNTIF(ScansTable[HourRequested],Q5)</f>
        <v>0</v>
      </c>
      <c r="U5" s="27" t="s">
        <v>82</v>
      </c>
      <c r="V5" s="28">
        <f>AVERAGE(V11:V15)</f>
        <v>89.4</v>
      </c>
    </row>
    <row r="6" spans="2:23" x14ac:dyDescent="0.25">
      <c r="B6" s="27" t="s">
        <v>171</v>
      </c>
      <c r="C6" s="15" t="s">
        <v>243</v>
      </c>
      <c r="M6" s="27" t="s">
        <v>37</v>
      </c>
      <c r="N6" s="29">
        <f>COUNTA(_xlfn.UNIQUE(ScansTable[ProjectName]))</f>
        <v>17</v>
      </c>
      <c r="O6" s="147"/>
      <c r="Q6" s="26">
        <v>3</v>
      </c>
      <c r="R6" s="99">
        <f t="shared" si="0"/>
        <v>0</v>
      </c>
      <c r="S6" s="12">
        <f>COUNTIF(ScansTable[HourRequested],Q6)</f>
        <v>0</v>
      </c>
      <c r="U6" s="27" t="s">
        <v>90</v>
      </c>
      <c r="V6" s="28">
        <f>AVERAGE(V16:V17)</f>
        <v>20</v>
      </c>
    </row>
    <row r="7" spans="2:23" x14ac:dyDescent="0.25">
      <c r="B7" s="27" t="s">
        <v>166</v>
      </c>
      <c r="C7" s="15" t="s">
        <v>247</v>
      </c>
      <c r="M7" s="27" t="s">
        <v>39</v>
      </c>
      <c r="N7" s="29">
        <f>COUNTIF(ScansTable[Status], "Completed")</f>
        <v>483</v>
      </c>
      <c r="O7" s="30">
        <f>IFERROR(N7/N5,0)</f>
        <v>0.99178644763860369</v>
      </c>
      <c r="Q7" s="26">
        <v>4</v>
      </c>
      <c r="R7" s="99">
        <f t="shared" si="0"/>
        <v>2.0533880903490761E-3</v>
      </c>
      <c r="S7" s="12">
        <f>COUNTIF(ScansTable[HourRequested],Q7)</f>
        <v>1</v>
      </c>
      <c r="U7" s="27" t="s">
        <v>91</v>
      </c>
      <c r="V7" s="28">
        <f>INDEX(Lookups!B:B, MATCH(LARGE(Lookups!B:B, 1), Lookups!B:B,0))</f>
        <v>23</v>
      </c>
    </row>
    <row r="8" spans="2:23" ht="15.75" thickBot="1" x14ac:dyDescent="0.3">
      <c r="B8" s="27" t="s">
        <v>164</v>
      </c>
      <c r="C8" s="15" t="s">
        <v>248</v>
      </c>
      <c r="M8" s="27" t="s">
        <v>38</v>
      </c>
      <c r="N8" s="29">
        <f>COUNTIF(ScansTable[Status], "Failed")</f>
        <v>1</v>
      </c>
      <c r="O8" s="30">
        <f>IFERROR(N8/N5,0)</f>
        <v>2.0533880903490761E-3</v>
      </c>
      <c r="Q8" s="26">
        <v>5</v>
      </c>
      <c r="R8" s="99">
        <f t="shared" si="0"/>
        <v>2.0533880903490761E-3</v>
      </c>
      <c r="S8" s="12">
        <f>COUNTIF(ScansTable[HourRequested],Q8)</f>
        <v>1</v>
      </c>
      <c r="U8" s="31" t="s">
        <v>92</v>
      </c>
      <c r="V8" s="32" t="str">
        <f>INDEX(Lookups!A:A, MATCH(LARGE(Lookups!B:B, 1), Lookups!B:B,0))</f>
        <v>2/03/2026</v>
      </c>
    </row>
    <row r="9" spans="2:23" ht="15.75" thickBot="1" x14ac:dyDescent="0.3">
      <c r="B9" s="27" t="s">
        <v>167</v>
      </c>
      <c r="C9" s="15" t="s">
        <v>249</v>
      </c>
      <c r="M9" s="31" t="s">
        <v>40</v>
      </c>
      <c r="N9" s="33">
        <f>COUNTIF(ScansTable[Status], "Partial")</f>
        <v>3</v>
      </c>
      <c r="O9" s="34">
        <f>IFERROR(N9/N5,0)</f>
        <v>6.1601642710472282E-3</v>
      </c>
      <c r="Q9" s="26">
        <v>6</v>
      </c>
      <c r="R9" s="99">
        <f t="shared" si="0"/>
        <v>0</v>
      </c>
      <c r="S9" s="12">
        <f>COUNTIF(ScansTable[HourRequested],Q9)</f>
        <v>0</v>
      </c>
    </row>
    <row r="10" spans="2:23" ht="15.75" thickBot="1" x14ac:dyDescent="0.3">
      <c r="B10" s="31" t="s">
        <v>165</v>
      </c>
      <c r="C10" s="16" t="s">
        <v>168</v>
      </c>
      <c r="Q10" s="26">
        <v>7</v>
      </c>
      <c r="R10" s="99">
        <f t="shared" si="0"/>
        <v>0</v>
      </c>
      <c r="S10" s="12">
        <f>COUNTIF(ScansTable[HourRequested],Q10)</f>
        <v>0</v>
      </c>
      <c r="U10" s="106" t="s">
        <v>194</v>
      </c>
      <c r="V10" s="105" t="s">
        <v>97</v>
      </c>
      <c r="W10" s="96" t="s">
        <v>101</v>
      </c>
    </row>
    <row r="11" spans="2:23" ht="15.75" thickBot="1" x14ac:dyDescent="0.3">
      <c r="M11" s="69" t="s">
        <v>56</v>
      </c>
      <c r="N11" s="70" t="s">
        <v>57</v>
      </c>
      <c r="O11" s="71" t="s">
        <v>58</v>
      </c>
      <c r="Q11" s="26">
        <v>8</v>
      </c>
      <c r="R11" s="99">
        <f t="shared" si="0"/>
        <v>0</v>
      </c>
      <c r="S11" s="12">
        <f>COUNTIF(ScansTable[HourRequested],Q11)</f>
        <v>0</v>
      </c>
      <c r="U11" s="103" t="s">
        <v>86</v>
      </c>
      <c r="V11" s="118">
        <v>240</v>
      </c>
      <c r="W11" s="111">
        <v>0.49281314168377821</v>
      </c>
    </row>
    <row r="12" spans="2:23" x14ac:dyDescent="0.25">
      <c r="M12" s="35" t="s">
        <v>59</v>
      </c>
      <c r="N12" s="36">
        <f>IFERROR(AVERAGE(ScansTable[Total_Vulnerabilties]),0)</f>
        <v>176.83983572895278</v>
      </c>
      <c r="O12" s="24">
        <f>MAX(ScansTable[Total_Critical])</f>
        <v>55</v>
      </c>
      <c r="Q12" s="26">
        <v>9</v>
      </c>
      <c r="R12" s="99">
        <f t="shared" si="0"/>
        <v>1.0266940451745379E-2</v>
      </c>
      <c r="S12" s="12">
        <f>COUNTIF(ScansTable[HourRequested],Q12)</f>
        <v>5</v>
      </c>
      <c r="U12" s="103" t="s">
        <v>87</v>
      </c>
      <c r="V12" s="118">
        <v>70</v>
      </c>
      <c r="W12" s="111">
        <v>0.14373716632443531</v>
      </c>
    </row>
    <row r="13" spans="2:23" x14ac:dyDescent="0.25">
      <c r="M13" s="27" t="s">
        <v>60</v>
      </c>
      <c r="N13" s="37">
        <f>IFERROR(AVERAGE(ScansTable[Total_Critical]),0)</f>
        <v>7.7289527720739217</v>
      </c>
      <c r="O13" s="12">
        <f>MAX(ScansTable[Total_High])</f>
        <v>155</v>
      </c>
      <c r="Q13" s="26">
        <v>10</v>
      </c>
      <c r="R13" s="99">
        <f t="shared" si="0"/>
        <v>1.4373716632443531E-2</v>
      </c>
      <c r="S13" s="12">
        <f>COUNTIF(ScansTable[HourRequested],Q13)</f>
        <v>7</v>
      </c>
      <c r="U13" s="103" t="s">
        <v>84</v>
      </c>
      <c r="V13" s="118">
        <v>45</v>
      </c>
      <c r="W13" s="111">
        <v>9.2402464065708415E-2</v>
      </c>
    </row>
    <row r="14" spans="2:23" x14ac:dyDescent="0.25">
      <c r="M14" s="27" t="s">
        <v>61</v>
      </c>
      <c r="N14" s="37">
        <f>IFERROR(AVERAGE(ScansTable[Total_High]),0)</f>
        <v>30.969199178644764</v>
      </c>
      <c r="O14" s="12">
        <f>MAX(ScansTable[Total_Medium])</f>
        <v>160</v>
      </c>
      <c r="Q14" s="26">
        <v>11</v>
      </c>
      <c r="R14" s="99">
        <f t="shared" si="0"/>
        <v>1.4373716632443531E-2</v>
      </c>
      <c r="S14" s="12">
        <f>COUNTIF(ScansTable[HourRequested],Q14)</f>
        <v>7</v>
      </c>
      <c r="U14" s="103" t="s">
        <v>85</v>
      </c>
      <c r="V14" s="118">
        <v>53</v>
      </c>
      <c r="W14" s="111">
        <v>0.10882956878850103</v>
      </c>
    </row>
    <row r="15" spans="2:23" x14ac:dyDescent="0.25">
      <c r="M15" s="27" t="s">
        <v>62</v>
      </c>
      <c r="N15" s="37">
        <f>IFERROR(AVERAGE(ScansTable[Total_Medium]),0)</f>
        <v>42.790554414784395</v>
      </c>
      <c r="O15" s="12">
        <f>MAX(ScansTable[Total_Low])</f>
        <v>58</v>
      </c>
      <c r="Q15" s="26">
        <v>12</v>
      </c>
      <c r="R15" s="99">
        <f t="shared" si="0"/>
        <v>3.4907597535934289E-2</v>
      </c>
      <c r="S15" s="12">
        <f>COUNTIF(ScansTable[HourRequested],Q15)</f>
        <v>17</v>
      </c>
      <c r="U15" s="103" t="s">
        <v>83</v>
      </c>
      <c r="V15" s="118">
        <v>39</v>
      </c>
      <c r="W15" s="111">
        <v>8.0082135523613956E-2</v>
      </c>
    </row>
    <row r="16" spans="2:23" x14ac:dyDescent="0.25">
      <c r="M16" s="27" t="s">
        <v>63</v>
      </c>
      <c r="N16" s="37">
        <f>IFERROR(AVERAGE(ScansTable[Total_Low]),0)</f>
        <v>23.624229979466119</v>
      </c>
      <c r="O16" s="12">
        <f>MAX(ScansTable[Total_Info])</f>
        <v>4</v>
      </c>
      <c r="Q16" s="26">
        <v>13</v>
      </c>
      <c r="R16" s="99">
        <f t="shared" si="0"/>
        <v>2.2587268993839837E-2</v>
      </c>
      <c r="S16" s="12">
        <f>COUNTIF(ScansTable[HourRequested],Q16)</f>
        <v>11</v>
      </c>
      <c r="U16" s="103" t="s">
        <v>88</v>
      </c>
      <c r="V16" s="118">
        <v>20</v>
      </c>
      <c r="W16" s="111">
        <v>4.1067761806981518E-2</v>
      </c>
    </row>
    <row r="17" spans="13:23" ht="15.75" thickBot="1" x14ac:dyDescent="0.3">
      <c r="M17" s="31" t="s">
        <v>64</v>
      </c>
      <c r="N17" s="38">
        <f>IFERROR(AVERAGE(ScansTable[Total_Info]),0)</f>
        <v>0.757700205338809</v>
      </c>
      <c r="O17" s="14">
        <f>MAX(ScansTable[Total_Info])</f>
        <v>4</v>
      </c>
      <c r="Q17" s="26">
        <v>14</v>
      </c>
      <c r="R17" s="99">
        <f t="shared" si="0"/>
        <v>8.2135523613963035E-2</v>
      </c>
      <c r="S17" s="12">
        <f>COUNTIF(ScansTable[HourRequested],Q17)</f>
        <v>40</v>
      </c>
      <c r="U17" s="104" t="s">
        <v>89</v>
      </c>
      <c r="V17" s="119">
        <v>20</v>
      </c>
      <c r="W17" s="112">
        <v>4.1067761806981518E-2</v>
      </c>
    </row>
    <row r="18" spans="13:23" ht="15.75" thickBot="1" x14ac:dyDescent="0.3">
      <c r="Q18" s="26">
        <v>15</v>
      </c>
      <c r="R18" s="99">
        <f t="shared" si="0"/>
        <v>8.4188911704312114E-2</v>
      </c>
      <c r="S18" s="12">
        <f>COUNTIF(ScansTable[HourRequested],Q18)</f>
        <v>41</v>
      </c>
      <c r="U18"/>
      <c r="V18"/>
      <c r="W18"/>
    </row>
    <row r="19" spans="13:23" ht="15.75" thickBot="1" x14ac:dyDescent="0.3">
      <c r="M19" s="69" t="s">
        <v>67</v>
      </c>
      <c r="N19" s="70" t="s">
        <v>57</v>
      </c>
      <c r="O19" s="71" t="s">
        <v>58</v>
      </c>
      <c r="Q19" s="26">
        <v>16</v>
      </c>
      <c r="R19" s="99">
        <f t="shared" si="0"/>
        <v>0.14989733059548255</v>
      </c>
      <c r="S19" s="12">
        <f>COUNTIF(ScansTable[HourRequested],Q19)</f>
        <v>73</v>
      </c>
      <c r="U19" s="74" t="s">
        <v>14</v>
      </c>
      <c r="V19" s="127" t="s">
        <v>55</v>
      </c>
      <c r="W19" s="128" t="s">
        <v>98</v>
      </c>
    </row>
    <row r="20" spans="13:23" x14ac:dyDescent="0.25">
      <c r="M20" s="21" t="s">
        <v>65</v>
      </c>
      <c r="N20" s="39">
        <f>IFERROR(AVERAGEIF(ScansTable[Loc], "&lt;&gt;0"),0)</f>
        <v>50635.486597938143</v>
      </c>
      <c r="O20" s="10">
        <f>MAX(ScansTable[Loc])</f>
        <v>570561</v>
      </c>
      <c r="Q20" s="26">
        <v>17</v>
      </c>
      <c r="R20" s="99">
        <f t="shared" si="0"/>
        <v>7.3921971252566734E-2</v>
      </c>
      <c r="S20" s="12">
        <f>COUNTIF(ScansTable[HourRequested],Q20)</f>
        <v>36</v>
      </c>
      <c r="U20" s="129" t="s">
        <v>54</v>
      </c>
      <c r="V20" s="123">
        <v>196</v>
      </c>
      <c r="W20" s="124">
        <v>0.40246406570841892</v>
      </c>
    </row>
    <row r="21" spans="13:23" ht="15.75" thickBot="1" x14ac:dyDescent="0.3">
      <c r="M21" s="31" t="s">
        <v>66</v>
      </c>
      <c r="N21" s="40">
        <f>IFERROR(AVERAGE(ScansTable[Runtime]),0)</f>
        <v>3.5246554101785303E-3</v>
      </c>
      <c r="O21" s="41">
        <f>MAX(ScansTable[Runtime])</f>
        <v>0.25098981834490741</v>
      </c>
      <c r="Q21" s="26">
        <v>18</v>
      </c>
      <c r="R21" s="99">
        <f t="shared" si="0"/>
        <v>4.9281314168377825E-2</v>
      </c>
      <c r="S21" s="12">
        <f>COUNTIF(ScansTable[HourRequested],Q21)</f>
        <v>24</v>
      </c>
      <c r="U21" s="121" t="s">
        <v>198</v>
      </c>
      <c r="V21" s="125">
        <v>291</v>
      </c>
      <c r="W21" s="126">
        <v>0.59753593429158114</v>
      </c>
    </row>
    <row r="22" spans="13:23" ht="15.75" thickBot="1" x14ac:dyDescent="0.3">
      <c r="Q22" s="26">
        <v>19</v>
      </c>
      <c r="R22" s="99">
        <f t="shared" si="0"/>
        <v>0.12114989733059549</v>
      </c>
      <c r="S22" s="12">
        <f>COUNTIF(ScansTable[HourRequested],Q22)</f>
        <v>59</v>
      </c>
      <c r="U22"/>
      <c r="V22"/>
      <c r="W22"/>
    </row>
    <row r="23" spans="13:23" ht="15.75" thickBot="1" x14ac:dyDescent="0.3">
      <c r="M23" s="69" t="s">
        <v>28</v>
      </c>
      <c r="N23" s="70" t="s">
        <v>55</v>
      </c>
      <c r="O23" s="71" t="s">
        <v>43</v>
      </c>
      <c r="Q23" s="26">
        <v>20</v>
      </c>
      <c r="R23" s="99">
        <f t="shared" si="0"/>
        <v>4.1067761806981521E-3</v>
      </c>
      <c r="S23" s="12">
        <f>COUNTIF(ScansTable[HourRequested],Q23)</f>
        <v>2</v>
      </c>
      <c r="U23"/>
      <c r="V23"/>
      <c r="W23"/>
    </row>
    <row r="24" spans="13:23" x14ac:dyDescent="0.25">
      <c r="M24" s="21" t="s">
        <v>68</v>
      </c>
      <c r="N24" s="22">
        <f>COUNTIF(ScansTable[Sast], TRUE)</f>
        <v>486</v>
      </c>
      <c r="O24" s="42">
        <f>IFERROR(N24/COUNTA(ScansTable[ScanID]),0)</f>
        <v>0.99794661190965095</v>
      </c>
      <c r="Q24" s="26">
        <v>21</v>
      </c>
      <c r="R24" s="99">
        <f t="shared" si="0"/>
        <v>1.2320328542094456E-2</v>
      </c>
      <c r="S24" s="12">
        <f>COUNTIF(ScansTable[HourRequested],Q24)</f>
        <v>6</v>
      </c>
      <c r="U24"/>
      <c r="V24"/>
      <c r="W24"/>
    </row>
    <row r="25" spans="13:23" ht="15.75" thickBot="1" x14ac:dyDescent="0.3">
      <c r="M25" s="27" t="s">
        <v>69</v>
      </c>
      <c r="N25" s="29">
        <f>COUNTIF(ScansTable[Sca], TRUE)</f>
        <v>486</v>
      </c>
      <c r="O25" s="30">
        <f>IFERROR(N25/COUNTA(ScansTable[ScanID]),0)</f>
        <v>0.99794661190965095</v>
      </c>
      <c r="Q25" s="26">
        <v>22</v>
      </c>
      <c r="R25" s="99">
        <f t="shared" si="0"/>
        <v>4.1067761806981521E-3</v>
      </c>
      <c r="S25" s="12">
        <f>COUNTIF(ScansTable[HourRequested],Q25)</f>
        <v>2</v>
      </c>
      <c r="U25"/>
      <c r="V25"/>
      <c r="W25"/>
    </row>
    <row r="26" spans="13:23" ht="15.75" thickBot="1" x14ac:dyDescent="0.3">
      <c r="M26" s="27" t="s">
        <v>70</v>
      </c>
      <c r="N26" s="29">
        <f>COUNTIF(ScansTable[Kics], TRUE)</f>
        <v>0</v>
      </c>
      <c r="O26" s="30">
        <f>IFERROR(N26/COUNTA(ScansTable[ScanID]),0)</f>
        <v>0</v>
      </c>
      <c r="Q26" s="43">
        <v>23</v>
      </c>
      <c r="R26" s="100">
        <f t="shared" si="0"/>
        <v>1.0266940451745379E-2</v>
      </c>
      <c r="S26" s="14">
        <f>COUNTIF(ScansTable[HourRequested],Q26)</f>
        <v>5</v>
      </c>
    </row>
    <row r="27" spans="13:23" x14ac:dyDescent="0.25">
      <c r="M27" s="27" t="s">
        <v>34</v>
      </c>
      <c r="N27" s="29">
        <f>COUNTIF(ScansTable[Containers], TRUE)</f>
        <v>436</v>
      </c>
      <c r="O27" s="30">
        <f>IFERROR(N27/COUNTA(ScansTable[ScanID]),0)</f>
        <v>0.89527720739219707</v>
      </c>
    </row>
    <row r="28" spans="13:23" x14ac:dyDescent="0.25">
      <c r="M28" s="27" t="s">
        <v>71</v>
      </c>
      <c r="N28" s="29">
        <f>COUNTIF(ScansTable[Api], TRUE)</f>
        <v>256</v>
      </c>
      <c r="O28" s="30">
        <f>IFERROR(N28/COUNTA(ScansTable[ScanID]),0)</f>
        <v>0.52566735112936347</v>
      </c>
    </row>
    <row r="29" spans="13:23" ht="15.75" thickBot="1" x14ac:dyDescent="0.3">
      <c r="M29" s="31" t="s">
        <v>878</v>
      </c>
      <c r="N29" s="33">
        <f>COUNTIF(ScansTable[SSCS], TRUE)</f>
        <v>0</v>
      </c>
      <c r="O29" s="34">
        <f>IFERROR(N29/COUNTA(ScansTable[ScanID]),0)</f>
        <v>0</v>
      </c>
    </row>
    <row r="30" spans="13:23" ht="15.75" thickBot="1" x14ac:dyDescent="0.3"/>
    <row r="596" ht="15.75" thickBot="1" x14ac:dyDescent="0.3"/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J9" sqref="J9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48" t="s">
        <v>99</v>
      </c>
      <c r="C2" s="149"/>
      <c r="D2" s="150"/>
      <c r="E2" s="59" t="s">
        <v>41</v>
      </c>
      <c r="F2" s="60" t="s">
        <v>101</v>
      </c>
      <c r="G2" s="61" t="s">
        <v>102</v>
      </c>
      <c r="I2" s="5" t="s">
        <v>99</v>
      </c>
      <c r="J2" s="5" t="s">
        <v>97</v>
      </c>
      <c r="K2" s="5" t="s">
        <v>102</v>
      </c>
    </row>
    <row r="3" spans="2:11" ht="18.75" x14ac:dyDescent="0.3">
      <c r="B3" s="48">
        <v>0</v>
      </c>
      <c r="C3" s="17" t="s">
        <v>100</v>
      </c>
      <c r="D3" s="56">
        <v>20000</v>
      </c>
      <c r="E3" s="54">
        <f>COUNTIFS(ScansTable[Loc],"&gt;="&amp;B3, ScansTable[Loc], "&lt;="&amp;D3, ScansTable[Loc], "&lt;&gt;0")</f>
        <v>194</v>
      </c>
      <c r="F3" s="18">
        <f>IFERROR(E3/$E$15,0)</f>
        <v>0.4</v>
      </c>
      <c r="G3" s="49">
        <f>IFERROR(AVERAGEIFS(ScansTable[Runtime],ScansTable[Loc],"&gt;="&amp;B3,ScansTable[Loc],"&lt;="&amp;D3,ScansTable[Runtime],"&gt;0"),0)</f>
        <v>6.4611787880035345E-3</v>
      </c>
      <c r="I3" s="5" t="s">
        <v>103</v>
      </c>
      <c r="J3" s="6">
        <f t="shared" ref="J3:J14" si="0">E3</f>
        <v>194</v>
      </c>
      <c r="K3" s="7">
        <f t="shared" ref="K3:K14" si="1">G3</f>
        <v>6.4611787880035345E-3</v>
      </c>
    </row>
    <row r="4" spans="2:11" ht="18.75" x14ac:dyDescent="0.3">
      <c r="B4" s="48">
        <v>20001</v>
      </c>
      <c r="C4" s="17" t="s">
        <v>100</v>
      </c>
      <c r="D4" s="56">
        <v>50000</v>
      </c>
      <c r="E4" s="54">
        <f>COUNTIFS(ScansTable[Loc],"&gt;="&amp;B4, ScansTable[Loc], "&lt;="&amp;D4, ScansTable[Loc], "&lt;&gt;0")</f>
        <v>222</v>
      </c>
      <c r="F4" s="18">
        <f>IFERROR(E4/$E$15,0)</f>
        <v>0.45773195876288658</v>
      </c>
      <c r="G4" s="49">
        <f>IFERROR(AVERAGEIFS(ScansTable[Runtime],ScansTable[Loc],"&gt;="&amp;B4,ScansTable[Loc],"&lt;="&amp;D4,ScansTable[Runtime],"&gt;0"),0)</f>
        <v>1.3483578567630142E-3</v>
      </c>
      <c r="I4" s="5" t="s">
        <v>104</v>
      </c>
      <c r="J4" s="6">
        <f t="shared" si="0"/>
        <v>222</v>
      </c>
      <c r="K4" s="7">
        <f t="shared" si="1"/>
        <v>1.3483578567630142E-3</v>
      </c>
    </row>
    <row r="5" spans="2:11" ht="18.75" x14ac:dyDescent="0.3">
      <c r="B5" s="48">
        <v>50001</v>
      </c>
      <c r="C5" s="17" t="s">
        <v>100</v>
      </c>
      <c r="D5" s="56">
        <v>100000</v>
      </c>
      <c r="E5" s="54">
        <f>COUNTIFS(ScansTable[Loc],"&gt;="&amp;B5, ScansTable[Loc], "&lt;="&amp;D5, ScansTable[Loc], "&lt;&gt;0")</f>
        <v>30</v>
      </c>
      <c r="F5" s="18">
        <f t="shared" ref="F5:F13" si="2">IFERROR(E5/$E$15,0)</f>
        <v>6.1855670103092786E-2</v>
      </c>
      <c r="G5" s="49">
        <f>IFERROR(AVERAGEIFS(ScansTable[Runtime],ScansTable[Loc],"&gt;="&amp;B5,ScansTable[Loc],"&lt;="&amp;D5,ScansTable[Runtime],"&gt;0"),0)</f>
        <v>1.368008898533951E-3</v>
      </c>
      <c r="I5" s="5" t="s">
        <v>105</v>
      </c>
      <c r="J5" s="6">
        <f t="shared" si="0"/>
        <v>30</v>
      </c>
      <c r="K5" s="7">
        <f t="shared" si="1"/>
        <v>1.368008898533951E-3</v>
      </c>
    </row>
    <row r="6" spans="2:11" ht="18.75" x14ac:dyDescent="0.3">
      <c r="B6" s="48">
        <v>100001</v>
      </c>
      <c r="C6" s="17" t="s">
        <v>100</v>
      </c>
      <c r="D6" s="56">
        <v>250000</v>
      </c>
      <c r="E6" s="54">
        <f>COUNTIFS(ScansTable[Loc],"&gt;="&amp;B6, ScansTable[Loc], "&lt;="&amp;D6, ScansTable[Loc], "&lt;&gt;0")</f>
        <v>16</v>
      </c>
      <c r="F6" s="18">
        <f t="shared" si="2"/>
        <v>3.2989690721649485E-2</v>
      </c>
      <c r="G6" s="49">
        <f>IFERROR(AVERAGEIFS(ScansTable[Runtime],ScansTable[Loc],"&gt;="&amp;B6,ScansTable[Loc],"&lt;="&amp;D6,ScansTable[Runtime],"&gt;0"),0)</f>
        <v>3.1798846491608791E-3</v>
      </c>
      <c r="I6" s="5" t="s">
        <v>106</v>
      </c>
      <c r="J6" s="6">
        <f t="shared" si="0"/>
        <v>16</v>
      </c>
      <c r="K6" s="7">
        <f t="shared" si="1"/>
        <v>3.1798846491608791E-3</v>
      </c>
    </row>
    <row r="7" spans="2:11" ht="18.75" x14ac:dyDescent="0.3">
      <c r="B7" s="48">
        <v>250001</v>
      </c>
      <c r="C7" s="17" t="s">
        <v>100</v>
      </c>
      <c r="D7" s="56">
        <v>500000</v>
      </c>
      <c r="E7" s="54">
        <f>COUNTIFS(ScansTable[Loc],"&gt;="&amp;B7, ScansTable[Loc], "&lt;="&amp;D7, ScansTable[Loc], "&lt;&gt;0")</f>
        <v>0</v>
      </c>
      <c r="F7" s="18">
        <f t="shared" si="2"/>
        <v>0</v>
      </c>
      <c r="G7" s="49">
        <f>IFERROR(AVERAGEIFS(ScansTable[Runtime],ScansTable[Loc],"&gt;="&amp;B7,ScansTable[Loc],"&lt;="&amp;D7,ScansTable[Runtime],"&gt;0"),0)</f>
        <v>0</v>
      </c>
      <c r="I7" s="5" t="s">
        <v>107</v>
      </c>
      <c r="J7" s="6">
        <f t="shared" si="0"/>
        <v>0</v>
      </c>
      <c r="K7" s="7">
        <f t="shared" si="1"/>
        <v>0</v>
      </c>
    </row>
    <row r="8" spans="2:11" ht="18.75" x14ac:dyDescent="0.3">
      <c r="B8" s="48">
        <v>500001</v>
      </c>
      <c r="C8" s="17" t="s">
        <v>100</v>
      </c>
      <c r="D8" s="56">
        <v>1000000</v>
      </c>
      <c r="E8" s="54">
        <f>COUNTIFS(ScansTable[Loc],"&gt;="&amp;B8, ScansTable[Loc], "&lt;="&amp;D8, ScansTable[Loc], "&lt;&gt;0")</f>
        <v>23</v>
      </c>
      <c r="F8" s="18">
        <f t="shared" si="2"/>
        <v>4.7422680412371132E-2</v>
      </c>
      <c r="G8" s="49">
        <f>IFERROR(AVERAGEIFS(ScansTable[Runtime],ScansTable[Loc],"&gt;="&amp;B8,ScansTable[Loc],"&lt;="&amp;D8,ScansTable[Runtime],"&gt;0"),0)</f>
        <v>3.0963952324879226E-3</v>
      </c>
      <c r="I8" s="5" t="s">
        <v>108</v>
      </c>
      <c r="J8" s="6">
        <f t="shared" si="0"/>
        <v>23</v>
      </c>
      <c r="K8" s="7">
        <f t="shared" si="1"/>
        <v>3.0963952324879226E-3</v>
      </c>
    </row>
    <row r="9" spans="2:11" ht="18.75" x14ac:dyDescent="0.3">
      <c r="B9" s="48">
        <v>1000001</v>
      </c>
      <c r="C9" s="17" t="s">
        <v>100</v>
      </c>
      <c r="D9" s="56">
        <v>2000000</v>
      </c>
      <c r="E9" s="54">
        <f>COUNTIFS(ScansTable[Loc],"&gt;="&amp;B9, ScansTable[Loc], "&lt;="&amp;D9, ScansTable[Loc], "&lt;&gt;0")</f>
        <v>0</v>
      </c>
      <c r="F9" s="18">
        <f t="shared" si="2"/>
        <v>0</v>
      </c>
      <c r="G9" s="49">
        <f>IFERROR(AVERAGEIFS(ScansTable[Runtime],ScansTable[Loc],"&gt;="&amp;B9,ScansTable[Loc],"&lt;="&amp;D9,ScansTable[Runtime],"&gt;0"),0)</f>
        <v>0</v>
      </c>
      <c r="I9" s="5" t="s">
        <v>109</v>
      </c>
      <c r="J9" s="6">
        <f t="shared" si="0"/>
        <v>0</v>
      </c>
      <c r="K9" s="7">
        <f t="shared" si="1"/>
        <v>0</v>
      </c>
    </row>
    <row r="10" spans="2:11" ht="18.75" x14ac:dyDescent="0.3">
      <c r="B10" s="48">
        <v>2000001</v>
      </c>
      <c r="C10" s="17" t="s">
        <v>100</v>
      </c>
      <c r="D10" s="56">
        <v>3000000</v>
      </c>
      <c r="E10" s="54">
        <f>COUNTIFS(ScansTable[Loc],"&gt;="&amp;B10, ScansTable[Loc], "&lt;="&amp;D10, ScansTable[Loc], "&lt;&gt;0")</f>
        <v>0</v>
      </c>
      <c r="F10" s="18">
        <f t="shared" si="2"/>
        <v>0</v>
      </c>
      <c r="G10" s="49">
        <f>IFERROR(AVERAGEIFS(ScansTable[Runtime],ScansTable[Loc],"&gt;="&amp;B10,ScansTable[Loc],"&lt;="&amp;D10,ScansTable[Runtime],"&gt;0"),0)</f>
        <v>0</v>
      </c>
      <c r="I10" s="5" t="s">
        <v>110</v>
      </c>
      <c r="J10" s="6">
        <f t="shared" si="0"/>
        <v>0</v>
      </c>
      <c r="K10" s="7">
        <f t="shared" si="1"/>
        <v>0</v>
      </c>
    </row>
    <row r="11" spans="2:11" ht="18.75" x14ac:dyDescent="0.3">
      <c r="B11" s="48">
        <v>3000001</v>
      </c>
      <c r="C11" s="17" t="s">
        <v>100</v>
      </c>
      <c r="D11" s="56">
        <v>5000000</v>
      </c>
      <c r="E11" s="54">
        <f>COUNTIFS(ScansTable[Loc],"&gt;="&amp;B11, ScansTable[Loc], "&lt;="&amp;D11, ScansTable[Loc], "&lt;&gt;0")</f>
        <v>0</v>
      </c>
      <c r="F11" s="18">
        <f t="shared" si="2"/>
        <v>0</v>
      </c>
      <c r="G11" s="49">
        <f>IFERROR(AVERAGEIFS(ScansTable[Runtime],ScansTable[Loc],"&gt;="&amp;B11,ScansTable[Loc],"&lt;="&amp;D11,ScansTable[Runtime],"&gt;0"),0)</f>
        <v>0</v>
      </c>
      <c r="I11" s="5" t="s">
        <v>111</v>
      </c>
      <c r="J11" s="6">
        <f t="shared" si="0"/>
        <v>0</v>
      </c>
      <c r="K11" s="7">
        <f t="shared" si="1"/>
        <v>0</v>
      </c>
    </row>
    <row r="12" spans="2:11" ht="18.75" x14ac:dyDescent="0.3">
      <c r="B12" s="48">
        <v>5000001</v>
      </c>
      <c r="C12" s="17" t="s">
        <v>100</v>
      </c>
      <c r="D12" s="56">
        <v>7000000</v>
      </c>
      <c r="E12" s="54">
        <f>COUNTIFS(ScansTable[Loc],"&gt;="&amp;B12, ScansTable[Loc], "&lt;="&amp;D12, ScansTable[Loc], "&lt;&gt;0")</f>
        <v>0</v>
      </c>
      <c r="F12" s="18">
        <f t="shared" si="2"/>
        <v>0</v>
      </c>
      <c r="G12" s="49">
        <f>IFERROR(AVERAGEIFS(ScansTable[Runtime],ScansTable[Loc],"&gt;="&amp;B12,ScansTable[Loc],"&lt;="&amp;D12,ScansTable[Runtime],"&gt;0"),0)</f>
        <v>0</v>
      </c>
      <c r="I12" s="5" t="s">
        <v>112</v>
      </c>
      <c r="J12" s="6">
        <f t="shared" si="0"/>
        <v>0</v>
      </c>
      <c r="K12" s="7">
        <f t="shared" si="1"/>
        <v>0</v>
      </c>
    </row>
    <row r="13" spans="2:11" ht="18.75" x14ac:dyDescent="0.3">
      <c r="B13" s="48">
        <v>7000001</v>
      </c>
      <c r="C13" s="17" t="s">
        <v>100</v>
      </c>
      <c r="D13" s="56">
        <v>10000000</v>
      </c>
      <c r="E13" s="54">
        <f>COUNTIFS(ScansTable[Loc],"&gt;="&amp;B13, ScansTable[Loc], "&lt;="&amp;D13, ScansTable[Loc], "&lt;&gt;0")</f>
        <v>0</v>
      </c>
      <c r="F13" s="18">
        <f t="shared" si="2"/>
        <v>0</v>
      </c>
      <c r="G13" s="49">
        <f>IFERROR(AVERAGEIFS(ScansTable[Runtime],ScansTable[Loc],"&gt;="&amp;B13,ScansTable[Loc],"&lt;="&amp;D13,ScansTable[Runtime],"&gt;0"),0)</f>
        <v>0</v>
      </c>
      <c r="I13" s="5" t="s">
        <v>113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50">
        <v>10000001</v>
      </c>
      <c r="C14" s="51" t="s">
        <v>100</v>
      </c>
      <c r="D14" s="57">
        <v>100000000</v>
      </c>
      <c r="E14" s="55">
        <f>COUNTIFS(ScansTable[Loc],"&gt;="&amp;B14, ScansTable[Loc], "&lt;="&amp;D14, ScansTable[Loc], "&lt;&gt;0")</f>
        <v>0</v>
      </c>
      <c r="F14" s="52">
        <f>IFERROR(E14/$E$15,0)</f>
        <v>0</v>
      </c>
      <c r="G14" s="53">
        <f>IFERROR(AVERAGEIFS(ScansTable[Runtime],ScansTable[Loc],"&gt;="&amp;B14,ScansTable[Loc],"&lt;="&amp;D14,ScansTable[Runtime],"&gt;0"),0)</f>
        <v>0</v>
      </c>
      <c r="I14" s="5" t="s">
        <v>114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9"/>
      <c r="C15" s="19"/>
      <c r="D15" s="19"/>
      <c r="E15" s="58">
        <f>SUM(E3:E14)</f>
        <v>485</v>
      </c>
      <c r="F15" s="20"/>
      <c r="G15" s="19"/>
    </row>
    <row r="37" spans="2:7" ht="15.75" x14ac:dyDescent="0.25">
      <c r="B37" s="151" t="s">
        <v>175</v>
      </c>
      <c r="C37" s="151"/>
      <c r="D37" s="151"/>
      <c r="E37" s="151"/>
      <c r="F37" s="151"/>
      <c r="G37" s="151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P7" sqref="P7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1.2851562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13" t="s">
        <v>178</v>
      </c>
      <c r="C2" s="114" t="s">
        <v>25</v>
      </c>
      <c r="F2" s="44"/>
      <c r="G2" s="122" t="s">
        <v>155</v>
      </c>
      <c r="H2" s="115" t="s">
        <v>156</v>
      </c>
      <c r="I2" s="116" t="s">
        <v>157</v>
      </c>
      <c r="J2" s="114" t="s">
        <v>158</v>
      </c>
      <c r="L2" s="152" t="s">
        <v>177</v>
      </c>
      <c r="M2" s="153"/>
      <c r="N2" s="44"/>
      <c r="O2" s="44"/>
    </row>
    <row r="3" spans="2:15" ht="19.5" thickBot="1" x14ac:dyDescent="0.35">
      <c r="B3" s="19" t="s">
        <v>155</v>
      </c>
      <c r="C3" s="19"/>
      <c r="F3" s="44"/>
      <c r="L3" s="113" t="s">
        <v>25</v>
      </c>
      <c r="M3" s="113" t="s">
        <v>176</v>
      </c>
    </row>
    <row r="4" spans="2:15" ht="15.75" x14ac:dyDescent="0.25">
      <c r="F4" s="45"/>
      <c r="L4" s="108" t="s">
        <v>30</v>
      </c>
      <c r="M4" s="138">
        <v>483</v>
      </c>
    </row>
    <row r="5" spans="2:15" ht="15.75" x14ac:dyDescent="0.25">
      <c r="F5" s="45"/>
      <c r="L5" s="109" t="s">
        <v>195</v>
      </c>
      <c r="M5" s="139">
        <v>1</v>
      </c>
    </row>
    <row r="6" spans="2:15" ht="16.5" thickBot="1" x14ac:dyDescent="0.3">
      <c r="F6" s="45"/>
      <c r="L6" s="110" t="s">
        <v>197</v>
      </c>
      <c r="M6" s="140">
        <v>3</v>
      </c>
    </row>
    <row r="7" spans="2:15" ht="15.75" x14ac:dyDescent="0.25">
      <c r="F7" s="45"/>
    </row>
    <row r="8" spans="2:15" ht="15.75" x14ac:dyDescent="0.25">
      <c r="F8" s="45"/>
    </row>
    <row r="9" spans="2:15" ht="16.5" thickBot="1" x14ac:dyDescent="0.3">
      <c r="F9" s="45"/>
      <c r="G9" s="19"/>
      <c r="H9" s="19"/>
      <c r="I9" s="19"/>
      <c r="J9" s="19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54" t="s">
        <v>59</v>
      </c>
      <c r="D2" s="155"/>
      <c r="E2" s="154" t="s">
        <v>68</v>
      </c>
      <c r="F2" s="155"/>
      <c r="G2" s="154" t="s">
        <v>69</v>
      </c>
      <c r="H2" s="155"/>
      <c r="I2" s="154" t="s">
        <v>160</v>
      </c>
      <c r="J2" s="155"/>
      <c r="K2" s="154" t="s">
        <v>70</v>
      </c>
      <c r="L2" s="155"/>
      <c r="M2" s="154" t="s">
        <v>71</v>
      </c>
      <c r="N2" s="155"/>
      <c r="O2" s="154" t="s">
        <v>878</v>
      </c>
      <c r="P2" s="155"/>
      <c r="Q2" s="154" t="s">
        <v>34</v>
      </c>
      <c r="R2" s="155"/>
    </row>
    <row r="3" spans="2:18" ht="16.5" customHeight="1" thickBot="1" x14ac:dyDescent="0.3">
      <c r="B3" s="67" t="s">
        <v>159</v>
      </c>
      <c r="C3" s="66" t="s">
        <v>57</v>
      </c>
      <c r="D3" s="64" t="s">
        <v>58</v>
      </c>
      <c r="E3" s="65" t="s">
        <v>57</v>
      </c>
      <c r="F3" s="63" t="s">
        <v>58</v>
      </c>
      <c r="G3" s="62" t="s">
        <v>57</v>
      </c>
      <c r="H3" s="64" t="s">
        <v>58</v>
      </c>
      <c r="I3" s="62" t="s">
        <v>57</v>
      </c>
      <c r="J3" s="64" t="s">
        <v>58</v>
      </c>
      <c r="K3" s="65" t="s">
        <v>57</v>
      </c>
      <c r="L3" s="63" t="s">
        <v>58</v>
      </c>
      <c r="M3" s="65" t="s">
        <v>57</v>
      </c>
      <c r="N3" s="63" t="s">
        <v>58</v>
      </c>
      <c r="O3" s="62" t="s">
        <v>57</v>
      </c>
      <c r="P3" s="64" t="s">
        <v>58</v>
      </c>
      <c r="Q3" s="62" t="s">
        <v>57</v>
      </c>
      <c r="R3" s="64" t="s">
        <v>58</v>
      </c>
    </row>
    <row r="4" spans="2:18" ht="15.75" x14ac:dyDescent="0.25">
      <c r="B4" s="46" t="s">
        <v>59</v>
      </c>
      <c r="C4" s="9">
        <f>IFERROR(AVERAGE(INDEX(ScansTable[], 0, MATCH($B4&amp;"_Vulnerabilties", ScansTable[#Headers], 0))),0)</f>
        <v>176.83983572895278</v>
      </c>
      <c r="D4" s="10">
        <f>MAX(INDEX(ScansTable[], 0, MATCH($B4&amp;"_Vulnerabilties", ScansTable[#Headers], 0)))</f>
        <v>1121</v>
      </c>
      <c r="E4" s="9">
        <f>IFERROR(AVERAGEIFS(INDEX(ScansTable[], 0, MATCH(E$2&amp;"_"&amp;$B4&amp;"_Vulnerabilties", ScansTable[#Headers], 0)), INDEX(ScansTable[], 0, MATCH(E$2, ScansTable[#Headers], 0)), TRUE),0)</f>
        <v>5.8230452674897117</v>
      </c>
      <c r="F4" s="10">
        <f>_xlfn.MAXIFS(INDEX(ScansTable[], 0, MATCH(E$2&amp;"_"&amp;$B4&amp;"_Vulnerabilties", ScansTable[#Headers], 0)), INDEX(ScansTable[], 0, MATCH(E$2, ScansTable[#Headers], 0)), TRUE)</f>
        <v>19</v>
      </c>
      <c r="G4" s="9">
        <f>IFERROR(AVERAGEIFS(INDEX(ScansTable[], 0, MATCH(G$2&amp;"_"&amp;$B4&amp;"_Vulnerabilties", ScansTable[#Headers], 0)), INDEX(ScansTable[], 0, MATCH(G$2, ScansTable[#Headers], 0)), TRUE),0)</f>
        <v>25.37037037037037</v>
      </c>
      <c r="H4" s="10">
        <f>_xlfn.MAXIFS(INDEX(ScansTable[], 0, MATCH(G$2&amp;"_"&amp;$B4&amp;"_Vulnerabilties", ScansTable[#Headers], 0)), INDEX(ScansTable[], 0, MATCH(G$2, ScansTable[#Headers], 0)), TRUE)</f>
        <v>95</v>
      </c>
      <c r="I4" s="9">
        <f>IFERROR(AVERAGEIFS(INDEX(ScansTable[], 0, MATCH(I$2&amp;"_"&amp;$B4&amp;"_Vulnerabilties", ScansTable[#Headers], 0)), INDEX(ScansTable[], 0, MATCH(G$2, ScansTable[#Headers], 0)), TRUE),0)</f>
        <v>96.485596707818928</v>
      </c>
      <c r="J4" s="10">
        <f>_xlfn.MAXIFS(INDEX(ScansTable[], 0, MATCH(I$2&amp;"_"&amp;$B4&amp;"_Vulnerabilties", ScansTable[#Headers], 0)), INDEX(ScansTable[], 0, MATCH(G$2, ScansTable[#Headers], 0)), TRUE)</f>
        <v>1019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55.204128440366972</v>
      </c>
      <c r="R4" s="10">
        <f>_xlfn.MAXIFS(INDEX(ScansTable[], 0, MATCH(Q$2&amp;"_"&amp;$B4&amp;"_Vulnerabilties", ScansTable[#Headers], 0)), INDEX(ScansTable[], 0, MATCH(Q$2, ScansTable[#Headers], 0)), TRUE)</f>
        <v>290</v>
      </c>
    </row>
    <row r="5" spans="2:18" ht="15.75" x14ac:dyDescent="0.25">
      <c r="B5" s="46" t="s">
        <v>60</v>
      </c>
      <c r="C5" s="11">
        <f>IFERROR(AVERAGE(INDEX(ScansTable[], 0, MATCH(C$2&amp;"_"&amp;$B5, ScansTable[#Headers], 0))),0)</f>
        <v>7.7289527720739217</v>
      </c>
      <c r="D5" s="12">
        <f>MAX(INDEX(ScansTable[], 0, MATCH(C$2&amp;"_"&amp;$B5, ScansTable[#Headers], 0)))</f>
        <v>55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3.1213991769547325</v>
      </c>
      <c r="H5" s="12">
        <f>_xlfn.MAXIFS(INDEX(ScansTable[], 0, MATCH(G$2&amp;"_"&amp;$B5, ScansTable[#Headers], 0)), INDEX(ScansTable[], 0, MATCH(G$2, ScansTable[#Headers], 0)), TRUE)</f>
        <v>10</v>
      </c>
      <c r="I5" s="11">
        <f>IFERROR(AVERAGEIFS(INDEX(ScansTable[], 0, MATCH(I$2&amp;"_"&amp;$B5, ScansTable[#Headers], 0)), INDEX(ScansTable[], 0, MATCH(G$2, ScansTable[#Headers], 0)), TRUE),0)</f>
        <v>3.1213991769547325</v>
      </c>
      <c r="J5" s="12">
        <f>_xlfn.MAXIFS(INDEX(ScansTable[], 0, MATCH(I$2&amp;"_"&amp;$B5, ScansTable[#Headers], 0)), INDEX(ScansTable[], 0, MATCH(G$2, ScansTable[#Headers], 0)), TRUE)</f>
        <v>10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1.6743119266055047</v>
      </c>
      <c r="R5" s="12">
        <f>_xlfn.MAXIFS(INDEX(ScansTable[], 0, MATCH(Q$2&amp;"_"&amp;$B5, ScansTable[#Headers], 0)), INDEX(ScansTable[], 0, MATCH(Q$2, ScansTable[#Headers], 0)), TRUE)</f>
        <v>39</v>
      </c>
    </row>
    <row r="6" spans="2:18" ht="15.75" x14ac:dyDescent="0.25">
      <c r="B6" s="46" t="s">
        <v>61</v>
      </c>
      <c r="C6" s="11">
        <f>IFERROR(AVERAGE(INDEX(ScansTable[], 0, MATCH(C$2&amp;"_"&amp;$B6, ScansTable[#Headers], 0))),0)</f>
        <v>30.969199178644764</v>
      </c>
      <c r="D6" s="12">
        <f>MAX(INDEX(ScansTable[], 0, MATCH(C$2&amp;"_"&amp;$B6, ScansTable[#Headers], 0)))</f>
        <v>155</v>
      </c>
      <c r="E6" s="11">
        <f>IFERROR(AVERAGEIFS(INDEX(ScansTable[], 0, MATCH(E$2&amp;"_"&amp;$B6, ScansTable[#Headers], 0)), INDEX(ScansTable[], 0, MATCH(E$2, ScansTable[#Headers], 0)), TRUE),0)</f>
        <v>3.7037037037037035E-2</v>
      </c>
      <c r="F6" s="12">
        <f>_xlfn.MAXIFS(INDEX(ScansTable[], 0, MATCH(E$2&amp;"_"&amp;$B6, ScansTable[#Headers], 0)), INDEX(ScansTable[], 0, MATCH(E$2, ScansTable[#Headers], 0)), TRUE)</f>
        <v>7</v>
      </c>
      <c r="G6" s="11">
        <f>IFERROR(AVERAGEIFS(INDEX(ScansTable[], 0, MATCH(G$2&amp;"_"&amp;$B6, ScansTable[#Headers], 0)), INDEX(ScansTable[], 0, MATCH(G$2, ScansTable[#Headers], 0)), TRUE),0)</f>
        <v>6.4588477366255148</v>
      </c>
      <c r="H6" s="12">
        <f>_xlfn.MAXIFS(INDEX(ScansTable[], 0, MATCH(G$2&amp;"_"&amp;$B6, ScansTable[#Headers], 0)), INDEX(ScansTable[], 0, MATCH(G$2, ScansTable[#Headers], 0)), TRUE)</f>
        <v>51</v>
      </c>
      <c r="I6" s="11">
        <f>IFERROR(AVERAGEIFS(INDEX(ScansTable[], 0, MATCH(I$2&amp;"_"&amp;$B6, ScansTable[#Headers], 0)), INDEX(ScansTable[], 0, MATCH(G$2, ScansTable[#Headers], 0)), TRUE),0)</f>
        <v>6.4588477366255148</v>
      </c>
      <c r="J6" s="12">
        <f>_xlfn.MAXIFS(INDEX(ScansTable[], 0, MATCH(I$2&amp;"_"&amp;$B6, ScansTable[#Headers], 0)), INDEX(ScansTable[], 0, MATCH(G$2, ScansTable[#Headers], 0)), TRUE)</f>
        <v>51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20.151376146788991</v>
      </c>
      <c r="R6" s="12">
        <f>_xlfn.MAXIFS(INDEX(ScansTable[], 0, MATCH(Q$2&amp;"_"&amp;$B6, ScansTable[#Headers], 0)), INDEX(ScansTable[], 0, MATCH(Q$2, ScansTable[#Headers], 0)), TRUE)</f>
        <v>123</v>
      </c>
    </row>
    <row r="7" spans="2:18" ht="15.75" x14ac:dyDescent="0.25">
      <c r="B7" s="46" t="s">
        <v>62</v>
      </c>
      <c r="C7" s="11">
        <f>IFERROR(AVERAGE(INDEX(ScansTable[], 0, MATCH(C$2&amp;"_"&amp;$B7, ScansTable[#Headers], 0))),0)</f>
        <v>42.790554414784395</v>
      </c>
      <c r="D7" s="12">
        <f>MAX(INDEX(ScansTable[], 0, MATCH(C$2&amp;"_"&amp;$B7, ScansTable[#Headers], 0)))</f>
        <v>160</v>
      </c>
      <c r="E7" s="11">
        <f>IFERROR(AVERAGEIFS(INDEX(ScansTable[], 0, MATCH(E$2&amp;"_"&amp;$B7, ScansTable[#Headers], 0)), INDEX(ScansTable[], 0, MATCH(E$2, ScansTable[#Headers], 0)), TRUE),0)</f>
        <v>0.54526748971193417</v>
      </c>
      <c r="F7" s="12">
        <f>_xlfn.MAXIFS(INDEX(ScansTable[], 0, MATCH(E$2&amp;"_"&amp;$B7, ScansTable[#Headers], 0)), INDEX(ScansTable[], 0, MATCH(E$2, ScansTable[#Headers], 0)), TRUE)</f>
        <v>7</v>
      </c>
      <c r="G7" s="11">
        <f>IFERROR(AVERAGEIFS(INDEX(ScansTable[], 0, MATCH(G$2&amp;"_"&amp;$B7, ScansTable[#Headers], 0)), INDEX(ScansTable[], 0, MATCH(G$2, ScansTable[#Headers], 0)), TRUE),0)</f>
        <v>9.0617283950617278</v>
      </c>
      <c r="H7" s="12">
        <f>_xlfn.MAXIFS(INDEX(ScansTable[], 0, MATCH(G$2&amp;"_"&amp;$B7, ScansTable[#Headers], 0)), INDEX(ScansTable[], 0, MATCH(G$2, ScansTable[#Headers], 0)), TRUE)</f>
        <v>48</v>
      </c>
      <c r="I7" s="11">
        <f>IFERROR(AVERAGEIFS(INDEX(ScansTable[], 0, MATCH(I$2&amp;"_"&amp;$B7, ScansTable[#Headers], 0)), INDEX(ScansTable[], 0, MATCH(G$2, ScansTable[#Headers], 0)), TRUE),0)</f>
        <v>9.0617283950617278</v>
      </c>
      <c r="J7" s="12">
        <f>_xlfn.MAXIFS(INDEX(ScansTable[], 0, MATCH(I$2&amp;"_"&amp;$B7, ScansTable[#Headers], 0)), INDEX(ScansTable[], 0, MATCH(G$2, ScansTable[#Headers], 0)), TRUE)</f>
        <v>48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26.986238532110093</v>
      </c>
      <c r="R7" s="12">
        <f>_xlfn.MAXIFS(INDEX(ScansTable[], 0, MATCH(Q$2&amp;"_"&amp;$B7, ScansTable[#Headers], 0)), INDEX(ScansTable[], 0, MATCH(Q$2, ScansTable[#Headers], 0)), TRUE)</f>
        <v>100</v>
      </c>
    </row>
    <row r="8" spans="2:18" ht="15.75" x14ac:dyDescent="0.25">
      <c r="B8" s="46" t="s">
        <v>63</v>
      </c>
      <c r="C8" s="11">
        <f>IFERROR(AVERAGE(INDEX(ScansTable[], 0, MATCH(C$2&amp;"_"&amp;$B8, ScansTable[#Headers], 0))),0)</f>
        <v>23.624229979466119</v>
      </c>
      <c r="D8" s="12">
        <f>MAX(INDEX(ScansTable[], 0, MATCH(C$2&amp;"_"&amp;$B8, ScansTable[#Headers], 0)))</f>
        <v>58</v>
      </c>
      <c r="E8" s="11">
        <f>IFERROR(AVERAGEIFS(INDEX(ScansTable[], 0, MATCH(E$2&amp;"_"&amp;$B8, ScansTable[#Headers], 0)), INDEX(ScansTable[], 0, MATCH(E$2, ScansTable[#Headers], 0)), TRUE),0)</f>
        <v>5.2407407407407405</v>
      </c>
      <c r="F8" s="12">
        <f>_xlfn.MAXIFS(INDEX(ScansTable[], 0, MATCH(E$2&amp;"_"&amp;$B8, ScansTable[#Headers], 0)), INDEX(ScansTable[], 0, MATCH(E$2, ScansTable[#Headers], 0)), TRUE)</f>
        <v>19</v>
      </c>
      <c r="G8" s="11">
        <f>IFERROR(AVERAGEIFS(INDEX(ScansTable[], 0, MATCH(G$2&amp;"_"&amp;$B8, ScansTable[#Headers], 0)), INDEX(ScansTable[], 0, MATCH(G$2, ScansTable[#Headers], 0)), TRUE),0)</f>
        <v>6.689300411522634</v>
      </c>
      <c r="H8" s="12">
        <f>_xlfn.MAXIFS(INDEX(ScansTable[], 0, MATCH(G$2&amp;"_"&amp;$B8, ScansTable[#Headers], 0)), INDEX(ScansTable[], 0, MATCH(G$2, ScansTable[#Headers], 0)), TRUE)</f>
        <v>14</v>
      </c>
      <c r="I8" s="11">
        <f>IFERROR(AVERAGEIFS(INDEX(ScansTable[], 0, MATCH(I$2&amp;"_"&amp;$B8, ScansTable[#Headers], 0)), INDEX(ScansTable[], 0, MATCH(G$2, ScansTable[#Headers], 0)), TRUE),0)</f>
        <v>6.689300411522634</v>
      </c>
      <c r="J8" s="12">
        <f>_xlfn.MAXIFS(INDEX(ScansTable[], 0, MATCH(I$2&amp;"_"&amp;$B8, ScansTable[#Headers], 0)), INDEX(ScansTable[], 0, MATCH(G$2, ScansTable[#Headers], 0)), TRUE)</f>
        <v>14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5.6330275229357802</v>
      </c>
      <c r="R8" s="12">
        <f>_xlfn.MAXIFS(INDEX(ScansTable[], 0, MATCH(Q$2&amp;"_"&amp;$B8, ScansTable[#Headers], 0)), INDEX(ScansTable[], 0, MATCH(Q$2, ScansTable[#Headers], 0)), TRUE)</f>
        <v>26</v>
      </c>
    </row>
    <row r="9" spans="2:18" ht="16.5" thickBot="1" x14ac:dyDescent="0.3">
      <c r="B9" s="47" t="s">
        <v>161</v>
      </c>
      <c r="C9" s="13">
        <f>IFERROR(AVERAGE(INDEX(ScansTable[], 0, MATCH(C$2&amp;"_"&amp;$B9, ScansTable[#Headers], 0))),0)</f>
        <v>0.757700205338809</v>
      </c>
      <c r="D9" s="14">
        <f>MAX(INDEX(ScansTable[], 0, MATCH(C$2&amp;"_"&amp;$B9, ScansTable[#Headers], 0)))</f>
        <v>4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2</v>
      </c>
      <c r="I9" s="13">
        <f>IFERROR(AVERAGEIFS(INDEX(ScansTable[], 0, MATCH(I$2&amp;"_"&amp;$B9, ScansTable[#Headers], 0)), INDEX(ScansTable[], 0, MATCH(G$2, ScansTable[#Headers], 0)), TRUE),0)</f>
        <v>3.9094650205761319E-2</v>
      </c>
      <c r="J9" s="14">
        <f>_xlfn.MAXIFS(INDEX(ScansTable[], 0, MATCH(I$2&amp;"_"&amp;$B9, ScansTable[#Headers], 0)), INDEX(ScansTable[], 0, MATCH(G$2, ScansTable[#Headers], 0)), TRUE)</f>
        <v>2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4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37.7109375" bestFit="1" customWidth="1"/>
    <col min="2" max="2" width="26.5703125" bestFit="1" customWidth="1"/>
    <col min="3" max="3" width="44.140625" bestFit="1" customWidth="1"/>
    <col min="4" max="5" width="15.570312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162</v>
      </c>
      <c r="H1" t="s">
        <v>163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BR495"/>
  <sheetViews>
    <sheetView zoomScaleNormal="100" workbookViewId="0">
      <pane ySplit="1" topLeftCell="A2" activePane="bottomLeft" state="frozen"/>
      <selection activeCell="AZ1" sqref="AZ1"/>
      <selection pane="bottomLeft" sqref="A1:BR2"/>
    </sheetView>
  </sheetViews>
  <sheetFormatPr defaultRowHeight="15" x14ac:dyDescent="0.25"/>
  <cols>
    <col min="1" max="1" width="38.42578125" bestFit="1" customWidth="1"/>
    <col min="2" max="2" width="38.140625" bestFit="1" customWidth="1"/>
    <col min="3" max="3" width="42.5703125" bestFit="1" customWidth="1"/>
    <col min="4" max="4" width="10.42578125" bestFit="1" customWidth="1"/>
    <col min="5" max="5" width="49.140625" bestFit="1" customWidth="1"/>
    <col min="6" max="6" width="7" bestFit="1" customWidth="1"/>
    <col min="7" max="9" width="15.5703125" bestFit="1" customWidth="1"/>
    <col min="10" max="10" width="17.7109375" bestFit="1" customWidth="1"/>
    <col min="11" max="11" width="11.85546875" bestFit="1" customWidth="1"/>
    <col min="12" max="12" width="11" bestFit="1" customWidth="1"/>
    <col min="13" max="13" width="25.28515625" bestFit="1" customWidth="1"/>
    <col min="14" max="14" width="36.28515625" bestFit="1" customWidth="1"/>
    <col min="15" max="15" width="13.85546875" bestFit="1" customWidth="1"/>
    <col min="16" max="16" width="15" bestFit="1" customWidth="1"/>
    <col min="17" max="17" width="7.140625" bestFit="1" customWidth="1"/>
    <col min="18" max="18" width="6.42578125" bestFit="1" customWidth="1"/>
    <col min="19" max="19" width="7" bestFit="1" customWidth="1"/>
    <col min="20" max="20" width="13.28515625" bestFit="1" customWidth="1"/>
    <col min="21" max="21" width="6.140625" bestFit="1" customWidth="1"/>
    <col min="22" max="22" width="8.140625" bestFit="1" customWidth="1"/>
    <col min="23" max="23" width="21.42578125" bestFit="1" customWidth="1"/>
    <col min="24" max="24" width="15.140625" bestFit="1" customWidth="1"/>
    <col min="25" max="25" width="12.7109375" bestFit="1" customWidth="1"/>
    <col min="26" max="26" width="16" bestFit="1" customWidth="1"/>
    <col min="27" max="27" width="12.140625" bestFit="1" customWidth="1"/>
    <col min="28" max="28" width="12.140625" customWidth="1"/>
    <col min="29" max="29" width="26.28515625" bestFit="1" customWidth="1"/>
    <col min="30" max="30" width="14.5703125" bestFit="1" customWidth="1"/>
    <col min="31" max="31" width="12.140625" bestFit="1" customWidth="1"/>
    <col min="32" max="32" width="15.42578125" bestFit="1" customWidth="1"/>
    <col min="33" max="34" width="11.5703125" bestFit="1" customWidth="1"/>
    <col min="35" max="35" width="26.140625" bestFit="1" customWidth="1"/>
    <col min="36" max="36" width="14.42578125" bestFit="1" customWidth="1"/>
    <col min="37" max="37" width="12" bestFit="1" customWidth="1"/>
    <col min="38" max="38" width="15.140625" bestFit="1" customWidth="1"/>
    <col min="39" max="40" width="11.42578125" bestFit="1" customWidth="1"/>
    <col min="41" max="41" width="25.5703125" bestFit="1" customWidth="1"/>
    <col min="42" max="42" width="13.85546875" bestFit="1" customWidth="1"/>
    <col min="43" max="43" width="11.42578125" bestFit="1" customWidth="1"/>
    <col min="44" max="44" width="14.5703125" bestFit="1" customWidth="1"/>
    <col min="45" max="46" width="10.85546875" bestFit="1" customWidth="1"/>
    <col min="47" max="47" width="30.85546875" bestFit="1" customWidth="1"/>
    <col min="48" max="48" width="19.140625" bestFit="1" customWidth="1"/>
    <col min="49" max="49" width="16.7109375" bestFit="1" customWidth="1"/>
    <col min="50" max="50" width="20" bestFit="1" customWidth="1"/>
    <col min="51" max="52" width="16.140625" bestFit="1" customWidth="1"/>
    <col min="53" max="53" width="25.28515625" bestFit="1" customWidth="1"/>
    <col min="54" max="54" width="13.5703125" bestFit="1" customWidth="1"/>
    <col min="55" max="55" width="11.140625" bestFit="1" customWidth="1"/>
    <col min="56" max="56" width="14.28515625" bestFit="1" customWidth="1"/>
    <col min="57" max="58" width="10.5703125" bestFit="1" customWidth="1"/>
    <col min="59" max="59" width="27.28515625" bestFit="1" customWidth="1"/>
    <col min="60" max="60" width="15.7109375" bestFit="1" customWidth="1"/>
    <col min="61" max="61" width="13.140625" bestFit="1" customWidth="1"/>
    <col min="62" max="62" width="16.42578125" bestFit="1" customWidth="1"/>
    <col min="63" max="64" width="12.5703125" bestFit="1" customWidth="1"/>
    <col min="65" max="65" width="32.7109375" bestFit="1" customWidth="1"/>
    <col min="66" max="66" width="21" bestFit="1" customWidth="1"/>
    <col min="67" max="67" width="18.42578125" bestFit="1" customWidth="1"/>
    <col min="68" max="68" width="21.7109375" bestFit="1" customWidth="1"/>
    <col min="69" max="70" width="17.85546875" bestFit="1" customWidth="1"/>
    <col min="71" max="71" width="14.5703125" bestFit="1" customWidth="1"/>
    <col min="72" max="72" width="32.7109375" bestFit="1" customWidth="1"/>
    <col min="73" max="73" width="21" bestFit="1" customWidth="1"/>
    <col min="74" max="74" width="18.42578125" bestFit="1" customWidth="1"/>
    <col min="75" max="75" width="21.7109375" bestFit="1" customWidth="1"/>
    <col min="76" max="78" width="17.85546875" bestFit="1" customWidth="1"/>
    <col min="79" max="80" width="18.42578125" bestFit="1" customWidth="1"/>
    <col min="81" max="82" width="12.140625" bestFit="1" customWidth="1"/>
  </cols>
  <sheetData>
    <row r="1" spans="1:70" x14ac:dyDescent="0.25">
      <c r="A1" t="s">
        <v>23</v>
      </c>
      <c r="B1" t="s">
        <v>24</v>
      </c>
      <c r="C1" t="s">
        <v>12</v>
      </c>
      <c r="D1" t="s">
        <v>25</v>
      </c>
      <c r="E1" t="s">
        <v>26</v>
      </c>
      <c r="F1" t="s">
        <v>27</v>
      </c>
      <c r="G1" t="s">
        <v>6</v>
      </c>
      <c r="H1" t="s">
        <v>50</v>
      </c>
      <c r="I1" t="s">
        <v>51</v>
      </c>
      <c r="J1" t="s">
        <v>72</v>
      </c>
      <c r="K1" t="s">
        <v>93</v>
      </c>
      <c r="L1" t="s">
        <v>52</v>
      </c>
      <c r="M1" t="s">
        <v>28</v>
      </c>
      <c r="N1" t="s">
        <v>115</v>
      </c>
      <c r="O1" t="s">
        <v>53</v>
      </c>
      <c r="P1" t="s">
        <v>29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878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  <c r="AT1" t="s">
        <v>133</v>
      </c>
      <c r="AU1" t="s">
        <v>134</v>
      </c>
      <c r="AV1" t="s">
        <v>135</v>
      </c>
      <c r="AW1" t="s">
        <v>136</v>
      </c>
      <c r="AX1" t="s">
        <v>137</v>
      </c>
      <c r="AY1" t="s">
        <v>138</v>
      </c>
      <c r="AZ1" t="s">
        <v>139</v>
      </c>
      <c r="BA1" t="s">
        <v>140</v>
      </c>
      <c r="BB1" t="s">
        <v>141</v>
      </c>
      <c r="BC1" t="s">
        <v>142</v>
      </c>
      <c r="BD1" t="s">
        <v>143</v>
      </c>
      <c r="BE1" t="s">
        <v>144</v>
      </c>
      <c r="BF1" t="s">
        <v>145</v>
      </c>
      <c r="BG1" t="s">
        <v>879</v>
      </c>
      <c r="BH1" t="s">
        <v>880</v>
      </c>
      <c r="BI1" t="s">
        <v>881</v>
      </c>
      <c r="BJ1" t="s">
        <v>882</v>
      </c>
      <c r="BK1" t="s">
        <v>883</v>
      </c>
      <c r="BL1" t="s">
        <v>884</v>
      </c>
      <c r="BM1" t="s">
        <v>146</v>
      </c>
      <c r="BN1" t="s">
        <v>147</v>
      </c>
      <c r="BO1" t="s">
        <v>148</v>
      </c>
      <c r="BP1" t="s">
        <v>149</v>
      </c>
      <c r="BQ1" t="s">
        <v>150</v>
      </c>
      <c r="BR1" t="s">
        <v>151</v>
      </c>
    </row>
    <row r="2" spans="1:70" x14ac:dyDescent="0.25">
      <c r="A2" t="s">
        <v>250</v>
      </c>
      <c r="B2" t="s">
        <v>210</v>
      </c>
      <c r="C2" t="s">
        <v>211</v>
      </c>
      <c r="D2" t="s">
        <v>30</v>
      </c>
      <c r="E2" t="s">
        <v>251</v>
      </c>
      <c r="F2">
        <v>20783</v>
      </c>
      <c r="G2" s="1">
        <v>46086.044374999998</v>
      </c>
      <c r="H2" s="1">
        <v>46086.044374999998</v>
      </c>
      <c r="I2" s="1">
        <v>46086.045231481483</v>
      </c>
      <c r="J2" t="s">
        <v>236</v>
      </c>
      <c r="K2" t="s">
        <v>252</v>
      </c>
      <c r="L2" s="2">
        <v>8.5871545138888885E-4</v>
      </c>
      <c r="M2" t="s">
        <v>253</v>
      </c>
      <c r="N2" t="s">
        <v>254</v>
      </c>
      <c r="O2" t="s">
        <v>54</v>
      </c>
      <c r="P2" t="s">
        <v>255</v>
      </c>
      <c r="Q2" t="b">
        <v>1</v>
      </c>
      <c r="R2" t="b">
        <v>1</v>
      </c>
      <c r="S2" t="b">
        <v>0</v>
      </c>
      <c r="T2" t="b">
        <v>1</v>
      </c>
      <c r="U2" t="b">
        <v>1</v>
      </c>
      <c r="V2" t="b">
        <v>0</v>
      </c>
      <c r="W2">
        <v>149</v>
      </c>
      <c r="X2">
        <v>4</v>
      </c>
      <c r="Y2">
        <v>33</v>
      </c>
      <c r="Z2">
        <v>44</v>
      </c>
      <c r="AA2">
        <v>24</v>
      </c>
      <c r="AB2">
        <v>1</v>
      </c>
      <c r="AC2">
        <v>4</v>
      </c>
      <c r="AD2">
        <v>0</v>
      </c>
      <c r="AE2">
        <v>0</v>
      </c>
      <c r="AF2">
        <v>0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15</v>
      </c>
      <c r="AP2">
        <v>1</v>
      </c>
      <c r="AQ2">
        <v>4</v>
      </c>
      <c r="AR2">
        <v>3</v>
      </c>
      <c r="AS2">
        <v>7</v>
      </c>
      <c r="AT2">
        <v>0</v>
      </c>
      <c r="AU2">
        <v>58</v>
      </c>
      <c r="AV2">
        <v>1</v>
      </c>
      <c r="AW2">
        <v>4</v>
      </c>
      <c r="AX2">
        <v>3</v>
      </c>
      <c r="AY2">
        <v>7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72</v>
      </c>
      <c r="BN2">
        <v>2</v>
      </c>
      <c r="BO2">
        <v>25</v>
      </c>
      <c r="BP2">
        <v>38</v>
      </c>
      <c r="BQ2">
        <v>6</v>
      </c>
      <c r="BR2">
        <v>1</v>
      </c>
    </row>
    <row r="3" spans="1:70" x14ac:dyDescent="0.25">
      <c r="A3" t="s">
        <v>256</v>
      </c>
      <c r="B3" t="s">
        <v>210</v>
      </c>
      <c r="C3" t="s">
        <v>211</v>
      </c>
      <c r="D3" t="s">
        <v>30</v>
      </c>
      <c r="E3" t="s">
        <v>251</v>
      </c>
      <c r="F3">
        <v>20783</v>
      </c>
      <c r="G3" s="1">
        <v>46085.045949074076</v>
      </c>
      <c r="H3" s="1">
        <v>46085.045949074076</v>
      </c>
      <c r="I3" s="1">
        <v>46085.0468287037</v>
      </c>
      <c r="J3" t="s">
        <v>236</v>
      </c>
      <c r="K3" t="s">
        <v>257</v>
      </c>
      <c r="L3" s="2">
        <v>8.8398814814814809E-4</v>
      </c>
      <c r="M3" t="s">
        <v>253</v>
      </c>
      <c r="N3" t="s">
        <v>254</v>
      </c>
      <c r="O3" t="s">
        <v>54</v>
      </c>
      <c r="P3" t="s">
        <v>255</v>
      </c>
      <c r="Q3" t="b">
        <v>1</v>
      </c>
      <c r="R3" t="b">
        <v>1</v>
      </c>
      <c r="S3" t="b">
        <v>0</v>
      </c>
      <c r="T3" t="b">
        <v>1</v>
      </c>
      <c r="U3" t="b">
        <v>1</v>
      </c>
      <c r="V3" t="b">
        <v>0</v>
      </c>
      <c r="W3">
        <v>147</v>
      </c>
      <c r="X3">
        <v>4</v>
      </c>
      <c r="Y3">
        <v>29</v>
      </c>
      <c r="Z3">
        <v>43</v>
      </c>
      <c r="AA3">
        <v>24</v>
      </c>
      <c r="AB3">
        <v>2</v>
      </c>
      <c r="AC3">
        <v>4</v>
      </c>
      <c r="AD3">
        <v>0</v>
      </c>
      <c r="AE3">
        <v>0</v>
      </c>
      <c r="AF3">
        <v>0</v>
      </c>
      <c r="AG3">
        <v>4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13</v>
      </c>
      <c r="AP3">
        <v>1</v>
      </c>
      <c r="AQ3">
        <v>2</v>
      </c>
      <c r="AR3">
        <v>3</v>
      </c>
      <c r="AS3">
        <v>7</v>
      </c>
      <c r="AT3">
        <v>0</v>
      </c>
      <c r="AU3">
        <v>58</v>
      </c>
      <c r="AV3">
        <v>1</v>
      </c>
      <c r="AW3">
        <v>2</v>
      </c>
      <c r="AX3">
        <v>3</v>
      </c>
      <c r="AY3">
        <v>7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72</v>
      </c>
      <c r="BN3">
        <v>2</v>
      </c>
      <c r="BO3">
        <v>25</v>
      </c>
      <c r="BP3">
        <v>37</v>
      </c>
      <c r="BQ3">
        <v>6</v>
      </c>
      <c r="BR3">
        <v>2</v>
      </c>
    </row>
    <row r="4" spans="1:70" x14ac:dyDescent="0.25">
      <c r="A4" t="s">
        <v>258</v>
      </c>
      <c r="B4" t="s">
        <v>210</v>
      </c>
      <c r="C4" t="s">
        <v>211</v>
      </c>
      <c r="D4" t="s">
        <v>30</v>
      </c>
      <c r="E4" t="s">
        <v>251</v>
      </c>
      <c r="F4">
        <v>20783</v>
      </c>
      <c r="G4" s="1">
        <v>46084.045891203707</v>
      </c>
      <c r="H4" s="1">
        <v>46084.045891203707</v>
      </c>
      <c r="I4" s="1">
        <v>46084.046736111108</v>
      </c>
      <c r="J4" t="s">
        <v>236</v>
      </c>
      <c r="K4" t="s">
        <v>259</v>
      </c>
      <c r="L4" s="2">
        <v>8.380956134259259E-4</v>
      </c>
      <c r="M4" t="s">
        <v>253</v>
      </c>
      <c r="N4" t="s">
        <v>254</v>
      </c>
      <c r="O4" t="s">
        <v>54</v>
      </c>
      <c r="P4" t="s">
        <v>255</v>
      </c>
      <c r="Q4" t="b">
        <v>1</v>
      </c>
      <c r="R4" t="b">
        <v>1</v>
      </c>
      <c r="S4" t="b">
        <v>0</v>
      </c>
      <c r="T4" t="b">
        <v>1</v>
      </c>
      <c r="U4" t="b">
        <v>1</v>
      </c>
      <c r="V4" t="b">
        <v>0</v>
      </c>
      <c r="W4">
        <v>147</v>
      </c>
      <c r="X4">
        <v>4</v>
      </c>
      <c r="Y4">
        <v>29</v>
      </c>
      <c r="Z4">
        <v>43</v>
      </c>
      <c r="AA4">
        <v>24</v>
      </c>
      <c r="AB4">
        <v>2</v>
      </c>
      <c r="AC4">
        <v>4</v>
      </c>
      <c r="AD4">
        <v>0</v>
      </c>
      <c r="AE4">
        <v>0</v>
      </c>
      <c r="AF4">
        <v>0</v>
      </c>
      <c r="AG4">
        <v>4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13</v>
      </c>
      <c r="AP4">
        <v>1</v>
      </c>
      <c r="AQ4">
        <v>2</v>
      </c>
      <c r="AR4">
        <v>3</v>
      </c>
      <c r="AS4">
        <v>7</v>
      </c>
      <c r="AT4">
        <v>0</v>
      </c>
      <c r="AU4">
        <v>58</v>
      </c>
      <c r="AV4">
        <v>1</v>
      </c>
      <c r="AW4">
        <v>2</v>
      </c>
      <c r="AX4">
        <v>3</v>
      </c>
      <c r="AY4">
        <v>7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72</v>
      </c>
      <c r="BN4">
        <v>2</v>
      </c>
      <c r="BO4">
        <v>25</v>
      </c>
      <c r="BP4">
        <v>37</v>
      </c>
      <c r="BQ4">
        <v>6</v>
      </c>
      <c r="BR4">
        <v>2</v>
      </c>
    </row>
    <row r="5" spans="1:70" x14ac:dyDescent="0.25">
      <c r="A5" t="s">
        <v>260</v>
      </c>
      <c r="B5" t="s">
        <v>210</v>
      </c>
      <c r="C5" t="s">
        <v>211</v>
      </c>
      <c r="D5" t="s">
        <v>30</v>
      </c>
      <c r="E5" t="s">
        <v>201</v>
      </c>
      <c r="F5">
        <v>20783</v>
      </c>
      <c r="G5" s="1">
        <v>46083.672592592593</v>
      </c>
      <c r="H5" s="1">
        <v>46083.672592592593</v>
      </c>
      <c r="I5" s="1">
        <v>46083.673680555556</v>
      </c>
      <c r="J5" t="s">
        <v>261</v>
      </c>
      <c r="K5" t="s">
        <v>262</v>
      </c>
      <c r="L5" s="2">
        <v>1.0893042361111111E-3</v>
      </c>
      <c r="M5" t="s">
        <v>263</v>
      </c>
      <c r="N5" t="s">
        <v>264</v>
      </c>
      <c r="O5" t="s">
        <v>198</v>
      </c>
      <c r="P5" t="s">
        <v>242</v>
      </c>
      <c r="Q5" t="b">
        <v>1</v>
      </c>
      <c r="R5" t="b">
        <v>1</v>
      </c>
      <c r="S5" t="b">
        <v>0</v>
      </c>
      <c r="T5" t="b">
        <v>1</v>
      </c>
      <c r="U5" t="b">
        <v>0</v>
      </c>
      <c r="V5" t="b">
        <v>0</v>
      </c>
      <c r="W5">
        <v>147</v>
      </c>
      <c r="X5">
        <v>4</v>
      </c>
      <c r="Y5">
        <v>29</v>
      </c>
      <c r="Z5">
        <v>43</v>
      </c>
      <c r="AA5">
        <v>24</v>
      </c>
      <c r="AB5">
        <v>2</v>
      </c>
      <c r="AC5">
        <v>4</v>
      </c>
      <c r="AD5">
        <v>0</v>
      </c>
      <c r="AE5">
        <v>0</v>
      </c>
      <c r="AF5">
        <v>0</v>
      </c>
      <c r="AG5">
        <v>4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13</v>
      </c>
      <c r="AP5">
        <v>1</v>
      </c>
      <c r="AQ5">
        <v>2</v>
      </c>
      <c r="AR5">
        <v>3</v>
      </c>
      <c r="AS5">
        <v>7</v>
      </c>
      <c r="AT5">
        <v>0</v>
      </c>
      <c r="AU5">
        <v>58</v>
      </c>
      <c r="AV5">
        <v>1</v>
      </c>
      <c r="AW5">
        <v>2</v>
      </c>
      <c r="AX5">
        <v>3</v>
      </c>
      <c r="AY5">
        <v>7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72</v>
      </c>
      <c r="BN5">
        <v>2</v>
      </c>
      <c r="BO5">
        <v>25</v>
      </c>
      <c r="BP5">
        <v>37</v>
      </c>
      <c r="BQ5">
        <v>6</v>
      </c>
      <c r="BR5">
        <v>2</v>
      </c>
    </row>
    <row r="6" spans="1:70" x14ac:dyDescent="0.25">
      <c r="A6" t="s">
        <v>265</v>
      </c>
      <c r="B6" t="s">
        <v>210</v>
      </c>
      <c r="C6" t="s">
        <v>211</v>
      </c>
      <c r="D6" t="s">
        <v>30</v>
      </c>
      <c r="E6" t="s">
        <v>251</v>
      </c>
      <c r="F6">
        <v>20783</v>
      </c>
      <c r="G6" s="1">
        <v>46083.045844907407</v>
      </c>
      <c r="H6" s="1">
        <v>46083.045844907407</v>
      </c>
      <c r="I6" s="1">
        <v>46083.046724537038</v>
      </c>
      <c r="J6" t="s">
        <v>236</v>
      </c>
      <c r="K6" t="s">
        <v>262</v>
      </c>
      <c r="L6" s="2">
        <v>8.8179467592592589E-4</v>
      </c>
      <c r="M6" t="s">
        <v>253</v>
      </c>
      <c r="N6" t="s">
        <v>254</v>
      </c>
      <c r="O6" t="s">
        <v>54</v>
      </c>
      <c r="P6" t="s">
        <v>255</v>
      </c>
      <c r="Q6" t="b">
        <v>1</v>
      </c>
      <c r="R6" t="b">
        <v>1</v>
      </c>
      <c r="S6" t="b">
        <v>0</v>
      </c>
      <c r="T6" t="b">
        <v>1</v>
      </c>
      <c r="U6" t="b">
        <v>1</v>
      </c>
      <c r="V6" t="b">
        <v>0</v>
      </c>
      <c r="W6">
        <v>147</v>
      </c>
      <c r="X6">
        <v>4</v>
      </c>
      <c r="Y6">
        <v>29</v>
      </c>
      <c r="Z6">
        <v>43</v>
      </c>
      <c r="AA6">
        <v>24</v>
      </c>
      <c r="AB6">
        <v>2</v>
      </c>
      <c r="AC6">
        <v>4</v>
      </c>
      <c r="AD6">
        <v>0</v>
      </c>
      <c r="AE6">
        <v>0</v>
      </c>
      <c r="AF6">
        <v>0</v>
      </c>
      <c r="AG6">
        <v>4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13</v>
      </c>
      <c r="AP6">
        <v>1</v>
      </c>
      <c r="AQ6">
        <v>2</v>
      </c>
      <c r="AR6">
        <v>3</v>
      </c>
      <c r="AS6">
        <v>7</v>
      </c>
      <c r="AT6">
        <v>0</v>
      </c>
      <c r="AU6">
        <v>58</v>
      </c>
      <c r="AV6">
        <v>1</v>
      </c>
      <c r="AW6">
        <v>2</v>
      </c>
      <c r="AX6">
        <v>3</v>
      </c>
      <c r="AY6">
        <v>7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72</v>
      </c>
      <c r="BN6">
        <v>2</v>
      </c>
      <c r="BO6">
        <v>25</v>
      </c>
      <c r="BP6">
        <v>37</v>
      </c>
      <c r="BQ6">
        <v>6</v>
      </c>
      <c r="BR6">
        <v>2</v>
      </c>
    </row>
    <row r="7" spans="1:70" x14ac:dyDescent="0.25">
      <c r="A7" t="s">
        <v>266</v>
      </c>
      <c r="B7" t="s">
        <v>210</v>
      </c>
      <c r="C7" t="s">
        <v>211</v>
      </c>
      <c r="D7" t="s">
        <v>30</v>
      </c>
      <c r="E7" t="s">
        <v>251</v>
      </c>
      <c r="F7">
        <v>20783</v>
      </c>
      <c r="G7" s="1">
        <v>46082.04587962963</v>
      </c>
      <c r="H7" s="1">
        <v>46082.04587962963</v>
      </c>
      <c r="I7" s="1">
        <v>46082.047407407408</v>
      </c>
      <c r="J7" t="s">
        <v>236</v>
      </c>
      <c r="K7" t="s">
        <v>267</v>
      </c>
      <c r="L7" s="2">
        <v>1.5257251273148149E-3</v>
      </c>
      <c r="M7" t="s">
        <v>253</v>
      </c>
      <c r="N7" t="s">
        <v>254</v>
      </c>
      <c r="O7" t="s">
        <v>54</v>
      </c>
      <c r="P7" t="s">
        <v>255</v>
      </c>
      <c r="Q7" t="b">
        <v>1</v>
      </c>
      <c r="R7" t="b">
        <v>1</v>
      </c>
      <c r="S7" t="b">
        <v>0</v>
      </c>
      <c r="T7" t="b">
        <v>1</v>
      </c>
      <c r="U7" t="b">
        <v>1</v>
      </c>
      <c r="V7" t="b">
        <v>0</v>
      </c>
      <c r="W7">
        <v>147</v>
      </c>
      <c r="X7">
        <v>4</v>
      </c>
      <c r="Y7">
        <v>29</v>
      </c>
      <c r="Z7">
        <v>43</v>
      </c>
      <c r="AA7">
        <v>24</v>
      </c>
      <c r="AB7">
        <v>2</v>
      </c>
      <c r="AC7">
        <v>4</v>
      </c>
      <c r="AD7">
        <v>0</v>
      </c>
      <c r="AE7">
        <v>0</v>
      </c>
      <c r="AF7">
        <v>0</v>
      </c>
      <c r="AG7">
        <v>4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13</v>
      </c>
      <c r="AP7">
        <v>1</v>
      </c>
      <c r="AQ7">
        <v>2</v>
      </c>
      <c r="AR7">
        <v>3</v>
      </c>
      <c r="AS7">
        <v>7</v>
      </c>
      <c r="AT7">
        <v>0</v>
      </c>
      <c r="AU7">
        <v>58</v>
      </c>
      <c r="AV7">
        <v>1</v>
      </c>
      <c r="AW7">
        <v>2</v>
      </c>
      <c r="AX7">
        <v>3</v>
      </c>
      <c r="AY7">
        <v>7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72</v>
      </c>
      <c r="BN7">
        <v>2</v>
      </c>
      <c r="BO7">
        <v>25</v>
      </c>
      <c r="BP7">
        <v>37</v>
      </c>
      <c r="BQ7">
        <v>6</v>
      </c>
      <c r="BR7">
        <v>2</v>
      </c>
    </row>
    <row r="8" spans="1:70" x14ac:dyDescent="0.25">
      <c r="A8" t="s">
        <v>268</v>
      </c>
      <c r="B8" t="s">
        <v>210</v>
      </c>
      <c r="C8" t="s">
        <v>211</v>
      </c>
      <c r="D8" t="s">
        <v>30</v>
      </c>
      <c r="E8" t="s">
        <v>251</v>
      </c>
      <c r="F8">
        <v>20783</v>
      </c>
      <c r="G8" s="1">
        <v>46081.04210648148</v>
      </c>
      <c r="H8" s="1">
        <v>46081.04210648148</v>
      </c>
      <c r="I8" s="1">
        <v>46081.043587962966</v>
      </c>
      <c r="J8" t="s">
        <v>236</v>
      </c>
      <c r="K8" t="s">
        <v>269</v>
      </c>
      <c r="L8" s="2">
        <v>1.4801692361111111E-3</v>
      </c>
      <c r="M8" t="s">
        <v>253</v>
      </c>
      <c r="N8" t="s">
        <v>254</v>
      </c>
      <c r="O8" t="s">
        <v>54</v>
      </c>
      <c r="P8" t="s">
        <v>255</v>
      </c>
      <c r="Q8" t="b">
        <v>1</v>
      </c>
      <c r="R8" t="b">
        <v>1</v>
      </c>
      <c r="S8" t="b">
        <v>0</v>
      </c>
      <c r="T8" t="b">
        <v>1</v>
      </c>
      <c r="U8" t="b">
        <v>1</v>
      </c>
      <c r="V8" t="b">
        <v>0</v>
      </c>
      <c r="W8">
        <v>147</v>
      </c>
      <c r="X8">
        <v>4</v>
      </c>
      <c r="Y8">
        <v>29</v>
      </c>
      <c r="Z8">
        <v>43</v>
      </c>
      <c r="AA8">
        <v>24</v>
      </c>
      <c r="AB8">
        <v>2</v>
      </c>
      <c r="AC8">
        <v>4</v>
      </c>
      <c r="AD8">
        <v>0</v>
      </c>
      <c r="AE8">
        <v>0</v>
      </c>
      <c r="AF8">
        <v>0</v>
      </c>
      <c r="AG8">
        <v>4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13</v>
      </c>
      <c r="AP8">
        <v>1</v>
      </c>
      <c r="AQ8">
        <v>2</v>
      </c>
      <c r="AR8">
        <v>3</v>
      </c>
      <c r="AS8">
        <v>7</v>
      </c>
      <c r="AT8">
        <v>0</v>
      </c>
      <c r="AU8">
        <v>58</v>
      </c>
      <c r="AV8">
        <v>1</v>
      </c>
      <c r="AW8">
        <v>2</v>
      </c>
      <c r="AX8">
        <v>3</v>
      </c>
      <c r="AY8">
        <v>7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72</v>
      </c>
      <c r="BN8">
        <v>2</v>
      </c>
      <c r="BO8">
        <v>25</v>
      </c>
      <c r="BP8">
        <v>37</v>
      </c>
      <c r="BQ8">
        <v>6</v>
      </c>
      <c r="BR8">
        <v>2</v>
      </c>
    </row>
    <row r="9" spans="1:70" x14ac:dyDescent="0.25">
      <c r="A9" t="s">
        <v>270</v>
      </c>
      <c r="B9" t="s">
        <v>210</v>
      </c>
      <c r="C9" t="s">
        <v>211</v>
      </c>
      <c r="D9" t="s">
        <v>30</v>
      </c>
      <c r="E9" t="s">
        <v>251</v>
      </c>
      <c r="F9">
        <v>20783</v>
      </c>
      <c r="G9" s="1">
        <v>46080.046076388891</v>
      </c>
      <c r="H9" s="1">
        <v>46080.046076388891</v>
      </c>
      <c r="I9" s="1">
        <v>46080.047037037039</v>
      </c>
      <c r="J9" t="s">
        <v>236</v>
      </c>
      <c r="K9" t="s">
        <v>271</v>
      </c>
      <c r="L9" s="2">
        <v>9.5245274305555557E-4</v>
      </c>
      <c r="M9" t="s">
        <v>253</v>
      </c>
      <c r="N9" t="s">
        <v>254</v>
      </c>
      <c r="O9" t="s">
        <v>54</v>
      </c>
      <c r="P9" t="s">
        <v>255</v>
      </c>
      <c r="Q9" t="b">
        <v>1</v>
      </c>
      <c r="R9" t="b">
        <v>1</v>
      </c>
      <c r="S9" t="b">
        <v>0</v>
      </c>
      <c r="T9" t="b">
        <v>1</v>
      </c>
      <c r="U9" t="b">
        <v>1</v>
      </c>
      <c r="V9" t="b">
        <v>0</v>
      </c>
      <c r="W9">
        <v>147</v>
      </c>
      <c r="X9">
        <v>4</v>
      </c>
      <c r="Y9">
        <v>29</v>
      </c>
      <c r="Z9">
        <v>43</v>
      </c>
      <c r="AA9">
        <v>24</v>
      </c>
      <c r="AB9">
        <v>2</v>
      </c>
      <c r="AC9">
        <v>4</v>
      </c>
      <c r="AD9">
        <v>0</v>
      </c>
      <c r="AE9">
        <v>0</v>
      </c>
      <c r="AF9">
        <v>0</v>
      </c>
      <c r="AG9">
        <v>4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13</v>
      </c>
      <c r="AP9">
        <v>1</v>
      </c>
      <c r="AQ9">
        <v>2</v>
      </c>
      <c r="AR9">
        <v>3</v>
      </c>
      <c r="AS9">
        <v>7</v>
      </c>
      <c r="AT9">
        <v>0</v>
      </c>
      <c r="AU9">
        <v>58</v>
      </c>
      <c r="AV9">
        <v>1</v>
      </c>
      <c r="AW9">
        <v>2</v>
      </c>
      <c r="AX9">
        <v>3</v>
      </c>
      <c r="AY9">
        <v>7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72</v>
      </c>
      <c r="BN9">
        <v>2</v>
      </c>
      <c r="BO9">
        <v>25</v>
      </c>
      <c r="BP9">
        <v>37</v>
      </c>
      <c r="BQ9">
        <v>6</v>
      </c>
      <c r="BR9">
        <v>2</v>
      </c>
    </row>
    <row r="10" spans="1:70" x14ac:dyDescent="0.25">
      <c r="A10" t="s">
        <v>272</v>
      </c>
      <c r="B10" t="s">
        <v>210</v>
      </c>
      <c r="C10" t="s">
        <v>211</v>
      </c>
      <c r="D10" t="s">
        <v>30</v>
      </c>
      <c r="E10" t="s">
        <v>251</v>
      </c>
      <c r="F10">
        <v>20783</v>
      </c>
      <c r="G10" s="1">
        <v>46079.046018518522</v>
      </c>
      <c r="H10" s="1">
        <v>46079.046018518522</v>
      </c>
      <c r="I10" s="1">
        <v>46079.047349537039</v>
      </c>
      <c r="J10" t="s">
        <v>236</v>
      </c>
      <c r="K10" t="s">
        <v>273</v>
      </c>
      <c r="L10" s="2">
        <v>1.3287493981481481E-3</v>
      </c>
      <c r="M10" t="s">
        <v>253</v>
      </c>
      <c r="N10" t="s">
        <v>254</v>
      </c>
      <c r="O10" t="s">
        <v>54</v>
      </c>
      <c r="P10" t="s">
        <v>255</v>
      </c>
      <c r="Q10" t="b">
        <v>1</v>
      </c>
      <c r="R10" t="b">
        <v>1</v>
      </c>
      <c r="S10" t="b">
        <v>0</v>
      </c>
      <c r="T10" t="b">
        <v>1</v>
      </c>
      <c r="U10" t="b">
        <v>1</v>
      </c>
      <c r="V10" t="b">
        <v>0</v>
      </c>
      <c r="W10">
        <v>147</v>
      </c>
      <c r="X10">
        <v>4</v>
      </c>
      <c r="Y10">
        <v>29</v>
      </c>
      <c r="Z10">
        <v>41</v>
      </c>
      <c r="AA10">
        <v>25</v>
      </c>
      <c r="AB10">
        <v>3</v>
      </c>
      <c r="AC10">
        <v>4</v>
      </c>
      <c r="AD10">
        <v>0</v>
      </c>
      <c r="AE10">
        <v>0</v>
      </c>
      <c r="AF10">
        <v>0</v>
      </c>
      <c r="AG10">
        <v>4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13</v>
      </c>
      <c r="AP10">
        <v>1</v>
      </c>
      <c r="AQ10">
        <v>2</v>
      </c>
      <c r="AR10">
        <v>3</v>
      </c>
      <c r="AS10">
        <v>7</v>
      </c>
      <c r="AT10">
        <v>0</v>
      </c>
      <c r="AU10">
        <v>58</v>
      </c>
      <c r="AV10">
        <v>1</v>
      </c>
      <c r="AW10">
        <v>2</v>
      </c>
      <c r="AX10">
        <v>3</v>
      </c>
      <c r="AY10">
        <v>7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72</v>
      </c>
      <c r="BN10">
        <v>2</v>
      </c>
      <c r="BO10">
        <v>25</v>
      </c>
      <c r="BP10">
        <v>35</v>
      </c>
      <c r="BQ10">
        <v>7</v>
      </c>
      <c r="BR10">
        <v>3</v>
      </c>
    </row>
    <row r="11" spans="1:70" x14ac:dyDescent="0.25">
      <c r="A11" t="s">
        <v>274</v>
      </c>
      <c r="B11" t="s">
        <v>210</v>
      </c>
      <c r="C11" t="s">
        <v>211</v>
      </c>
      <c r="D11" t="s">
        <v>30</v>
      </c>
      <c r="E11" t="s">
        <v>251</v>
      </c>
      <c r="F11">
        <v>20783</v>
      </c>
      <c r="G11" s="1">
        <v>46078.042164351849</v>
      </c>
      <c r="H11" s="1">
        <v>46078.042164351849</v>
      </c>
      <c r="I11" s="1">
        <v>46078.04347222222</v>
      </c>
      <c r="J11" t="s">
        <v>236</v>
      </c>
      <c r="K11" t="s">
        <v>275</v>
      </c>
      <c r="L11" s="2">
        <v>1.3098225925925926E-3</v>
      </c>
      <c r="M11" t="s">
        <v>253</v>
      </c>
      <c r="N11" t="s">
        <v>254</v>
      </c>
      <c r="O11" t="s">
        <v>54</v>
      </c>
      <c r="P11" t="s">
        <v>255</v>
      </c>
      <c r="Q11" t="b">
        <v>1</v>
      </c>
      <c r="R11" t="b">
        <v>1</v>
      </c>
      <c r="S11" t="b">
        <v>0</v>
      </c>
      <c r="T11" t="b">
        <v>1</v>
      </c>
      <c r="U11" t="b">
        <v>1</v>
      </c>
      <c r="V11" t="b">
        <v>0</v>
      </c>
      <c r="W11">
        <v>136</v>
      </c>
      <c r="X11">
        <v>4</v>
      </c>
      <c r="Y11">
        <v>29</v>
      </c>
      <c r="Z11">
        <v>41</v>
      </c>
      <c r="AA11">
        <v>25</v>
      </c>
      <c r="AB11">
        <v>2</v>
      </c>
      <c r="AC11">
        <v>4</v>
      </c>
      <c r="AD11">
        <v>0</v>
      </c>
      <c r="AE11">
        <v>0</v>
      </c>
      <c r="AF11">
        <v>0</v>
      </c>
      <c r="AG11">
        <v>4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13</v>
      </c>
      <c r="AP11">
        <v>1</v>
      </c>
      <c r="AQ11">
        <v>2</v>
      </c>
      <c r="AR11">
        <v>3</v>
      </c>
      <c r="AS11">
        <v>7</v>
      </c>
      <c r="AT11">
        <v>0</v>
      </c>
      <c r="AU11">
        <v>48</v>
      </c>
      <c r="AV11">
        <v>1</v>
      </c>
      <c r="AW11">
        <v>2</v>
      </c>
      <c r="AX11">
        <v>3</v>
      </c>
      <c r="AY11">
        <v>7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71</v>
      </c>
      <c r="BN11">
        <v>2</v>
      </c>
      <c r="BO11">
        <v>25</v>
      </c>
      <c r="BP11">
        <v>35</v>
      </c>
      <c r="BQ11">
        <v>7</v>
      </c>
      <c r="BR11">
        <v>2</v>
      </c>
    </row>
    <row r="12" spans="1:70" x14ac:dyDescent="0.25">
      <c r="A12" t="s">
        <v>276</v>
      </c>
      <c r="B12" t="s">
        <v>210</v>
      </c>
      <c r="C12" t="s">
        <v>211</v>
      </c>
      <c r="D12" t="s">
        <v>30</v>
      </c>
      <c r="E12" t="s">
        <v>251</v>
      </c>
      <c r="F12">
        <v>20783</v>
      </c>
      <c r="G12" s="1">
        <v>46077.043877314813</v>
      </c>
      <c r="H12" s="1">
        <v>46077.043877314813</v>
      </c>
      <c r="I12" s="1">
        <v>46077.044699074075</v>
      </c>
      <c r="J12" t="s">
        <v>236</v>
      </c>
      <c r="K12" t="s">
        <v>277</v>
      </c>
      <c r="L12" s="2">
        <v>8.1436474537037039E-4</v>
      </c>
      <c r="M12" t="s">
        <v>253</v>
      </c>
      <c r="N12" t="s">
        <v>254</v>
      </c>
      <c r="O12" t="s">
        <v>54</v>
      </c>
      <c r="P12" t="s">
        <v>255</v>
      </c>
      <c r="Q12" t="b">
        <v>1</v>
      </c>
      <c r="R12" t="b">
        <v>1</v>
      </c>
      <c r="S12" t="b">
        <v>0</v>
      </c>
      <c r="T12" t="b">
        <v>1</v>
      </c>
      <c r="U12" t="b">
        <v>1</v>
      </c>
      <c r="V12" t="b">
        <v>0</v>
      </c>
      <c r="W12">
        <v>145</v>
      </c>
      <c r="X12">
        <v>4</v>
      </c>
      <c r="Y12">
        <v>29</v>
      </c>
      <c r="Z12">
        <v>41</v>
      </c>
      <c r="AA12">
        <v>25</v>
      </c>
      <c r="AB12">
        <v>1</v>
      </c>
      <c r="AC12">
        <v>4</v>
      </c>
      <c r="AD12">
        <v>0</v>
      </c>
      <c r="AE12">
        <v>0</v>
      </c>
      <c r="AF12">
        <v>0</v>
      </c>
      <c r="AG12">
        <v>4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13</v>
      </c>
      <c r="AP12">
        <v>1</v>
      </c>
      <c r="AQ12">
        <v>2</v>
      </c>
      <c r="AR12">
        <v>3</v>
      </c>
      <c r="AS12">
        <v>7</v>
      </c>
      <c r="AT12">
        <v>0</v>
      </c>
      <c r="AU12">
        <v>58</v>
      </c>
      <c r="AV12">
        <v>1</v>
      </c>
      <c r="AW12">
        <v>2</v>
      </c>
      <c r="AX12">
        <v>3</v>
      </c>
      <c r="AY12">
        <v>7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70</v>
      </c>
      <c r="BN12">
        <v>2</v>
      </c>
      <c r="BO12">
        <v>25</v>
      </c>
      <c r="BP12">
        <v>35</v>
      </c>
      <c r="BQ12">
        <v>7</v>
      </c>
      <c r="BR12">
        <v>1</v>
      </c>
    </row>
    <row r="13" spans="1:70" x14ac:dyDescent="0.25">
      <c r="A13" t="s">
        <v>278</v>
      </c>
      <c r="B13" t="s">
        <v>210</v>
      </c>
      <c r="C13" t="s">
        <v>211</v>
      </c>
      <c r="D13" t="s">
        <v>30</v>
      </c>
      <c r="E13" t="s">
        <v>201</v>
      </c>
      <c r="F13">
        <v>20783</v>
      </c>
      <c r="G13" s="1">
        <v>46076.744618055556</v>
      </c>
      <c r="H13" s="1">
        <v>46076.744618055556</v>
      </c>
      <c r="I13" s="1">
        <v>46076.745671296296</v>
      </c>
      <c r="J13" t="s">
        <v>279</v>
      </c>
      <c r="K13" t="s">
        <v>280</v>
      </c>
      <c r="L13" s="2">
        <v>1.0466217476851852E-3</v>
      </c>
      <c r="M13" t="s">
        <v>263</v>
      </c>
      <c r="N13" t="s">
        <v>264</v>
      </c>
      <c r="O13" t="s">
        <v>198</v>
      </c>
      <c r="P13" t="s">
        <v>242</v>
      </c>
      <c r="Q13" t="b">
        <v>1</v>
      </c>
      <c r="R13" t="b">
        <v>1</v>
      </c>
      <c r="S13" t="b">
        <v>0</v>
      </c>
      <c r="T13" t="b">
        <v>1</v>
      </c>
      <c r="U13" t="b">
        <v>0</v>
      </c>
      <c r="V13" t="b">
        <v>0</v>
      </c>
      <c r="W13">
        <v>145</v>
      </c>
      <c r="X13">
        <v>4</v>
      </c>
      <c r="Y13">
        <v>29</v>
      </c>
      <c r="Z13">
        <v>41</v>
      </c>
      <c r="AA13">
        <v>25</v>
      </c>
      <c r="AB13">
        <v>1</v>
      </c>
      <c r="AC13">
        <v>4</v>
      </c>
      <c r="AD13">
        <v>0</v>
      </c>
      <c r="AE13">
        <v>0</v>
      </c>
      <c r="AF13">
        <v>0</v>
      </c>
      <c r="AG13">
        <v>4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13</v>
      </c>
      <c r="AP13">
        <v>1</v>
      </c>
      <c r="AQ13">
        <v>2</v>
      </c>
      <c r="AR13">
        <v>3</v>
      </c>
      <c r="AS13">
        <v>7</v>
      </c>
      <c r="AT13">
        <v>0</v>
      </c>
      <c r="AU13">
        <v>58</v>
      </c>
      <c r="AV13">
        <v>1</v>
      </c>
      <c r="AW13">
        <v>2</v>
      </c>
      <c r="AX13">
        <v>3</v>
      </c>
      <c r="AY13">
        <v>7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70</v>
      </c>
      <c r="BN13">
        <v>2</v>
      </c>
      <c r="BO13">
        <v>25</v>
      </c>
      <c r="BP13">
        <v>35</v>
      </c>
      <c r="BQ13">
        <v>7</v>
      </c>
      <c r="BR13">
        <v>1</v>
      </c>
    </row>
    <row r="14" spans="1:70" x14ac:dyDescent="0.25">
      <c r="A14" t="s">
        <v>281</v>
      </c>
      <c r="B14" t="s">
        <v>210</v>
      </c>
      <c r="C14" t="s">
        <v>211</v>
      </c>
      <c r="D14" t="s">
        <v>30</v>
      </c>
      <c r="E14" t="s">
        <v>251</v>
      </c>
      <c r="F14">
        <v>20783</v>
      </c>
      <c r="G14" s="1">
        <v>46076.046307870369</v>
      </c>
      <c r="H14" s="1">
        <v>46076.046307870369</v>
      </c>
      <c r="I14" s="1">
        <v>46076.047164351854</v>
      </c>
      <c r="J14" t="s">
        <v>236</v>
      </c>
      <c r="K14" t="s">
        <v>280</v>
      </c>
      <c r="L14" s="2">
        <v>8.5653150462962964E-4</v>
      </c>
      <c r="M14" t="s">
        <v>253</v>
      </c>
      <c r="N14" t="s">
        <v>254</v>
      </c>
      <c r="O14" t="s">
        <v>54</v>
      </c>
      <c r="P14" t="s">
        <v>255</v>
      </c>
      <c r="Q14" t="b">
        <v>1</v>
      </c>
      <c r="R14" t="b">
        <v>1</v>
      </c>
      <c r="S14" t="b">
        <v>0</v>
      </c>
      <c r="T14" t="b">
        <v>1</v>
      </c>
      <c r="U14" t="b">
        <v>1</v>
      </c>
      <c r="V14" t="b">
        <v>0</v>
      </c>
      <c r="W14">
        <v>145</v>
      </c>
      <c r="X14">
        <v>4</v>
      </c>
      <c r="Y14">
        <v>29</v>
      </c>
      <c r="Z14">
        <v>41</v>
      </c>
      <c r="AA14">
        <v>25</v>
      </c>
      <c r="AB14">
        <v>1</v>
      </c>
      <c r="AC14">
        <v>4</v>
      </c>
      <c r="AD14">
        <v>0</v>
      </c>
      <c r="AE14">
        <v>0</v>
      </c>
      <c r="AF14">
        <v>0</v>
      </c>
      <c r="AG14">
        <v>4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13</v>
      </c>
      <c r="AP14">
        <v>1</v>
      </c>
      <c r="AQ14">
        <v>2</v>
      </c>
      <c r="AR14">
        <v>3</v>
      </c>
      <c r="AS14">
        <v>7</v>
      </c>
      <c r="AT14">
        <v>0</v>
      </c>
      <c r="AU14">
        <v>58</v>
      </c>
      <c r="AV14">
        <v>1</v>
      </c>
      <c r="AW14">
        <v>2</v>
      </c>
      <c r="AX14">
        <v>3</v>
      </c>
      <c r="AY14">
        <v>7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70</v>
      </c>
      <c r="BN14">
        <v>2</v>
      </c>
      <c r="BO14">
        <v>25</v>
      </c>
      <c r="BP14">
        <v>35</v>
      </c>
      <c r="BQ14">
        <v>7</v>
      </c>
      <c r="BR14">
        <v>1</v>
      </c>
    </row>
    <row r="15" spans="1:70" x14ac:dyDescent="0.25">
      <c r="A15" t="s">
        <v>282</v>
      </c>
      <c r="B15" t="s">
        <v>210</v>
      </c>
      <c r="C15" t="s">
        <v>211</v>
      </c>
      <c r="D15" t="s">
        <v>30</v>
      </c>
      <c r="E15" t="s">
        <v>251</v>
      </c>
      <c r="F15">
        <v>20783</v>
      </c>
      <c r="G15" s="1">
        <v>46075.047106481485</v>
      </c>
      <c r="H15" s="1">
        <v>46075.047106481485</v>
      </c>
      <c r="I15" s="1">
        <v>46075.047939814816</v>
      </c>
      <c r="J15" t="s">
        <v>236</v>
      </c>
      <c r="K15" t="s">
        <v>283</v>
      </c>
      <c r="L15" s="2">
        <v>8.2873780092592591E-4</v>
      </c>
      <c r="M15" t="s">
        <v>253</v>
      </c>
      <c r="N15" t="s">
        <v>254</v>
      </c>
      <c r="O15" t="s">
        <v>54</v>
      </c>
      <c r="P15" t="s">
        <v>255</v>
      </c>
      <c r="Q15" t="b">
        <v>1</v>
      </c>
      <c r="R15" t="b">
        <v>1</v>
      </c>
      <c r="S15" t="b">
        <v>0</v>
      </c>
      <c r="T15" t="b">
        <v>1</v>
      </c>
      <c r="U15" t="b">
        <v>1</v>
      </c>
      <c r="V15" t="b">
        <v>0</v>
      </c>
      <c r="W15">
        <v>145</v>
      </c>
      <c r="X15">
        <v>4</v>
      </c>
      <c r="Y15">
        <v>29</v>
      </c>
      <c r="Z15">
        <v>41</v>
      </c>
      <c r="AA15">
        <v>25</v>
      </c>
      <c r="AB15">
        <v>1</v>
      </c>
      <c r="AC15">
        <v>4</v>
      </c>
      <c r="AD15">
        <v>0</v>
      </c>
      <c r="AE15">
        <v>0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13</v>
      </c>
      <c r="AP15">
        <v>1</v>
      </c>
      <c r="AQ15">
        <v>2</v>
      </c>
      <c r="AR15">
        <v>3</v>
      </c>
      <c r="AS15">
        <v>7</v>
      </c>
      <c r="AT15">
        <v>0</v>
      </c>
      <c r="AU15">
        <v>58</v>
      </c>
      <c r="AV15">
        <v>1</v>
      </c>
      <c r="AW15">
        <v>2</v>
      </c>
      <c r="AX15">
        <v>3</v>
      </c>
      <c r="AY15">
        <v>7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70</v>
      </c>
      <c r="BN15">
        <v>2</v>
      </c>
      <c r="BO15">
        <v>25</v>
      </c>
      <c r="BP15">
        <v>35</v>
      </c>
      <c r="BQ15">
        <v>7</v>
      </c>
      <c r="BR15">
        <v>1</v>
      </c>
    </row>
    <row r="16" spans="1:70" x14ac:dyDescent="0.25">
      <c r="A16" t="s">
        <v>284</v>
      </c>
      <c r="B16" t="s">
        <v>210</v>
      </c>
      <c r="C16" t="s">
        <v>211</v>
      </c>
      <c r="D16" t="s">
        <v>30</v>
      </c>
      <c r="E16" t="s">
        <v>251</v>
      </c>
      <c r="F16">
        <v>20783</v>
      </c>
      <c r="G16" s="1">
        <v>46074.047291666669</v>
      </c>
      <c r="H16" s="1">
        <v>46074.047291666669</v>
      </c>
      <c r="I16" s="1">
        <v>46074.048113425924</v>
      </c>
      <c r="J16" t="s">
        <v>236</v>
      </c>
      <c r="K16" t="s">
        <v>285</v>
      </c>
      <c r="L16" s="2">
        <v>8.1830018518518522E-4</v>
      </c>
      <c r="M16" t="s">
        <v>253</v>
      </c>
      <c r="N16" t="s">
        <v>254</v>
      </c>
      <c r="O16" t="s">
        <v>54</v>
      </c>
      <c r="P16" t="s">
        <v>255</v>
      </c>
      <c r="Q16" t="b">
        <v>1</v>
      </c>
      <c r="R16" t="b">
        <v>1</v>
      </c>
      <c r="S16" t="b">
        <v>0</v>
      </c>
      <c r="T16" t="b">
        <v>1</v>
      </c>
      <c r="U16" t="b">
        <v>1</v>
      </c>
      <c r="V16" t="b">
        <v>0</v>
      </c>
      <c r="W16">
        <v>135</v>
      </c>
      <c r="X16">
        <v>4</v>
      </c>
      <c r="Y16">
        <v>29</v>
      </c>
      <c r="Z16">
        <v>41</v>
      </c>
      <c r="AA16">
        <v>25</v>
      </c>
      <c r="AB16">
        <v>1</v>
      </c>
      <c r="AC16">
        <v>4</v>
      </c>
      <c r="AD16">
        <v>0</v>
      </c>
      <c r="AE16">
        <v>0</v>
      </c>
      <c r="AF16">
        <v>0</v>
      </c>
      <c r="AG16">
        <v>4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13</v>
      </c>
      <c r="AP16">
        <v>1</v>
      </c>
      <c r="AQ16">
        <v>2</v>
      </c>
      <c r="AR16">
        <v>3</v>
      </c>
      <c r="AS16">
        <v>7</v>
      </c>
      <c r="AT16">
        <v>0</v>
      </c>
      <c r="AU16">
        <v>48</v>
      </c>
      <c r="AV16">
        <v>1</v>
      </c>
      <c r="AW16">
        <v>2</v>
      </c>
      <c r="AX16">
        <v>3</v>
      </c>
      <c r="AY16">
        <v>7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70</v>
      </c>
      <c r="BN16">
        <v>2</v>
      </c>
      <c r="BO16">
        <v>25</v>
      </c>
      <c r="BP16">
        <v>35</v>
      </c>
      <c r="BQ16">
        <v>7</v>
      </c>
      <c r="BR16">
        <v>1</v>
      </c>
    </row>
    <row r="17" spans="1:70" x14ac:dyDescent="0.25">
      <c r="A17" t="s">
        <v>286</v>
      </c>
      <c r="B17" t="s">
        <v>210</v>
      </c>
      <c r="C17" t="s">
        <v>211</v>
      </c>
      <c r="D17" t="s">
        <v>30</v>
      </c>
      <c r="E17" t="s">
        <v>251</v>
      </c>
      <c r="F17">
        <v>20783</v>
      </c>
      <c r="G17" s="1">
        <v>46073.043425925927</v>
      </c>
      <c r="H17" s="1">
        <v>46073.043425925927</v>
      </c>
      <c r="I17" s="1">
        <v>46073.044270833336</v>
      </c>
      <c r="J17" t="s">
        <v>236</v>
      </c>
      <c r="K17" t="s">
        <v>287</v>
      </c>
      <c r="L17" s="2">
        <v>8.4443232638888889E-4</v>
      </c>
      <c r="M17" t="s">
        <v>253</v>
      </c>
      <c r="N17" t="s">
        <v>254</v>
      </c>
      <c r="O17" t="s">
        <v>54</v>
      </c>
      <c r="P17" t="s">
        <v>255</v>
      </c>
      <c r="Q17" t="b">
        <v>1</v>
      </c>
      <c r="R17" t="b">
        <v>1</v>
      </c>
      <c r="S17" t="b">
        <v>0</v>
      </c>
      <c r="T17" t="b">
        <v>1</v>
      </c>
      <c r="U17" t="b">
        <v>1</v>
      </c>
      <c r="V17" t="b">
        <v>0</v>
      </c>
      <c r="W17">
        <v>144</v>
      </c>
      <c r="X17">
        <v>4</v>
      </c>
      <c r="Y17">
        <v>29</v>
      </c>
      <c r="Z17">
        <v>41</v>
      </c>
      <c r="AA17">
        <v>24</v>
      </c>
      <c r="AB17">
        <v>1</v>
      </c>
      <c r="AC17">
        <v>4</v>
      </c>
      <c r="AD17">
        <v>0</v>
      </c>
      <c r="AE17">
        <v>0</v>
      </c>
      <c r="AF17">
        <v>0</v>
      </c>
      <c r="AG17">
        <v>4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13</v>
      </c>
      <c r="AP17">
        <v>1</v>
      </c>
      <c r="AQ17">
        <v>2</v>
      </c>
      <c r="AR17">
        <v>3</v>
      </c>
      <c r="AS17">
        <v>7</v>
      </c>
      <c r="AT17">
        <v>0</v>
      </c>
      <c r="AU17">
        <v>58</v>
      </c>
      <c r="AV17">
        <v>1</v>
      </c>
      <c r="AW17">
        <v>2</v>
      </c>
      <c r="AX17">
        <v>3</v>
      </c>
      <c r="AY17">
        <v>7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69</v>
      </c>
      <c r="BN17">
        <v>2</v>
      </c>
      <c r="BO17">
        <v>25</v>
      </c>
      <c r="BP17">
        <v>35</v>
      </c>
      <c r="BQ17">
        <v>6</v>
      </c>
      <c r="BR17">
        <v>1</v>
      </c>
    </row>
    <row r="18" spans="1:70" x14ac:dyDescent="0.25">
      <c r="A18" t="s">
        <v>288</v>
      </c>
      <c r="B18" t="s">
        <v>210</v>
      </c>
      <c r="C18" t="s">
        <v>211</v>
      </c>
      <c r="D18" t="s">
        <v>30</v>
      </c>
      <c r="E18" t="s">
        <v>251</v>
      </c>
      <c r="F18">
        <v>20783</v>
      </c>
      <c r="G18" s="1">
        <v>46072.044525462959</v>
      </c>
      <c r="H18" s="1">
        <v>46072.044525462959</v>
      </c>
      <c r="I18" s="1">
        <v>46072.045428240737</v>
      </c>
      <c r="J18" t="s">
        <v>236</v>
      </c>
      <c r="K18" t="s">
        <v>289</v>
      </c>
      <c r="L18" s="2">
        <v>8.9456218750000001E-4</v>
      </c>
      <c r="M18" t="s">
        <v>253</v>
      </c>
      <c r="N18" t="s">
        <v>254</v>
      </c>
      <c r="O18" t="s">
        <v>54</v>
      </c>
      <c r="P18" t="s">
        <v>255</v>
      </c>
      <c r="Q18" t="b">
        <v>1</v>
      </c>
      <c r="R18" t="b">
        <v>1</v>
      </c>
      <c r="S18" t="b">
        <v>0</v>
      </c>
      <c r="T18" t="b">
        <v>1</v>
      </c>
      <c r="U18" t="b">
        <v>1</v>
      </c>
      <c r="V18" t="b">
        <v>0</v>
      </c>
      <c r="W18">
        <v>144</v>
      </c>
      <c r="X18">
        <v>4</v>
      </c>
      <c r="Y18">
        <v>29</v>
      </c>
      <c r="Z18">
        <v>41</v>
      </c>
      <c r="AA18">
        <v>24</v>
      </c>
      <c r="AB18">
        <v>1</v>
      </c>
      <c r="AC18">
        <v>4</v>
      </c>
      <c r="AD18">
        <v>0</v>
      </c>
      <c r="AE18">
        <v>0</v>
      </c>
      <c r="AF18">
        <v>0</v>
      </c>
      <c r="AG18">
        <v>4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13</v>
      </c>
      <c r="AP18">
        <v>1</v>
      </c>
      <c r="AQ18">
        <v>2</v>
      </c>
      <c r="AR18">
        <v>3</v>
      </c>
      <c r="AS18">
        <v>7</v>
      </c>
      <c r="AT18">
        <v>0</v>
      </c>
      <c r="AU18">
        <v>58</v>
      </c>
      <c r="AV18">
        <v>1</v>
      </c>
      <c r="AW18">
        <v>2</v>
      </c>
      <c r="AX18">
        <v>3</v>
      </c>
      <c r="AY18">
        <v>7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69</v>
      </c>
      <c r="BN18">
        <v>2</v>
      </c>
      <c r="BO18">
        <v>25</v>
      </c>
      <c r="BP18">
        <v>35</v>
      </c>
      <c r="BQ18">
        <v>6</v>
      </c>
      <c r="BR18">
        <v>1</v>
      </c>
    </row>
    <row r="19" spans="1:70" x14ac:dyDescent="0.25">
      <c r="A19" t="s">
        <v>290</v>
      </c>
      <c r="B19" t="s">
        <v>210</v>
      </c>
      <c r="C19" t="s">
        <v>211</v>
      </c>
      <c r="D19" t="s">
        <v>30</v>
      </c>
      <c r="E19" t="s">
        <v>251</v>
      </c>
      <c r="F19">
        <v>20783</v>
      </c>
      <c r="G19" s="1">
        <v>46071.048067129632</v>
      </c>
      <c r="H19" s="1">
        <v>46071.048067129632</v>
      </c>
      <c r="I19" s="1">
        <v>46071.049386574072</v>
      </c>
      <c r="J19" t="s">
        <v>236</v>
      </c>
      <c r="K19" t="s">
        <v>291</v>
      </c>
      <c r="L19" s="2">
        <v>1.3174151736111111E-3</v>
      </c>
      <c r="M19" t="s">
        <v>253</v>
      </c>
      <c r="N19" t="s">
        <v>254</v>
      </c>
      <c r="O19" t="s">
        <v>54</v>
      </c>
      <c r="P19" t="s">
        <v>255</v>
      </c>
      <c r="Q19" t="b">
        <v>1</v>
      </c>
      <c r="R19" t="b">
        <v>1</v>
      </c>
      <c r="S19" t="b">
        <v>0</v>
      </c>
      <c r="T19" t="b">
        <v>1</v>
      </c>
      <c r="U19" t="b">
        <v>1</v>
      </c>
      <c r="V19" t="b">
        <v>0</v>
      </c>
      <c r="W19">
        <v>133</v>
      </c>
      <c r="X19">
        <v>4</v>
      </c>
      <c r="Y19">
        <v>29</v>
      </c>
      <c r="Z19">
        <v>41</v>
      </c>
      <c r="AA19">
        <v>22</v>
      </c>
      <c r="AB19">
        <v>1</v>
      </c>
      <c r="AC19">
        <v>4</v>
      </c>
      <c r="AD19">
        <v>0</v>
      </c>
      <c r="AE19">
        <v>0</v>
      </c>
      <c r="AF19">
        <v>0</v>
      </c>
      <c r="AG19">
        <v>4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12</v>
      </c>
      <c r="AP19">
        <v>1</v>
      </c>
      <c r="AQ19">
        <v>2</v>
      </c>
      <c r="AR19">
        <v>3</v>
      </c>
      <c r="AS19">
        <v>6</v>
      </c>
      <c r="AT19">
        <v>0</v>
      </c>
      <c r="AU19">
        <v>48</v>
      </c>
      <c r="AV19">
        <v>1</v>
      </c>
      <c r="AW19">
        <v>2</v>
      </c>
      <c r="AX19">
        <v>3</v>
      </c>
      <c r="AY19">
        <v>6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69</v>
      </c>
      <c r="BN19">
        <v>2</v>
      </c>
      <c r="BO19">
        <v>25</v>
      </c>
      <c r="BP19">
        <v>35</v>
      </c>
      <c r="BQ19">
        <v>6</v>
      </c>
      <c r="BR19">
        <v>1</v>
      </c>
    </row>
    <row r="20" spans="1:70" x14ac:dyDescent="0.25">
      <c r="A20" t="s">
        <v>292</v>
      </c>
      <c r="B20" t="s">
        <v>210</v>
      </c>
      <c r="C20" t="s">
        <v>211</v>
      </c>
      <c r="D20" t="s">
        <v>30</v>
      </c>
      <c r="E20" t="s">
        <v>251</v>
      </c>
      <c r="F20">
        <v>20783</v>
      </c>
      <c r="G20" s="1">
        <v>46070.048425925925</v>
      </c>
      <c r="H20" s="1">
        <v>46070.048425925925</v>
      </c>
      <c r="I20" s="1">
        <v>46070.049317129633</v>
      </c>
      <c r="J20" t="s">
        <v>236</v>
      </c>
      <c r="K20" t="s">
        <v>293</v>
      </c>
      <c r="L20" s="2">
        <v>8.9189920138888889E-4</v>
      </c>
      <c r="M20" t="s">
        <v>253</v>
      </c>
      <c r="N20" t="s">
        <v>254</v>
      </c>
      <c r="O20" t="s">
        <v>54</v>
      </c>
      <c r="P20" t="s">
        <v>255</v>
      </c>
      <c r="Q20" t="b">
        <v>1</v>
      </c>
      <c r="R20" t="b">
        <v>1</v>
      </c>
      <c r="S20" t="b">
        <v>0</v>
      </c>
      <c r="T20" t="b">
        <v>1</v>
      </c>
      <c r="U20" t="b">
        <v>1</v>
      </c>
      <c r="V20" t="b">
        <v>0</v>
      </c>
      <c r="W20">
        <v>133</v>
      </c>
      <c r="X20">
        <v>4</v>
      </c>
      <c r="Y20">
        <v>29</v>
      </c>
      <c r="Z20">
        <v>41</v>
      </c>
      <c r="AA20">
        <v>22</v>
      </c>
      <c r="AB20">
        <v>1</v>
      </c>
      <c r="AC20">
        <v>4</v>
      </c>
      <c r="AD20">
        <v>0</v>
      </c>
      <c r="AE20">
        <v>0</v>
      </c>
      <c r="AF20">
        <v>0</v>
      </c>
      <c r="AG20">
        <v>4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12</v>
      </c>
      <c r="AP20">
        <v>1</v>
      </c>
      <c r="AQ20">
        <v>2</v>
      </c>
      <c r="AR20">
        <v>3</v>
      </c>
      <c r="AS20">
        <v>6</v>
      </c>
      <c r="AT20">
        <v>0</v>
      </c>
      <c r="AU20">
        <v>48</v>
      </c>
      <c r="AV20">
        <v>1</v>
      </c>
      <c r="AW20">
        <v>2</v>
      </c>
      <c r="AX20">
        <v>3</v>
      </c>
      <c r="AY20">
        <v>6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69</v>
      </c>
      <c r="BN20">
        <v>2</v>
      </c>
      <c r="BO20">
        <v>25</v>
      </c>
      <c r="BP20">
        <v>35</v>
      </c>
      <c r="BQ20">
        <v>6</v>
      </c>
      <c r="BR20">
        <v>1</v>
      </c>
    </row>
    <row r="21" spans="1:70" x14ac:dyDescent="0.25">
      <c r="A21" t="s">
        <v>294</v>
      </c>
      <c r="B21" t="s">
        <v>210</v>
      </c>
      <c r="C21" t="s">
        <v>211</v>
      </c>
      <c r="D21" t="s">
        <v>30</v>
      </c>
      <c r="E21" t="s">
        <v>201</v>
      </c>
      <c r="F21">
        <v>20783</v>
      </c>
      <c r="G21" s="1">
        <v>46069.609594907408</v>
      </c>
      <c r="H21" s="1">
        <v>46069.609594907408</v>
      </c>
      <c r="I21" s="1">
        <v>46069.610613425924</v>
      </c>
      <c r="J21" t="s">
        <v>295</v>
      </c>
      <c r="K21" t="s">
        <v>296</v>
      </c>
      <c r="L21" s="2">
        <v>1.0166936921296296E-3</v>
      </c>
      <c r="M21" t="s">
        <v>263</v>
      </c>
      <c r="N21" t="s">
        <v>264</v>
      </c>
      <c r="O21" t="s">
        <v>198</v>
      </c>
      <c r="P21" t="s">
        <v>242</v>
      </c>
      <c r="Q21" t="b">
        <v>1</v>
      </c>
      <c r="R21" t="b">
        <v>1</v>
      </c>
      <c r="S21" t="b">
        <v>0</v>
      </c>
      <c r="T21" t="b">
        <v>1</v>
      </c>
      <c r="U21" t="b">
        <v>0</v>
      </c>
      <c r="V21" t="b">
        <v>0</v>
      </c>
      <c r="W21">
        <v>143</v>
      </c>
      <c r="X21">
        <v>4</v>
      </c>
      <c r="Y21">
        <v>29</v>
      </c>
      <c r="Z21">
        <v>41</v>
      </c>
      <c r="AA21">
        <v>22</v>
      </c>
      <c r="AB21">
        <v>1</v>
      </c>
      <c r="AC21">
        <v>4</v>
      </c>
      <c r="AD21">
        <v>0</v>
      </c>
      <c r="AE21">
        <v>0</v>
      </c>
      <c r="AF21">
        <v>0</v>
      </c>
      <c r="AG21">
        <v>4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12</v>
      </c>
      <c r="AP21">
        <v>1</v>
      </c>
      <c r="AQ21">
        <v>2</v>
      </c>
      <c r="AR21">
        <v>3</v>
      </c>
      <c r="AS21">
        <v>6</v>
      </c>
      <c r="AT21">
        <v>0</v>
      </c>
      <c r="AU21">
        <v>58</v>
      </c>
      <c r="AV21">
        <v>1</v>
      </c>
      <c r="AW21">
        <v>2</v>
      </c>
      <c r="AX21">
        <v>3</v>
      </c>
      <c r="AY21">
        <v>6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69</v>
      </c>
      <c r="BN21">
        <v>2</v>
      </c>
      <c r="BO21">
        <v>25</v>
      </c>
      <c r="BP21">
        <v>35</v>
      </c>
      <c r="BQ21">
        <v>6</v>
      </c>
      <c r="BR21">
        <v>1</v>
      </c>
    </row>
    <row r="22" spans="1:70" x14ac:dyDescent="0.25">
      <c r="A22" t="s">
        <v>297</v>
      </c>
      <c r="B22" t="s">
        <v>210</v>
      </c>
      <c r="C22" t="s">
        <v>211</v>
      </c>
      <c r="D22" t="s">
        <v>30</v>
      </c>
      <c r="E22" t="s">
        <v>251</v>
      </c>
      <c r="F22">
        <v>20783</v>
      </c>
      <c r="G22" s="1">
        <v>46069.046331018515</v>
      </c>
      <c r="H22" s="1">
        <v>46069.046331018515</v>
      </c>
      <c r="I22" s="1">
        <v>46069.047233796293</v>
      </c>
      <c r="J22" t="s">
        <v>236</v>
      </c>
      <c r="K22" t="s">
        <v>296</v>
      </c>
      <c r="L22" s="2">
        <v>9.0735306712962961E-4</v>
      </c>
      <c r="M22" t="s">
        <v>253</v>
      </c>
      <c r="N22" t="s">
        <v>254</v>
      </c>
      <c r="O22" t="s">
        <v>54</v>
      </c>
      <c r="P22" t="s">
        <v>255</v>
      </c>
      <c r="Q22" t="b">
        <v>1</v>
      </c>
      <c r="R22" t="b">
        <v>1</v>
      </c>
      <c r="S22" t="b">
        <v>0</v>
      </c>
      <c r="T22" t="b">
        <v>1</v>
      </c>
      <c r="U22" t="b">
        <v>1</v>
      </c>
      <c r="V22" t="b">
        <v>0</v>
      </c>
      <c r="W22">
        <v>133</v>
      </c>
      <c r="X22">
        <v>4</v>
      </c>
      <c r="Y22">
        <v>29</v>
      </c>
      <c r="Z22">
        <v>41</v>
      </c>
      <c r="AA22">
        <v>22</v>
      </c>
      <c r="AB22">
        <v>1</v>
      </c>
      <c r="AC22">
        <v>4</v>
      </c>
      <c r="AD22">
        <v>0</v>
      </c>
      <c r="AE22">
        <v>0</v>
      </c>
      <c r="AF22">
        <v>0</v>
      </c>
      <c r="AG22">
        <v>4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12</v>
      </c>
      <c r="AP22">
        <v>1</v>
      </c>
      <c r="AQ22">
        <v>2</v>
      </c>
      <c r="AR22">
        <v>3</v>
      </c>
      <c r="AS22">
        <v>6</v>
      </c>
      <c r="AT22">
        <v>0</v>
      </c>
      <c r="AU22">
        <v>48</v>
      </c>
      <c r="AV22">
        <v>1</v>
      </c>
      <c r="AW22">
        <v>2</v>
      </c>
      <c r="AX22">
        <v>3</v>
      </c>
      <c r="AY22">
        <v>6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69</v>
      </c>
      <c r="BN22">
        <v>2</v>
      </c>
      <c r="BO22">
        <v>25</v>
      </c>
      <c r="BP22">
        <v>35</v>
      </c>
      <c r="BQ22">
        <v>6</v>
      </c>
      <c r="BR22">
        <v>1</v>
      </c>
    </row>
    <row r="23" spans="1:70" x14ac:dyDescent="0.25">
      <c r="A23" t="s">
        <v>298</v>
      </c>
      <c r="B23" t="s">
        <v>210</v>
      </c>
      <c r="C23" t="s">
        <v>211</v>
      </c>
      <c r="D23" t="s">
        <v>30</v>
      </c>
      <c r="E23" t="s">
        <v>251</v>
      </c>
      <c r="F23">
        <v>20783</v>
      </c>
      <c r="G23" s="1">
        <v>46068.048391203702</v>
      </c>
      <c r="H23" s="1">
        <v>46068.048391203702</v>
      </c>
      <c r="I23" s="1">
        <v>46068.049212962964</v>
      </c>
      <c r="J23" t="s">
        <v>236</v>
      </c>
      <c r="K23" t="s">
        <v>299</v>
      </c>
      <c r="L23" s="2">
        <v>8.2472973379629625E-4</v>
      </c>
      <c r="M23" t="s">
        <v>253</v>
      </c>
      <c r="N23" t="s">
        <v>254</v>
      </c>
      <c r="O23" t="s">
        <v>54</v>
      </c>
      <c r="P23" t="s">
        <v>255</v>
      </c>
      <c r="Q23" t="b">
        <v>1</v>
      </c>
      <c r="R23" t="b">
        <v>1</v>
      </c>
      <c r="S23" t="b">
        <v>0</v>
      </c>
      <c r="T23" t="b">
        <v>1</v>
      </c>
      <c r="U23" t="b">
        <v>1</v>
      </c>
      <c r="V23" t="b">
        <v>0</v>
      </c>
      <c r="W23">
        <v>133</v>
      </c>
      <c r="X23">
        <v>4</v>
      </c>
      <c r="Y23">
        <v>29</v>
      </c>
      <c r="Z23">
        <v>41</v>
      </c>
      <c r="AA23">
        <v>22</v>
      </c>
      <c r="AB23">
        <v>1</v>
      </c>
      <c r="AC23">
        <v>4</v>
      </c>
      <c r="AD23">
        <v>0</v>
      </c>
      <c r="AE23">
        <v>0</v>
      </c>
      <c r="AF23">
        <v>0</v>
      </c>
      <c r="AG23">
        <v>4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12</v>
      </c>
      <c r="AP23">
        <v>1</v>
      </c>
      <c r="AQ23">
        <v>2</v>
      </c>
      <c r="AR23">
        <v>3</v>
      </c>
      <c r="AS23">
        <v>6</v>
      </c>
      <c r="AT23">
        <v>0</v>
      </c>
      <c r="AU23">
        <v>48</v>
      </c>
      <c r="AV23">
        <v>1</v>
      </c>
      <c r="AW23">
        <v>2</v>
      </c>
      <c r="AX23">
        <v>3</v>
      </c>
      <c r="AY23">
        <v>6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69</v>
      </c>
      <c r="BN23">
        <v>2</v>
      </c>
      <c r="BO23">
        <v>25</v>
      </c>
      <c r="BP23">
        <v>35</v>
      </c>
      <c r="BQ23">
        <v>6</v>
      </c>
      <c r="BR23">
        <v>1</v>
      </c>
    </row>
    <row r="24" spans="1:70" x14ac:dyDescent="0.25">
      <c r="A24" t="s">
        <v>300</v>
      </c>
      <c r="B24" t="s">
        <v>210</v>
      </c>
      <c r="C24" t="s">
        <v>211</v>
      </c>
      <c r="D24" t="s">
        <v>30</v>
      </c>
      <c r="E24" t="s">
        <v>251</v>
      </c>
      <c r="F24">
        <v>20783</v>
      </c>
      <c r="G24" s="1">
        <v>46067.042256944442</v>
      </c>
      <c r="H24" s="1">
        <v>46067.042256944442</v>
      </c>
      <c r="I24" s="1">
        <v>46067.043541666666</v>
      </c>
      <c r="J24" t="s">
        <v>236</v>
      </c>
      <c r="K24" t="s">
        <v>301</v>
      </c>
      <c r="L24" s="2">
        <v>1.2852072800925926E-3</v>
      </c>
      <c r="M24" t="s">
        <v>253</v>
      </c>
      <c r="N24" t="s">
        <v>254</v>
      </c>
      <c r="O24" t="s">
        <v>54</v>
      </c>
      <c r="P24" t="s">
        <v>255</v>
      </c>
      <c r="Q24" t="b">
        <v>1</v>
      </c>
      <c r="R24" t="b">
        <v>1</v>
      </c>
      <c r="S24" t="b">
        <v>0</v>
      </c>
      <c r="T24" t="b">
        <v>1</v>
      </c>
      <c r="U24" t="b">
        <v>1</v>
      </c>
      <c r="V24" t="b">
        <v>0</v>
      </c>
      <c r="W24">
        <v>131</v>
      </c>
      <c r="X24">
        <v>4</v>
      </c>
      <c r="Y24">
        <v>28</v>
      </c>
      <c r="Z24">
        <v>40</v>
      </c>
      <c r="AA24">
        <v>22</v>
      </c>
      <c r="AB24">
        <v>1</v>
      </c>
      <c r="AC24">
        <v>4</v>
      </c>
      <c r="AD24">
        <v>0</v>
      </c>
      <c r="AE24">
        <v>0</v>
      </c>
      <c r="AF24">
        <v>0</v>
      </c>
      <c r="AG24">
        <v>4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12</v>
      </c>
      <c r="AP24">
        <v>1</v>
      </c>
      <c r="AQ24">
        <v>2</v>
      </c>
      <c r="AR24">
        <v>3</v>
      </c>
      <c r="AS24">
        <v>6</v>
      </c>
      <c r="AT24">
        <v>0</v>
      </c>
      <c r="AU24">
        <v>48</v>
      </c>
      <c r="AV24">
        <v>1</v>
      </c>
      <c r="AW24">
        <v>2</v>
      </c>
      <c r="AX24">
        <v>3</v>
      </c>
      <c r="AY24">
        <v>6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67</v>
      </c>
      <c r="BN24">
        <v>2</v>
      </c>
      <c r="BO24">
        <v>24</v>
      </c>
      <c r="BP24">
        <v>34</v>
      </c>
      <c r="BQ24">
        <v>6</v>
      </c>
      <c r="BR24">
        <v>1</v>
      </c>
    </row>
    <row r="25" spans="1:70" x14ac:dyDescent="0.25">
      <c r="A25" t="s">
        <v>302</v>
      </c>
      <c r="B25" t="s">
        <v>210</v>
      </c>
      <c r="C25" t="s">
        <v>211</v>
      </c>
      <c r="D25" t="s">
        <v>30</v>
      </c>
      <c r="E25" t="s">
        <v>251</v>
      </c>
      <c r="F25">
        <v>20783</v>
      </c>
      <c r="G25" s="1">
        <v>46066.527754629627</v>
      </c>
      <c r="H25" s="1">
        <v>46066.527754629627</v>
      </c>
      <c r="I25" s="1">
        <v>46066.528645833336</v>
      </c>
      <c r="J25" t="s">
        <v>303</v>
      </c>
      <c r="K25" t="s">
        <v>304</v>
      </c>
      <c r="L25" s="2">
        <v>8.9835862268518513E-4</v>
      </c>
      <c r="M25" t="s">
        <v>253</v>
      </c>
      <c r="N25" t="s">
        <v>254</v>
      </c>
      <c r="O25" t="s">
        <v>54</v>
      </c>
      <c r="P25" t="s">
        <v>255</v>
      </c>
      <c r="Q25" t="b">
        <v>1</v>
      </c>
      <c r="R25" t="b">
        <v>1</v>
      </c>
      <c r="S25" t="b">
        <v>0</v>
      </c>
      <c r="T25" t="b">
        <v>1</v>
      </c>
      <c r="U25" t="b">
        <v>1</v>
      </c>
      <c r="V25" t="b">
        <v>0</v>
      </c>
      <c r="W25">
        <v>131</v>
      </c>
      <c r="X25">
        <v>4</v>
      </c>
      <c r="Y25">
        <v>28</v>
      </c>
      <c r="Z25">
        <v>40</v>
      </c>
      <c r="AA25">
        <v>22</v>
      </c>
      <c r="AB25">
        <v>1</v>
      </c>
      <c r="AC25">
        <v>4</v>
      </c>
      <c r="AD25">
        <v>0</v>
      </c>
      <c r="AE25">
        <v>0</v>
      </c>
      <c r="AF25">
        <v>0</v>
      </c>
      <c r="AG25">
        <v>4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12</v>
      </c>
      <c r="AP25">
        <v>1</v>
      </c>
      <c r="AQ25">
        <v>2</v>
      </c>
      <c r="AR25">
        <v>3</v>
      </c>
      <c r="AS25">
        <v>6</v>
      </c>
      <c r="AT25">
        <v>0</v>
      </c>
      <c r="AU25">
        <v>48</v>
      </c>
      <c r="AV25">
        <v>1</v>
      </c>
      <c r="AW25">
        <v>2</v>
      </c>
      <c r="AX25">
        <v>3</v>
      </c>
      <c r="AY25">
        <v>6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67</v>
      </c>
      <c r="BN25">
        <v>2</v>
      </c>
      <c r="BO25">
        <v>24</v>
      </c>
      <c r="BP25">
        <v>34</v>
      </c>
      <c r="BQ25">
        <v>6</v>
      </c>
      <c r="BR25">
        <v>1</v>
      </c>
    </row>
    <row r="26" spans="1:70" x14ac:dyDescent="0.25">
      <c r="A26" t="s">
        <v>305</v>
      </c>
      <c r="B26" t="s">
        <v>210</v>
      </c>
      <c r="C26" t="s">
        <v>211</v>
      </c>
      <c r="D26" t="s">
        <v>30</v>
      </c>
      <c r="E26" t="s">
        <v>251</v>
      </c>
      <c r="F26">
        <v>20783</v>
      </c>
      <c r="G26" s="1">
        <v>46066.044895833336</v>
      </c>
      <c r="H26" s="1">
        <v>46066.044895833336</v>
      </c>
      <c r="I26" s="1">
        <v>46066.046412037038</v>
      </c>
      <c r="J26" t="s">
        <v>236</v>
      </c>
      <c r="K26" t="s">
        <v>304</v>
      </c>
      <c r="L26" s="2">
        <v>1.5144258333333333E-3</v>
      </c>
      <c r="M26" t="s">
        <v>253</v>
      </c>
      <c r="N26" t="s">
        <v>254</v>
      </c>
      <c r="O26" t="s">
        <v>54</v>
      </c>
      <c r="P26" t="s">
        <v>255</v>
      </c>
      <c r="Q26" t="b">
        <v>1</v>
      </c>
      <c r="R26" t="b">
        <v>1</v>
      </c>
      <c r="S26" t="b">
        <v>0</v>
      </c>
      <c r="T26" t="b">
        <v>1</v>
      </c>
      <c r="U26" t="b">
        <v>1</v>
      </c>
      <c r="V26" t="b">
        <v>0</v>
      </c>
      <c r="W26">
        <v>141</v>
      </c>
      <c r="X26">
        <v>4</v>
      </c>
      <c r="Y26">
        <v>28</v>
      </c>
      <c r="Z26">
        <v>40</v>
      </c>
      <c r="AA26">
        <v>22</v>
      </c>
      <c r="AB26">
        <v>1</v>
      </c>
      <c r="AC26">
        <v>4</v>
      </c>
      <c r="AD26">
        <v>0</v>
      </c>
      <c r="AE26">
        <v>0</v>
      </c>
      <c r="AF26">
        <v>0</v>
      </c>
      <c r="AG26">
        <v>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12</v>
      </c>
      <c r="AP26">
        <v>1</v>
      </c>
      <c r="AQ26">
        <v>2</v>
      </c>
      <c r="AR26">
        <v>3</v>
      </c>
      <c r="AS26">
        <v>6</v>
      </c>
      <c r="AT26">
        <v>0</v>
      </c>
      <c r="AU26">
        <v>58</v>
      </c>
      <c r="AV26">
        <v>1</v>
      </c>
      <c r="AW26">
        <v>2</v>
      </c>
      <c r="AX26">
        <v>3</v>
      </c>
      <c r="AY26">
        <v>6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67</v>
      </c>
      <c r="BN26">
        <v>2</v>
      </c>
      <c r="BO26">
        <v>24</v>
      </c>
      <c r="BP26">
        <v>34</v>
      </c>
      <c r="BQ26">
        <v>6</v>
      </c>
      <c r="BR26">
        <v>1</v>
      </c>
    </row>
    <row r="27" spans="1:70" x14ac:dyDescent="0.25">
      <c r="A27" t="s">
        <v>306</v>
      </c>
      <c r="B27" t="s">
        <v>210</v>
      </c>
      <c r="C27" t="s">
        <v>211</v>
      </c>
      <c r="D27" t="s">
        <v>30</v>
      </c>
      <c r="E27" t="s">
        <v>251</v>
      </c>
      <c r="F27">
        <v>20783</v>
      </c>
      <c r="G27" s="1">
        <v>46065.044409722221</v>
      </c>
      <c r="H27" s="1">
        <v>46065.044409722221</v>
      </c>
      <c r="I27" s="1">
        <v>46065.045393518521</v>
      </c>
      <c r="J27" t="s">
        <v>236</v>
      </c>
      <c r="K27" t="s">
        <v>307</v>
      </c>
      <c r="L27" s="2">
        <v>9.9225439814814805E-4</v>
      </c>
      <c r="M27" t="s">
        <v>253</v>
      </c>
      <c r="N27" t="s">
        <v>254</v>
      </c>
      <c r="O27" t="s">
        <v>54</v>
      </c>
      <c r="P27" t="s">
        <v>255</v>
      </c>
      <c r="Q27" t="b">
        <v>1</v>
      </c>
      <c r="R27" t="b">
        <v>1</v>
      </c>
      <c r="S27" t="b">
        <v>0</v>
      </c>
      <c r="T27" t="b">
        <v>1</v>
      </c>
      <c r="U27" t="b">
        <v>1</v>
      </c>
      <c r="V27" t="b">
        <v>0</v>
      </c>
      <c r="W27">
        <v>141</v>
      </c>
      <c r="X27">
        <v>4</v>
      </c>
      <c r="Y27">
        <v>28</v>
      </c>
      <c r="Z27">
        <v>40</v>
      </c>
      <c r="AA27">
        <v>22</v>
      </c>
      <c r="AB27">
        <v>1</v>
      </c>
      <c r="AC27">
        <v>4</v>
      </c>
      <c r="AD27">
        <v>0</v>
      </c>
      <c r="AE27">
        <v>0</v>
      </c>
      <c r="AF27">
        <v>0</v>
      </c>
      <c r="AG27">
        <v>4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12</v>
      </c>
      <c r="AP27">
        <v>1</v>
      </c>
      <c r="AQ27">
        <v>2</v>
      </c>
      <c r="AR27">
        <v>3</v>
      </c>
      <c r="AS27">
        <v>6</v>
      </c>
      <c r="AT27">
        <v>0</v>
      </c>
      <c r="AU27">
        <v>58</v>
      </c>
      <c r="AV27">
        <v>1</v>
      </c>
      <c r="AW27">
        <v>2</v>
      </c>
      <c r="AX27">
        <v>3</v>
      </c>
      <c r="AY27">
        <v>6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67</v>
      </c>
      <c r="BN27">
        <v>2</v>
      </c>
      <c r="BO27">
        <v>24</v>
      </c>
      <c r="BP27">
        <v>34</v>
      </c>
      <c r="BQ27">
        <v>6</v>
      </c>
      <c r="BR27">
        <v>1</v>
      </c>
    </row>
    <row r="28" spans="1:70" x14ac:dyDescent="0.25">
      <c r="A28" t="s">
        <v>308</v>
      </c>
      <c r="B28" t="s">
        <v>210</v>
      </c>
      <c r="C28" t="s">
        <v>211</v>
      </c>
      <c r="D28" t="s">
        <v>30</v>
      </c>
      <c r="E28" t="s">
        <v>251</v>
      </c>
      <c r="F28">
        <v>20783</v>
      </c>
      <c r="G28" s="1">
        <v>46064.042291666665</v>
      </c>
      <c r="H28" s="1">
        <v>46064.042291666665</v>
      </c>
      <c r="I28" s="1">
        <v>46064.043807870374</v>
      </c>
      <c r="J28" t="s">
        <v>236</v>
      </c>
      <c r="K28" t="s">
        <v>309</v>
      </c>
      <c r="L28" s="2">
        <v>1.5121043171296296E-3</v>
      </c>
      <c r="M28" t="s">
        <v>253</v>
      </c>
      <c r="N28" t="s">
        <v>254</v>
      </c>
      <c r="O28" t="s">
        <v>54</v>
      </c>
      <c r="P28" t="s">
        <v>255</v>
      </c>
      <c r="Q28" t="b">
        <v>1</v>
      </c>
      <c r="R28" t="b">
        <v>1</v>
      </c>
      <c r="S28" t="b">
        <v>0</v>
      </c>
      <c r="T28" t="b">
        <v>1</v>
      </c>
      <c r="U28" t="b">
        <v>1</v>
      </c>
      <c r="V28" t="b">
        <v>0</v>
      </c>
      <c r="W28">
        <v>141</v>
      </c>
      <c r="X28">
        <v>4</v>
      </c>
      <c r="Y28">
        <v>28</v>
      </c>
      <c r="Z28">
        <v>40</v>
      </c>
      <c r="AA28">
        <v>22</v>
      </c>
      <c r="AB28">
        <v>1</v>
      </c>
      <c r="AC28">
        <v>4</v>
      </c>
      <c r="AD28">
        <v>0</v>
      </c>
      <c r="AE28">
        <v>0</v>
      </c>
      <c r="AF28">
        <v>0</v>
      </c>
      <c r="AG28">
        <v>4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12</v>
      </c>
      <c r="AP28">
        <v>1</v>
      </c>
      <c r="AQ28">
        <v>2</v>
      </c>
      <c r="AR28">
        <v>3</v>
      </c>
      <c r="AS28">
        <v>6</v>
      </c>
      <c r="AT28">
        <v>0</v>
      </c>
      <c r="AU28">
        <v>58</v>
      </c>
      <c r="AV28">
        <v>1</v>
      </c>
      <c r="AW28">
        <v>2</v>
      </c>
      <c r="AX28">
        <v>3</v>
      </c>
      <c r="AY28">
        <v>6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67</v>
      </c>
      <c r="BN28">
        <v>2</v>
      </c>
      <c r="BO28">
        <v>24</v>
      </c>
      <c r="BP28">
        <v>34</v>
      </c>
      <c r="BQ28">
        <v>6</v>
      </c>
      <c r="BR28">
        <v>1</v>
      </c>
    </row>
    <row r="29" spans="1:70" x14ac:dyDescent="0.25">
      <c r="A29" t="s">
        <v>310</v>
      </c>
      <c r="B29" t="s">
        <v>210</v>
      </c>
      <c r="C29" t="s">
        <v>211</v>
      </c>
      <c r="D29" t="s">
        <v>30</v>
      </c>
      <c r="E29" t="s">
        <v>251</v>
      </c>
      <c r="F29">
        <v>20783</v>
      </c>
      <c r="G29" s="1">
        <v>46063.745358796295</v>
      </c>
      <c r="H29" s="1">
        <v>46063.745358796295</v>
      </c>
      <c r="I29" s="1">
        <v>46063.746192129627</v>
      </c>
      <c r="J29" t="s">
        <v>279</v>
      </c>
      <c r="K29" t="s">
        <v>311</v>
      </c>
      <c r="L29" s="2">
        <v>8.3109280092592591E-4</v>
      </c>
      <c r="M29" t="s">
        <v>253</v>
      </c>
      <c r="N29" t="s">
        <v>254</v>
      </c>
      <c r="O29" t="s">
        <v>54</v>
      </c>
      <c r="P29" t="s">
        <v>255</v>
      </c>
      <c r="Q29" t="b">
        <v>1</v>
      </c>
      <c r="R29" t="b">
        <v>1</v>
      </c>
      <c r="S29" t="b">
        <v>0</v>
      </c>
      <c r="T29" t="b">
        <v>1</v>
      </c>
      <c r="U29" t="b">
        <v>1</v>
      </c>
      <c r="V29" t="b">
        <v>0</v>
      </c>
      <c r="W29">
        <v>141</v>
      </c>
      <c r="X29">
        <v>4</v>
      </c>
      <c r="Y29">
        <v>28</v>
      </c>
      <c r="Z29">
        <v>40</v>
      </c>
      <c r="AA29">
        <v>22</v>
      </c>
      <c r="AB29">
        <v>1</v>
      </c>
      <c r="AC29">
        <v>4</v>
      </c>
      <c r="AD29">
        <v>0</v>
      </c>
      <c r="AE29">
        <v>0</v>
      </c>
      <c r="AF29">
        <v>0</v>
      </c>
      <c r="AG29">
        <v>4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12</v>
      </c>
      <c r="AP29">
        <v>1</v>
      </c>
      <c r="AQ29">
        <v>2</v>
      </c>
      <c r="AR29">
        <v>3</v>
      </c>
      <c r="AS29">
        <v>6</v>
      </c>
      <c r="AT29">
        <v>0</v>
      </c>
      <c r="AU29">
        <v>58</v>
      </c>
      <c r="AV29">
        <v>1</v>
      </c>
      <c r="AW29">
        <v>2</v>
      </c>
      <c r="AX29">
        <v>3</v>
      </c>
      <c r="AY29">
        <v>6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67</v>
      </c>
      <c r="BN29">
        <v>2</v>
      </c>
      <c r="BO29">
        <v>24</v>
      </c>
      <c r="BP29">
        <v>34</v>
      </c>
      <c r="BQ29">
        <v>6</v>
      </c>
      <c r="BR29">
        <v>1</v>
      </c>
    </row>
    <row r="30" spans="1:70" x14ac:dyDescent="0.25">
      <c r="A30" t="s">
        <v>312</v>
      </c>
      <c r="B30" t="s">
        <v>210</v>
      </c>
      <c r="C30" t="s">
        <v>211</v>
      </c>
      <c r="D30" t="s">
        <v>30</v>
      </c>
      <c r="E30" t="s">
        <v>251</v>
      </c>
      <c r="F30">
        <v>20783</v>
      </c>
      <c r="G30" s="1">
        <v>46063.042395833334</v>
      </c>
      <c r="H30" s="1">
        <v>46063.042395833334</v>
      </c>
      <c r="I30" s="1">
        <v>46063.043819444443</v>
      </c>
      <c r="J30" t="s">
        <v>236</v>
      </c>
      <c r="K30" t="s">
        <v>311</v>
      </c>
      <c r="L30" s="2">
        <v>1.424737800925926E-3</v>
      </c>
      <c r="M30" t="s">
        <v>253</v>
      </c>
      <c r="N30" t="s">
        <v>254</v>
      </c>
      <c r="O30" t="s">
        <v>54</v>
      </c>
      <c r="P30" t="s">
        <v>255</v>
      </c>
      <c r="Q30" t="b">
        <v>1</v>
      </c>
      <c r="R30" t="b">
        <v>1</v>
      </c>
      <c r="S30" t="b">
        <v>0</v>
      </c>
      <c r="T30" t="b">
        <v>1</v>
      </c>
      <c r="U30" t="b">
        <v>1</v>
      </c>
      <c r="V30" t="b">
        <v>0</v>
      </c>
      <c r="W30">
        <v>131</v>
      </c>
      <c r="X30">
        <v>4</v>
      </c>
      <c r="Y30">
        <v>28</v>
      </c>
      <c r="Z30">
        <v>40</v>
      </c>
      <c r="AA30">
        <v>22</v>
      </c>
      <c r="AB30">
        <v>1</v>
      </c>
      <c r="AC30">
        <v>4</v>
      </c>
      <c r="AD30">
        <v>0</v>
      </c>
      <c r="AE30">
        <v>0</v>
      </c>
      <c r="AF30">
        <v>0</v>
      </c>
      <c r="AG30">
        <v>4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12</v>
      </c>
      <c r="AP30">
        <v>1</v>
      </c>
      <c r="AQ30">
        <v>2</v>
      </c>
      <c r="AR30">
        <v>3</v>
      </c>
      <c r="AS30">
        <v>6</v>
      </c>
      <c r="AT30">
        <v>0</v>
      </c>
      <c r="AU30">
        <v>48</v>
      </c>
      <c r="AV30">
        <v>1</v>
      </c>
      <c r="AW30">
        <v>2</v>
      </c>
      <c r="AX30">
        <v>3</v>
      </c>
      <c r="AY30">
        <v>6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67</v>
      </c>
      <c r="BN30">
        <v>2</v>
      </c>
      <c r="BO30">
        <v>24</v>
      </c>
      <c r="BP30">
        <v>34</v>
      </c>
      <c r="BQ30">
        <v>6</v>
      </c>
      <c r="BR30">
        <v>1</v>
      </c>
    </row>
    <row r="31" spans="1:70" x14ac:dyDescent="0.25">
      <c r="A31" t="s">
        <v>313</v>
      </c>
      <c r="B31" t="s">
        <v>210</v>
      </c>
      <c r="C31" t="s">
        <v>211</v>
      </c>
      <c r="D31" t="s">
        <v>30</v>
      </c>
      <c r="E31" t="s">
        <v>201</v>
      </c>
      <c r="F31">
        <v>20783</v>
      </c>
      <c r="G31" s="1">
        <v>46062.691574074073</v>
      </c>
      <c r="H31" s="1">
        <v>46062.691574074073</v>
      </c>
      <c r="I31" s="1">
        <v>46062.69258101852</v>
      </c>
      <c r="J31" t="s">
        <v>261</v>
      </c>
      <c r="K31" t="s">
        <v>314</v>
      </c>
      <c r="L31" s="2">
        <v>1.0054347800925927E-3</v>
      </c>
      <c r="M31" t="s">
        <v>263</v>
      </c>
      <c r="N31" t="s">
        <v>264</v>
      </c>
      <c r="O31" t="s">
        <v>198</v>
      </c>
      <c r="P31" t="s">
        <v>242</v>
      </c>
      <c r="Q31" t="b">
        <v>1</v>
      </c>
      <c r="R31" t="b">
        <v>1</v>
      </c>
      <c r="S31" t="b">
        <v>0</v>
      </c>
      <c r="T31" t="b">
        <v>1</v>
      </c>
      <c r="U31" t="b">
        <v>0</v>
      </c>
      <c r="V31" t="b">
        <v>0</v>
      </c>
      <c r="W31">
        <v>141</v>
      </c>
      <c r="X31">
        <v>4</v>
      </c>
      <c r="Y31">
        <v>28</v>
      </c>
      <c r="Z31">
        <v>40</v>
      </c>
      <c r="AA31">
        <v>22</v>
      </c>
      <c r="AB31">
        <v>1</v>
      </c>
      <c r="AC31">
        <v>4</v>
      </c>
      <c r="AD31">
        <v>0</v>
      </c>
      <c r="AE31">
        <v>0</v>
      </c>
      <c r="AF31">
        <v>0</v>
      </c>
      <c r="AG31">
        <v>4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12</v>
      </c>
      <c r="AP31">
        <v>1</v>
      </c>
      <c r="AQ31">
        <v>2</v>
      </c>
      <c r="AR31">
        <v>3</v>
      </c>
      <c r="AS31">
        <v>6</v>
      </c>
      <c r="AT31">
        <v>0</v>
      </c>
      <c r="AU31">
        <v>58</v>
      </c>
      <c r="AV31">
        <v>1</v>
      </c>
      <c r="AW31">
        <v>2</v>
      </c>
      <c r="AX31">
        <v>3</v>
      </c>
      <c r="AY31">
        <v>6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67</v>
      </c>
      <c r="BN31">
        <v>2</v>
      </c>
      <c r="BO31">
        <v>24</v>
      </c>
      <c r="BP31">
        <v>34</v>
      </c>
      <c r="BQ31">
        <v>6</v>
      </c>
      <c r="BR31">
        <v>1</v>
      </c>
    </row>
    <row r="32" spans="1:70" x14ac:dyDescent="0.25">
      <c r="A32" t="s">
        <v>315</v>
      </c>
      <c r="B32" t="s">
        <v>210</v>
      </c>
      <c r="C32" t="s">
        <v>211</v>
      </c>
      <c r="D32" t="s">
        <v>30</v>
      </c>
      <c r="E32" t="s">
        <v>251</v>
      </c>
      <c r="F32">
        <v>20783</v>
      </c>
      <c r="G32" s="1">
        <v>46062.042627314811</v>
      </c>
      <c r="H32" s="1">
        <v>46062.042627314811</v>
      </c>
      <c r="I32" s="1">
        <v>46062.043981481482</v>
      </c>
      <c r="J32" t="s">
        <v>236</v>
      </c>
      <c r="K32" t="s">
        <v>314</v>
      </c>
      <c r="L32" s="2">
        <v>1.3545868634259259E-3</v>
      </c>
      <c r="M32" t="s">
        <v>253</v>
      </c>
      <c r="N32" t="s">
        <v>254</v>
      </c>
      <c r="O32" t="s">
        <v>54</v>
      </c>
      <c r="P32" t="s">
        <v>255</v>
      </c>
      <c r="Q32" t="b">
        <v>1</v>
      </c>
      <c r="R32" t="b">
        <v>1</v>
      </c>
      <c r="S32" t="b">
        <v>0</v>
      </c>
      <c r="T32" t="b">
        <v>1</v>
      </c>
      <c r="U32" t="b">
        <v>1</v>
      </c>
      <c r="V32" t="b">
        <v>0</v>
      </c>
      <c r="W32">
        <v>119</v>
      </c>
      <c r="X32">
        <v>3</v>
      </c>
      <c r="Y32">
        <v>25</v>
      </c>
      <c r="Z32">
        <v>33</v>
      </c>
      <c r="AA32">
        <v>21</v>
      </c>
      <c r="AB32">
        <v>1</v>
      </c>
      <c r="AC32">
        <v>4</v>
      </c>
      <c r="AD32">
        <v>0</v>
      </c>
      <c r="AE32">
        <v>0</v>
      </c>
      <c r="AF32">
        <v>0</v>
      </c>
      <c r="AG32">
        <v>4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12</v>
      </c>
      <c r="AP32">
        <v>1</v>
      </c>
      <c r="AQ32">
        <v>2</v>
      </c>
      <c r="AR32">
        <v>3</v>
      </c>
      <c r="AS32">
        <v>6</v>
      </c>
      <c r="AT32">
        <v>0</v>
      </c>
      <c r="AU32">
        <v>48</v>
      </c>
      <c r="AV32">
        <v>1</v>
      </c>
      <c r="AW32">
        <v>2</v>
      </c>
      <c r="AX32">
        <v>3</v>
      </c>
      <c r="AY32">
        <v>6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55</v>
      </c>
      <c r="BN32">
        <v>1</v>
      </c>
      <c r="BO32">
        <v>21</v>
      </c>
      <c r="BP32">
        <v>27</v>
      </c>
      <c r="BQ32">
        <v>5</v>
      </c>
      <c r="BR32">
        <v>1</v>
      </c>
    </row>
    <row r="33" spans="1:70" x14ac:dyDescent="0.25">
      <c r="A33" t="s">
        <v>316</v>
      </c>
      <c r="B33" t="s">
        <v>210</v>
      </c>
      <c r="C33" t="s">
        <v>211</v>
      </c>
      <c r="D33" t="s">
        <v>30</v>
      </c>
      <c r="E33" t="s">
        <v>251</v>
      </c>
      <c r="F33">
        <v>20783</v>
      </c>
      <c r="G33" s="1">
        <v>46061.042662037034</v>
      </c>
      <c r="H33" s="1">
        <v>46061.042662037034</v>
      </c>
      <c r="I33" s="1">
        <v>46061.04420138889</v>
      </c>
      <c r="J33" t="s">
        <v>236</v>
      </c>
      <c r="K33" t="s">
        <v>317</v>
      </c>
      <c r="L33" s="2">
        <v>1.5475911342592592E-3</v>
      </c>
      <c r="M33" t="s">
        <v>253</v>
      </c>
      <c r="N33" t="s">
        <v>254</v>
      </c>
      <c r="O33" t="s">
        <v>54</v>
      </c>
      <c r="P33" t="s">
        <v>255</v>
      </c>
      <c r="Q33" t="b">
        <v>1</v>
      </c>
      <c r="R33" t="b">
        <v>1</v>
      </c>
      <c r="S33" t="b">
        <v>0</v>
      </c>
      <c r="T33" t="b">
        <v>1</v>
      </c>
      <c r="U33" t="b">
        <v>1</v>
      </c>
      <c r="V33" t="b">
        <v>0</v>
      </c>
      <c r="W33">
        <v>129</v>
      </c>
      <c r="X33">
        <v>3</v>
      </c>
      <c r="Y33">
        <v>25</v>
      </c>
      <c r="Z33">
        <v>33</v>
      </c>
      <c r="AA33">
        <v>21</v>
      </c>
      <c r="AB33">
        <v>1</v>
      </c>
      <c r="AC33">
        <v>4</v>
      </c>
      <c r="AD33">
        <v>0</v>
      </c>
      <c r="AE33">
        <v>0</v>
      </c>
      <c r="AF33">
        <v>0</v>
      </c>
      <c r="AG33">
        <v>4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12</v>
      </c>
      <c r="AP33">
        <v>1</v>
      </c>
      <c r="AQ33">
        <v>2</v>
      </c>
      <c r="AR33">
        <v>3</v>
      </c>
      <c r="AS33">
        <v>6</v>
      </c>
      <c r="AT33">
        <v>0</v>
      </c>
      <c r="AU33">
        <v>58</v>
      </c>
      <c r="AV33">
        <v>1</v>
      </c>
      <c r="AW33">
        <v>2</v>
      </c>
      <c r="AX33">
        <v>3</v>
      </c>
      <c r="AY33">
        <v>6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55</v>
      </c>
      <c r="BN33">
        <v>1</v>
      </c>
      <c r="BO33">
        <v>21</v>
      </c>
      <c r="BP33">
        <v>27</v>
      </c>
      <c r="BQ33">
        <v>5</v>
      </c>
      <c r="BR33">
        <v>1</v>
      </c>
    </row>
    <row r="34" spans="1:70" x14ac:dyDescent="0.25">
      <c r="A34" t="s">
        <v>318</v>
      </c>
      <c r="B34" t="s">
        <v>210</v>
      </c>
      <c r="C34" t="s">
        <v>211</v>
      </c>
      <c r="D34" t="s">
        <v>30</v>
      </c>
      <c r="E34" t="s">
        <v>251</v>
      </c>
      <c r="F34">
        <v>20783</v>
      </c>
      <c r="G34" s="1">
        <v>46060.042488425926</v>
      </c>
      <c r="H34" s="1">
        <v>46060.042488425926</v>
      </c>
      <c r="I34" s="1">
        <v>46060.043379629627</v>
      </c>
      <c r="J34" t="s">
        <v>236</v>
      </c>
      <c r="K34" t="s">
        <v>319</v>
      </c>
      <c r="L34" s="2">
        <v>8.9397721064814813E-4</v>
      </c>
      <c r="M34" t="s">
        <v>253</v>
      </c>
      <c r="N34" t="s">
        <v>254</v>
      </c>
      <c r="O34" t="s">
        <v>54</v>
      </c>
      <c r="P34" t="s">
        <v>255</v>
      </c>
      <c r="Q34" t="b">
        <v>1</v>
      </c>
      <c r="R34" t="b">
        <v>1</v>
      </c>
      <c r="S34" t="b">
        <v>0</v>
      </c>
      <c r="T34" t="b">
        <v>1</v>
      </c>
      <c r="U34" t="b">
        <v>1</v>
      </c>
      <c r="V34" t="b">
        <v>0</v>
      </c>
      <c r="W34">
        <v>119</v>
      </c>
      <c r="X34">
        <v>3</v>
      </c>
      <c r="Y34">
        <v>25</v>
      </c>
      <c r="Z34">
        <v>33</v>
      </c>
      <c r="AA34">
        <v>21</v>
      </c>
      <c r="AB34">
        <v>1</v>
      </c>
      <c r="AC34">
        <v>4</v>
      </c>
      <c r="AD34">
        <v>0</v>
      </c>
      <c r="AE34">
        <v>0</v>
      </c>
      <c r="AF34">
        <v>0</v>
      </c>
      <c r="AG34">
        <v>4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12</v>
      </c>
      <c r="AP34">
        <v>1</v>
      </c>
      <c r="AQ34">
        <v>2</v>
      </c>
      <c r="AR34">
        <v>3</v>
      </c>
      <c r="AS34">
        <v>6</v>
      </c>
      <c r="AT34">
        <v>0</v>
      </c>
      <c r="AU34">
        <v>48</v>
      </c>
      <c r="AV34">
        <v>1</v>
      </c>
      <c r="AW34">
        <v>2</v>
      </c>
      <c r="AX34">
        <v>3</v>
      </c>
      <c r="AY34">
        <v>6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55</v>
      </c>
      <c r="BN34">
        <v>1</v>
      </c>
      <c r="BO34">
        <v>21</v>
      </c>
      <c r="BP34">
        <v>27</v>
      </c>
      <c r="BQ34">
        <v>5</v>
      </c>
      <c r="BR34">
        <v>1</v>
      </c>
    </row>
    <row r="35" spans="1:70" x14ac:dyDescent="0.25">
      <c r="A35" t="s">
        <v>320</v>
      </c>
      <c r="B35" t="s">
        <v>210</v>
      </c>
      <c r="C35" t="s">
        <v>211</v>
      </c>
      <c r="D35" t="s">
        <v>30</v>
      </c>
      <c r="E35" t="s">
        <v>251</v>
      </c>
      <c r="F35">
        <v>20783</v>
      </c>
      <c r="G35" s="1">
        <v>46059.042638888888</v>
      </c>
      <c r="H35" s="1">
        <v>46059.042638888888</v>
      </c>
      <c r="I35" s="1">
        <v>46059.04420138889</v>
      </c>
      <c r="J35" t="s">
        <v>236</v>
      </c>
      <c r="K35" t="s">
        <v>321</v>
      </c>
      <c r="L35" s="2">
        <v>1.5706159143518519E-3</v>
      </c>
      <c r="M35" t="s">
        <v>253</v>
      </c>
      <c r="N35" t="s">
        <v>254</v>
      </c>
      <c r="O35" t="s">
        <v>54</v>
      </c>
      <c r="P35" t="s">
        <v>255</v>
      </c>
      <c r="Q35" t="b">
        <v>1</v>
      </c>
      <c r="R35" t="b">
        <v>1</v>
      </c>
      <c r="S35" t="b">
        <v>0</v>
      </c>
      <c r="T35" t="b">
        <v>1</v>
      </c>
      <c r="U35" t="b">
        <v>1</v>
      </c>
      <c r="V35" t="b">
        <v>0</v>
      </c>
      <c r="W35">
        <v>129</v>
      </c>
      <c r="X35">
        <v>3</v>
      </c>
      <c r="Y35">
        <v>25</v>
      </c>
      <c r="Z35">
        <v>33</v>
      </c>
      <c r="AA35">
        <v>21</v>
      </c>
      <c r="AB35">
        <v>1</v>
      </c>
      <c r="AC35">
        <v>4</v>
      </c>
      <c r="AD35">
        <v>0</v>
      </c>
      <c r="AE35">
        <v>0</v>
      </c>
      <c r="AF35">
        <v>0</v>
      </c>
      <c r="AG35">
        <v>4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12</v>
      </c>
      <c r="AP35">
        <v>1</v>
      </c>
      <c r="AQ35">
        <v>2</v>
      </c>
      <c r="AR35">
        <v>3</v>
      </c>
      <c r="AS35">
        <v>6</v>
      </c>
      <c r="AT35">
        <v>0</v>
      </c>
      <c r="AU35">
        <v>58</v>
      </c>
      <c r="AV35">
        <v>1</v>
      </c>
      <c r="AW35">
        <v>2</v>
      </c>
      <c r="AX35">
        <v>3</v>
      </c>
      <c r="AY35">
        <v>6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55</v>
      </c>
      <c r="BN35">
        <v>1</v>
      </c>
      <c r="BO35">
        <v>21</v>
      </c>
      <c r="BP35">
        <v>27</v>
      </c>
      <c r="BQ35">
        <v>5</v>
      </c>
      <c r="BR35">
        <v>1</v>
      </c>
    </row>
    <row r="36" spans="1:70" x14ac:dyDescent="0.25">
      <c r="A36" t="s">
        <v>322</v>
      </c>
      <c r="B36" t="s">
        <v>210</v>
      </c>
      <c r="C36" t="s">
        <v>211</v>
      </c>
      <c r="D36" t="s">
        <v>30</v>
      </c>
      <c r="E36" t="s">
        <v>251</v>
      </c>
      <c r="F36">
        <v>20783</v>
      </c>
      <c r="G36" s="1">
        <v>46058.042291666665</v>
      </c>
      <c r="H36" s="1">
        <v>46058.042291666665</v>
      </c>
      <c r="I36" s="1">
        <v>46058.043854166666</v>
      </c>
      <c r="J36" t="s">
        <v>236</v>
      </c>
      <c r="K36" t="s">
        <v>323</v>
      </c>
      <c r="L36" s="2">
        <v>1.558675451388889E-3</v>
      </c>
      <c r="M36" t="s">
        <v>253</v>
      </c>
      <c r="N36" t="s">
        <v>254</v>
      </c>
      <c r="O36" t="s">
        <v>54</v>
      </c>
      <c r="P36" t="s">
        <v>255</v>
      </c>
      <c r="Q36" t="b">
        <v>1</v>
      </c>
      <c r="R36" t="b">
        <v>1</v>
      </c>
      <c r="S36" t="b">
        <v>0</v>
      </c>
      <c r="T36" t="b">
        <v>1</v>
      </c>
      <c r="U36" t="b">
        <v>1</v>
      </c>
      <c r="V36" t="b">
        <v>0</v>
      </c>
      <c r="W36">
        <v>125</v>
      </c>
      <c r="X36">
        <v>3</v>
      </c>
      <c r="Y36">
        <v>22</v>
      </c>
      <c r="Z36">
        <v>32</v>
      </c>
      <c r="AA36">
        <v>21</v>
      </c>
      <c r="AB36">
        <v>1</v>
      </c>
      <c r="AC36">
        <v>4</v>
      </c>
      <c r="AD36">
        <v>0</v>
      </c>
      <c r="AE36">
        <v>0</v>
      </c>
      <c r="AF36">
        <v>0</v>
      </c>
      <c r="AG36">
        <v>4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12</v>
      </c>
      <c r="AP36">
        <v>1</v>
      </c>
      <c r="AQ36">
        <v>2</v>
      </c>
      <c r="AR36">
        <v>3</v>
      </c>
      <c r="AS36">
        <v>6</v>
      </c>
      <c r="AT36">
        <v>0</v>
      </c>
      <c r="AU36">
        <v>58</v>
      </c>
      <c r="AV36">
        <v>1</v>
      </c>
      <c r="AW36">
        <v>2</v>
      </c>
      <c r="AX36">
        <v>3</v>
      </c>
      <c r="AY36">
        <v>6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51</v>
      </c>
      <c r="BN36">
        <v>1</v>
      </c>
      <c r="BO36">
        <v>18</v>
      </c>
      <c r="BP36">
        <v>26</v>
      </c>
      <c r="BQ36">
        <v>5</v>
      </c>
      <c r="BR36">
        <v>1</v>
      </c>
    </row>
    <row r="37" spans="1:70" x14ac:dyDescent="0.25">
      <c r="A37" t="s">
        <v>324</v>
      </c>
      <c r="B37" t="s">
        <v>210</v>
      </c>
      <c r="C37" t="s">
        <v>211</v>
      </c>
      <c r="D37" t="s">
        <v>30</v>
      </c>
      <c r="E37" t="s">
        <v>251</v>
      </c>
      <c r="F37">
        <v>20783</v>
      </c>
      <c r="G37" s="1">
        <v>46057.042685185188</v>
      </c>
      <c r="H37" s="1">
        <v>46057.042685185188</v>
      </c>
      <c r="I37" s="1">
        <v>46057.044259259259</v>
      </c>
      <c r="J37" t="s">
        <v>236</v>
      </c>
      <c r="K37" t="s">
        <v>325</v>
      </c>
      <c r="L37" s="2">
        <v>1.5682796875E-3</v>
      </c>
      <c r="M37" t="s">
        <v>253</v>
      </c>
      <c r="N37" t="s">
        <v>254</v>
      </c>
      <c r="O37" t="s">
        <v>54</v>
      </c>
      <c r="P37" t="s">
        <v>255</v>
      </c>
      <c r="Q37" t="b">
        <v>1</v>
      </c>
      <c r="R37" t="b">
        <v>1</v>
      </c>
      <c r="S37" t="b">
        <v>0</v>
      </c>
      <c r="T37" t="b">
        <v>1</v>
      </c>
      <c r="U37" t="b">
        <v>1</v>
      </c>
      <c r="V37" t="b">
        <v>0</v>
      </c>
      <c r="W37">
        <v>115</v>
      </c>
      <c r="X37">
        <v>3</v>
      </c>
      <c r="Y37">
        <v>16</v>
      </c>
      <c r="Z37">
        <v>29</v>
      </c>
      <c r="AA37">
        <v>21</v>
      </c>
      <c r="AB37">
        <v>0</v>
      </c>
      <c r="AC37">
        <v>4</v>
      </c>
      <c r="AD37">
        <v>0</v>
      </c>
      <c r="AE37">
        <v>0</v>
      </c>
      <c r="AF37">
        <v>0</v>
      </c>
      <c r="AG37">
        <v>4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12</v>
      </c>
      <c r="AP37">
        <v>1</v>
      </c>
      <c r="AQ37">
        <v>2</v>
      </c>
      <c r="AR37">
        <v>3</v>
      </c>
      <c r="AS37">
        <v>6</v>
      </c>
      <c r="AT37">
        <v>0</v>
      </c>
      <c r="AU37">
        <v>58</v>
      </c>
      <c r="AV37">
        <v>1</v>
      </c>
      <c r="AW37">
        <v>2</v>
      </c>
      <c r="AX37">
        <v>3</v>
      </c>
      <c r="AY37">
        <v>6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41</v>
      </c>
      <c r="BN37">
        <v>1</v>
      </c>
      <c r="BO37">
        <v>12</v>
      </c>
      <c r="BP37">
        <v>23</v>
      </c>
      <c r="BQ37">
        <v>5</v>
      </c>
      <c r="BR37">
        <v>0</v>
      </c>
    </row>
    <row r="38" spans="1:70" x14ac:dyDescent="0.25">
      <c r="A38" t="s">
        <v>326</v>
      </c>
      <c r="B38" t="s">
        <v>210</v>
      </c>
      <c r="C38" t="s">
        <v>211</v>
      </c>
      <c r="D38" t="s">
        <v>30</v>
      </c>
      <c r="E38" t="s">
        <v>251</v>
      </c>
      <c r="F38">
        <v>20783</v>
      </c>
      <c r="G38" s="1">
        <v>46056.042500000003</v>
      </c>
      <c r="H38" s="1">
        <v>46056.042500000003</v>
      </c>
      <c r="I38" s="1">
        <v>46056.043888888889</v>
      </c>
      <c r="J38" t="s">
        <v>236</v>
      </c>
      <c r="K38" t="s">
        <v>327</v>
      </c>
      <c r="L38" s="2">
        <v>1.3803823842592593E-3</v>
      </c>
      <c r="M38" t="s">
        <v>253</v>
      </c>
      <c r="N38" t="s">
        <v>254</v>
      </c>
      <c r="O38" t="s">
        <v>54</v>
      </c>
      <c r="P38" t="s">
        <v>255</v>
      </c>
      <c r="Q38" t="b">
        <v>1</v>
      </c>
      <c r="R38" t="b">
        <v>1</v>
      </c>
      <c r="S38" t="b">
        <v>0</v>
      </c>
      <c r="T38" t="b">
        <v>1</v>
      </c>
      <c r="U38" t="b">
        <v>1</v>
      </c>
      <c r="V38" t="b">
        <v>0</v>
      </c>
      <c r="W38">
        <v>119</v>
      </c>
      <c r="X38">
        <v>3</v>
      </c>
      <c r="Y38">
        <v>25</v>
      </c>
      <c r="Z38">
        <v>33</v>
      </c>
      <c r="AA38">
        <v>21</v>
      </c>
      <c r="AB38">
        <v>1</v>
      </c>
      <c r="AC38">
        <v>4</v>
      </c>
      <c r="AD38">
        <v>0</v>
      </c>
      <c r="AE38">
        <v>0</v>
      </c>
      <c r="AF38">
        <v>0</v>
      </c>
      <c r="AG38">
        <v>4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12</v>
      </c>
      <c r="AP38">
        <v>1</v>
      </c>
      <c r="AQ38">
        <v>2</v>
      </c>
      <c r="AR38">
        <v>3</v>
      </c>
      <c r="AS38">
        <v>6</v>
      </c>
      <c r="AT38">
        <v>0</v>
      </c>
      <c r="AU38">
        <v>48</v>
      </c>
      <c r="AV38">
        <v>1</v>
      </c>
      <c r="AW38">
        <v>2</v>
      </c>
      <c r="AX38">
        <v>3</v>
      </c>
      <c r="AY38">
        <v>6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55</v>
      </c>
      <c r="BN38">
        <v>1</v>
      </c>
      <c r="BO38">
        <v>21</v>
      </c>
      <c r="BP38">
        <v>27</v>
      </c>
      <c r="BQ38">
        <v>5</v>
      </c>
      <c r="BR38">
        <v>1</v>
      </c>
    </row>
    <row r="39" spans="1:70" x14ac:dyDescent="0.25">
      <c r="A39" t="s">
        <v>328</v>
      </c>
      <c r="B39" t="s">
        <v>210</v>
      </c>
      <c r="C39" t="s">
        <v>211</v>
      </c>
      <c r="D39" t="s">
        <v>30</v>
      </c>
      <c r="E39" t="s">
        <v>201</v>
      </c>
      <c r="F39">
        <v>20783</v>
      </c>
      <c r="G39" s="1">
        <v>46055.798159722224</v>
      </c>
      <c r="H39" s="1">
        <v>46055.798159722224</v>
      </c>
      <c r="I39" s="1">
        <v>46055.799201388887</v>
      </c>
      <c r="J39" t="s">
        <v>329</v>
      </c>
      <c r="K39" t="s">
        <v>330</v>
      </c>
      <c r="L39" s="2">
        <v>1.0357493287037037E-3</v>
      </c>
      <c r="M39" t="s">
        <v>263</v>
      </c>
      <c r="N39" t="s">
        <v>264</v>
      </c>
      <c r="O39" t="s">
        <v>198</v>
      </c>
      <c r="P39" t="s">
        <v>242</v>
      </c>
      <c r="Q39" t="b">
        <v>1</v>
      </c>
      <c r="R39" t="b">
        <v>1</v>
      </c>
      <c r="S39" t="b">
        <v>0</v>
      </c>
      <c r="T39" t="b">
        <v>1</v>
      </c>
      <c r="U39" t="b">
        <v>0</v>
      </c>
      <c r="V39" t="b">
        <v>0</v>
      </c>
      <c r="W39">
        <v>129</v>
      </c>
      <c r="X39">
        <v>3</v>
      </c>
      <c r="Y39">
        <v>25</v>
      </c>
      <c r="Z39">
        <v>33</v>
      </c>
      <c r="AA39">
        <v>21</v>
      </c>
      <c r="AB39">
        <v>1</v>
      </c>
      <c r="AC39">
        <v>4</v>
      </c>
      <c r="AD39">
        <v>0</v>
      </c>
      <c r="AE39">
        <v>0</v>
      </c>
      <c r="AF39">
        <v>0</v>
      </c>
      <c r="AG39">
        <v>4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12</v>
      </c>
      <c r="AP39">
        <v>1</v>
      </c>
      <c r="AQ39">
        <v>2</v>
      </c>
      <c r="AR39">
        <v>3</v>
      </c>
      <c r="AS39">
        <v>6</v>
      </c>
      <c r="AT39">
        <v>0</v>
      </c>
      <c r="AU39">
        <v>58</v>
      </c>
      <c r="AV39">
        <v>1</v>
      </c>
      <c r="AW39">
        <v>2</v>
      </c>
      <c r="AX39">
        <v>3</v>
      </c>
      <c r="AY39">
        <v>6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55</v>
      </c>
      <c r="BN39">
        <v>1</v>
      </c>
      <c r="BO39">
        <v>21</v>
      </c>
      <c r="BP39">
        <v>27</v>
      </c>
      <c r="BQ39">
        <v>5</v>
      </c>
      <c r="BR39">
        <v>1</v>
      </c>
    </row>
    <row r="40" spans="1:70" x14ac:dyDescent="0.25">
      <c r="A40" t="s">
        <v>331</v>
      </c>
      <c r="B40" t="s">
        <v>210</v>
      </c>
      <c r="C40" t="s">
        <v>211</v>
      </c>
      <c r="D40" t="s">
        <v>30</v>
      </c>
      <c r="E40" t="s">
        <v>251</v>
      </c>
      <c r="F40">
        <v>20783</v>
      </c>
      <c r="G40" s="1">
        <v>46055.042349537034</v>
      </c>
      <c r="H40" s="1">
        <v>46055.042349537034</v>
      </c>
      <c r="I40" s="1">
        <v>46055.043912037036</v>
      </c>
      <c r="J40" t="s">
        <v>236</v>
      </c>
      <c r="K40" t="s">
        <v>330</v>
      </c>
      <c r="L40" s="2">
        <v>1.5616108912037037E-3</v>
      </c>
      <c r="M40" t="s">
        <v>253</v>
      </c>
      <c r="N40" t="s">
        <v>254</v>
      </c>
      <c r="O40" t="s">
        <v>54</v>
      </c>
      <c r="P40" t="s">
        <v>255</v>
      </c>
      <c r="Q40" t="b">
        <v>1</v>
      </c>
      <c r="R40" t="b">
        <v>1</v>
      </c>
      <c r="S40" t="b">
        <v>0</v>
      </c>
      <c r="T40" t="b">
        <v>1</v>
      </c>
      <c r="U40" t="b">
        <v>1</v>
      </c>
      <c r="V40" t="b">
        <v>0</v>
      </c>
      <c r="W40">
        <v>129</v>
      </c>
      <c r="X40">
        <v>3</v>
      </c>
      <c r="Y40">
        <v>25</v>
      </c>
      <c r="Z40">
        <v>33</v>
      </c>
      <c r="AA40">
        <v>21</v>
      </c>
      <c r="AB40">
        <v>1</v>
      </c>
      <c r="AC40">
        <v>4</v>
      </c>
      <c r="AD40">
        <v>0</v>
      </c>
      <c r="AE40">
        <v>0</v>
      </c>
      <c r="AF40">
        <v>0</v>
      </c>
      <c r="AG40">
        <v>4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12</v>
      </c>
      <c r="AP40">
        <v>1</v>
      </c>
      <c r="AQ40">
        <v>2</v>
      </c>
      <c r="AR40">
        <v>3</v>
      </c>
      <c r="AS40">
        <v>6</v>
      </c>
      <c r="AT40">
        <v>0</v>
      </c>
      <c r="AU40">
        <v>58</v>
      </c>
      <c r="AV40">
        <v>1</v>
      </c>
      <c r="AW40">
        <v>2</v>
      </c>
      <c r="AX40">
        <v>3</v>
      </c>
      <c r="AY40">
        <v>6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55</v>
      </c>
      <c r="BN40">
        <v>1</v>
      </c>
      <c r="BO40">
        <v>21</v>
      </c>
      <c r="BP40">
        <v>27</v>
      </c>
      <c r="BQ40">
        <v>5</v>
      </c>
      <c r="BR40">
        <v>1</v>
      </c>
    </row>
    <row r="41" spans="1:70" x14ac:dyDescent="0.25">
      <c r="A41" t="s">
        <v>332</v>
      </c>
      <c r="B41" t="s">
        <v>210</v>
      </c>
      <c r="C41" t="s">
        <v>211</v>
      </c>
      <c r="D41" t="s">
        <v>30</v>
      </c>
      <c r="E41" t="s">
        <v>251</v>
      </c>
      <c r="F41">
        <v>20783</v>
      </c>
      <c r="G41" s="1">
        <v>46054.042615740742</v>
      </c>
      <c r="H41" s="1">
        <v>46054.042615740742</v>
      </c>
      <c r="I41" s="1">
        <v>46054.043645833335</v>
      </c>
      <c r="J41" t="s">
        <v>236</v>
      </c>
      <c r="K41" t="s">
        <v>333</v>
      </c>
      <c r="L41" s="2">
        <v>1.0296779976851852E-3</v>
      </c>
      <c r="M41" t="s">
        <v>253</v>
      </c>
      <c r="N41" t="s">
        <v>254</v>
      </c>
      <c r="O41" t="s">
        <v>54</v>
      </c>
      <c r="P41" t="s">
        <v>255</v>
      </c>
      <c r="Q41" t="b">
        <v>1</v>
      </c>
      <c r="R41" t="b">
        <v>1</v>
      </c>
      <c r="S41" t="b">
        <v>0</v>
      </c>
      <c r="T41" t="b">
        <v>1</v>
      </c>
      <c r="U41" t="b">
        <v>1</v>
      </c>
      <c r="V41" t="b">
        <v>0</v>
      </c>
      <c r="W41">
        <v>119</v>
      </c>
      <c r="X41">
        <v>3</v>
      </c>
      <c r="Y41">
        <v>25</v>
      </c>
      <c r="Z41">
        <v>33</v>
      </c>
      <c r="AA41">
        <v>21</v>
      </c>
      <c r="AB41">
        <v>1</v>
      </c>
      <c r="AC41">
        <v>4</v>
      </c>
      <c r="AD41">
        <v>0</v>
      </c>
      <c r="AE41">
        <v>0</v>
      </c>
      <c r="AF41">
        <v>0</v>
      </c>
      <c r="AG41">
        <v>4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12</v>
      </c>
      <c r="AP41">
        <v>1</v>
      </c>
      <c r="AQ41">
        <v>2</v>
      </c>
      <c r="AR41">
        <v>3</v>
      </c>
      <c r="AS41">
        <v>6</v>
      </c>
      <c r="AT41">
        <v>0</v>
      </c>
      <c r="AU41">
        <v>48</v>
      </c>
      <c r="AV41">
        <v>1</v>
      </c>
      <c r="AW41">
        <v>2</v>
      </c>
      <c r="AX41">
        <v>3</v>
      </c>
      <c r="AY41">
        <v>6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55</v>
      </c>
      <c r="BN41">
        <v>1</v>
      </c>
      <c r="BO41">
        <v>21</v>
      </c>
      <c r="BP41">
        <v>27</v>
      </c>
      <c r="BQ41">
        <v>5</v>
      </c>
      <c r="BR41">
        <v>1</v>
      </c>
    </row>
    <row r="42" spans="1:70" x14ac:dyDescent="0.25">
      <c r="A42" t="s">
        <v>334</v>
      </c>
      <c r="B42" t="s">
        <v>210</v>
      </c>
      <c r="C42" t="s">
        <v>211</v>
      </c>
      <c r="D42" t="s">
        <v>30</v>
      </c>
      <c r="E42" t="s">
        <v>251</v>
      </c>
      <c r="F42">
        <v>20783</v>
      </c>
      <c r="G42" s="1">
        <v>46053.043206018519</v>
      </c>
      <c r="H42" s="1">
        <v>46053.043206018519</v>
      </c>
      <c r="I42" s="1">
        <v>46053.044224537036</v>
      </c>
      <c r="J42" t="s">
        <v>236</v>
      </c>
      <c r="K42" t="s">
        <v>335</v>
      </c>
      <c r="L42" s="2">
        <v>1.0190199189814815E-3</v>
      </c>
      <c r="M42" t="s">
        <v>253</v>
      </c>
      <c r="N42" t="s">
        <v>254</v>
      </c>
      <c r="O42" t="s">
        <v>54</v>
      </c>
      <c r="P42" t="s">
        <v>255</v>
      </c>
      <c r="Q42" t="b">
        <v>1</v>
      </c>
      <c r="R42" t="b">
        <v>1</v>
      </c>
      <c r="S42" t="b">
        <v>0</v>
      </c>
      <c r="T42" t="b">
        <v>1</v>
      </c>
      <c r="U42" t="b">
        <v>1</v>
      </c>
      <c r="V42" t="b">
        <v>0</v>
      </c>
      <c r="W42">
        <v>119</v>
      </c>
      <c r="X42">
        <v>3</v>
      </c>
      <c r="Y42">
        <v>25</v>
      </c>
      <c r="Z42">
        <v>33</v>
      </c>
      <c r="AA42">
        <v>21</v>
      </c>
      <c r="AB42">
        <v>1</v>
      </c>
      <c r="AC42">
        <v>4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12</v>
      </c>
      <c r="AP42">
        <v>1</v>
      </c>
      <c r="AQ42">
        <v>2</v>
      </c>
      <c r="AR42">
        <v>3</v>
      </c>
      <c r="AS42">
        <v>6</v>
      </c>
      <c r="AT42">
        <v>0</v>
      </c>
      <c r="AU42">
        <v>48</v>
      </c>
      <c r="AV42">
        <v>1</v>
      </c>
      <c r="AW42">
        <v>2</v>
      </c>
      <c r="AX42">
        <v>3</v>
      </c>
      <c r="AY42">
        <v>6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55</v>
      </c>
      <c r="BN42">
        <v>1</v>
      </c>
      <c r="BO42">
        <v>21</v>
      </c>
      <c r="BP42">
        <v>27</v>
      </c>
      <c r="BQ42">
        <v>5</v>
      </c>
      <c r="BR42">
        <v>1</v>
      </c>
    </row>
    <row r="43" spans="1:70" x14ac:dyDescent="0.25">
      <c r="A43" t="s">
        <v>336</v>
      </c>
      <c r="B43" t="s">
        <v>210</v>
      </c>
      <c r="C43" t="s">
        <v>211</v>
      </c>
      <c r="D43" t="s">
        <v>30</v>
      </c>
      <c r="E43" t="s">
        <v>251</v>
      </c>
      <c r="F43">
        <v>20783</v>
      </c>
      <c r="G43" s="1">
        <v>46052.042557870373</v>
      </c>
      <c r="H43" s="1">
        <v>46052.042557870373</v>
      </c>
      <c r="I43" s="1">
        <v>46052.044085648151</v>
      </c>
      <c r="J43" t="s">
        <v>236</v>
      </c>
      <c r="K43" t="s">
        <v>337</v>
      </c>
      <c r="L43" s="2">
        <v>1.5276286805555555E-3</v>
      </c>
      <c r="M43" t="s">
        <v>253</v>
      </c>
      <c r="N43" t="s">
        <v>254</v>
      </c>
      <c r="O43" t="s">
        <v>54</v>
      </c>
      <c r="P43" t="s">
        <v>255</v>
      </c>
      <c r="Q43" t="b">
        <v>1</v>
      </c>
      <c r="R43" t="b">
        <v>1</v>
      </c>
      <c r="S43" t="b">
        <v>0</v>
      </c>
      <c r="T43" t="b">
        <v>1</v>
      </c>
      <c r="U43" t="b">
        <v>1</v>
      </c>
      <c r="V43" t="b">
        <v>0</v>
      </c>
      <c r="W43">
        <v>129</v>
      </c>
      <c r="X43">
        <v>3</v>
      </c>
      <c r="Y43">
        <v>25</v>
      </c>
      <c r="Z43">
        <v>33</v>
      </c>
      <c r="AA43">
        <v>21</v>
      </c>
      <c r="AB43">
        <v>1</v>
      </c>
      <c r="AC43">
        <v>4</v>
      </c>
      <c r="AD43">
        <v>0</v>
      </c>
      <c r="AE43">
        <v>0</v>
      </c>
      <c r="AF43">
        <v>0</v>
      </c>
      <c r="AG43">
        <v>4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12</v>
      </c>
      <c r="AP43">
        <v>1</v>
      </c>
      <c r="AQ43">
        <v>2</v>
      </c>
      <c r="AR43">
        <v>3</v>
      </c>
      <c r="AS43">
        <v>6</v>
      </c>
      <c r="AT43">
        <v>0</v>
      </c>
      <c r="AU43">
        <v>58</v>
      </c>
      <c r="AV43">
        <v>1</v>
      </c>
      <c r="AW43">
        <v>2</v>
      </c>
      <c r="AX43">
        <v>3</v>
      </c>
      <c r="AY43">
        <v>6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55</v>
      </c>
      <c r="BN43">
        <v>1</v>
      </c>
      <c r="BO43">
        <v>21</v>
      </c>
      <c r="BP43">
        <v>27</v>
      </c>
      <c r="BQ43">
        <v>5</v>
      </c>
      <c r="BR43">
        <v>1</v>
      </c>
    </row>
    <row r="44" spans="1:70" x14ac:dyDescent="0.25">
      <c r="A44" t="s">
        <v>338</v>
      </c>
      <c r="B44" t="s">
        <v>210</v>
      </c>
      <c r="C44" t="s">
        <v>211</v>
      </c>
      <c r="D44" t="s">
        <v>30</v>
      </c>
      <c r="E44" t="s">
        <v>251</v>
      </c>
      <c r="F44">
        <v>20783</v>
      </c>
      <c r="G44" s="1">
        <v>46051.042569444442</v>
      </c>
      <c r="H44" s="1">
        <v>46051.042569444442</v>
      </c>
      <c r="I44" s="1">
        <v>46051.044120370374</v>
      </c>
      <c r="J44" t="s">
        <v>236</v>
      </c>
      <c r="K44" t="s">
        <v>339</v>
      </c>
      <c r="L44" s="2">
        <v>1.5509696759259258E-3</v>
      </c>
      <c r="M44" t="s">
        <v>253</v>
      </c>
      <c r="N44" t="s">
        <v>254</v>
      </c>
      <c r="O44" t="s">
        <v>54</v>
      </c>
      <c r="P44" t="s">
        <v>255</v>
      </c>
      <c r="Q44" t="b">
        <v>1</v>
      </c>
      <c r="R44" t="b">
        <v>1</v>
      </c>
      <c r="S44" t="b">
        <v>0</v>
      </c>
      <c r="T44" t="b">
        <v>1</v>
      </c>
      <c r="U44" t="b">
        <v>1</v>
      </c>
      <c r="V44" t="b">
        <v>0</v>
      </c>
      <c r="W44">
        <v>129</v>
      </c>
      <c r="X44">
        <v>3</v>
      </c>
      <c r="Y44">
        <v>25</v>
      </c>
      <c r="Z44">
        <v>33</v>
      </c>
      <c r="AA44">
        <v>21</v>
      </c>
      <c r="AB44">
        <v>1</v>
      </c>
      <c r="AC44">
        <v>4</v>
      </c>
      <c r="AD44">
        <v>0</v>
      </c>
      <c r="AE44">
        <v>0</v>
      </c>
      <c r="AF44">
        <v>0</v>
      </c>
      <c r="AG44">
        <v>4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12</v>
      </c>
      <c r="AP44">
        <v>1</v>
      </c>
      <c r="AQ44">
        <v>2</v>
      </c>
      <c r="AR44">
        <v>3</v>
      </c>
      <c r="AS44">
        <v>6</v>
      </c>
      <c r="AT44">
        <v>0</v>
      </c>
      <c r="AU44">
        <v>58</v>
      </c>
      <c r="AV44">
        <v>1</v>
      </c>
      <c r="AW44">
        <v>2</v>
      </c>
      <c r="AX44">
        <v>3</v>
      </c>
      <c r="AY44">
        <v>6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55</v>
      </c>
      <c r="BN44">
        <v>1</v>
      </c>
      <c r="BO44">
        <v>21</v>
      </c>
      <c r="BP44">
        <v>27</v>
      </c>
      <c r="BQ44">
        <v>5</v>
      </c>
      <c r="BR44">
        <v>1</v>
      </c>
    </row>
    <row r="45" spans="1:70" x14ac:dyDescent="0.25">
      <c r="A45" t="s">
        <v>340</v>
      </c>
      <c r="B45" t="s">
        <v>210</v>
      </c>
      <c r="C45" t="s">
        <v>211</v>
      </c>
      <c r="D45" t="s">
        <v>30</v>
      </c>
      <c r="E45" t="s">
        <v>251</v>
      </c>
      <c r="F45">
        <v>20783</v>
      </c>
      <c r="G45" s="1">
        <v>46050.042291666665</v>
      </c>
      <c r="H45" s="1">
        <v>46050.042291666665</v>
      </c>
      <c r="I45" s="1">
        <v>46050.04351851852</v>
      </c>
      <c r="J45" t="s">
        <v>236</v>
      </c>
      <c r="K45" t="s">
        <v>341</v>
      </c>
      <c r="L45" s="2">
        <v>1.2299909837962962E-3</v>
      </c>
      <c r="M45" t="s">
        <v>253</v>
      </c>
      <c r="N45" t="s">
        <v>254</v>
      </c>
      <c r="O45" t="s">
        <v>54</v>
      </c>
      <c r="P45" t="s">
        <v>255</v>
      </c>
      <c r="Q45" t="b">
        <v>1</v>
      </c>
      <c r="R45" t="b">
        <v>1</v>
      </c>
      <c r="S45" t="b">
        <v>0</v>
      </c>
      <c r="T45" t="b">
        <v>1</v>
      </c>
      <c r="U45" t="b">
        <v>1</v>
      </c>
      <c r="V45" t="b">
        <v>0</v>
      </c>
      <c r="W45">
        <v>126</v>
      </c>
      <c r="X45">
        <v>3</v>
      </c>
      <c r="Y45">
        <v>23</v>
      </c>
      <c r="Z45">
        <v>33</v>
      </c>
      <c r="AA45">
        <v>21</v>
      </c>
      <c r="AB45">
        <v>0</v>
      </c>
      <c r="AC45">
        <v>4</v>
      </c>
      <c r="AD45">
        <v>0</v>
      </c>
      <c r="AE45">
        <v>0</v>
      </c>
      <c r="AF45">
        <v>0</v>
      </c>
      <c r="AG45">
        <v>4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12</v>
      </c>
      <c r="AP45">
        <v>1</v>
      </c>
      <c r="AQ45">
        <v>2</v>
      </c>
      <c r="AR45">
        <v>3</v>
      </c>
      <c r="AS45">
        <v>6</v>
      </c>
      <c r="AT45">
        <v>0</v>
      </c>
      <c r="AU45">
        <v>58</v>
      </c>
      <c r="AV45">
        <v>1</v>
      </c>
      <c r="AW45">
        <v>2</v>
      </c>
      <c r="AX45">
        <v>3</v>
      </c>
      <c r="AY45">
        <v>6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52</v>
      </c>
      <c r="BN45">
        <v>1</v>
      </c>
      <c r="BO45">
        <v>19</v>
      </c>
      <c r="BP45">
        <v>27</v>
      </c>
      <c r="BQ45">
        <v>5</v>
      </c>
      <c r="BR45">
        <v>0</v>
      </c>
    </row>
    <row r="46" spans="1:70" x14ac:dyDescent="0.25">
      <c r="A46" t="s">
        <v>342</v>
      </c>
      <c r="B46" t="s">
        <v>210</v>
      </c>
      <c r="C46" t="s">
        <v>211</v>
      </c>
      <c r="D46" t="s">
        <v>30</v>
      </c>
      <c r="E46" t="s">
        <v>251</v>
      </c>
      <c r="F46">
        <v>20783</v>
      </c>
      <c r="G46" s="1">
        <v>46049.51258101852</v>
      </c>
      <c r="H46" s="1">
        <v>46049.51258101852</v>
      </c>
      <c r="I46" s="1">
        <v>46049.513472222221</v>
      </c>
      <c r="J46" t="s">
        <v>303</v>
      </c>
      <c r="K46" t="s">
        <v>343</v>
      </c>
      <c r="L46" s="2">
        <v>8.8905469907407404E-4</v>
      </c>
      <c r="M46" t="s">
        <v>253</v>
      </c>
      <c r="N46" t="s">
        <v>254</v>
      </c>
      <c r="O46" t="s">
        <v>54</v>
      </c>
      <c r="P46" t="s">
        <v>255</v>
      </c>
      <c r="Q46" t="b">
        <v>1</v>
      </c>
      <c r="R46" t="b">
        <v>1</v>
      </c>
      <c r="S46" t="b">
        <v>0</v>
      </c>
      <c r="T46" t="b">
        <v>1</v>
      </c>
      <c r="U46" t="b">
        <v>1</v>
      </c>
      <c r="V46" t="b">
        <v>0</v>
      </c>
      <c r="W46">
        <v>126</v>
      </c>
      <c r="X46">
        <v>3</v>
      </c>
      <c r="Y46">
        <v>23</v>
      </c>
      <c r="Z46">
        <v>33</v>
      </c>
      <c r="AA46">
        <v>21</v>
      </c>
      <c r="AB46">
        <v>0</v>
      </c>
      <c r="AC46">
        <v>4</v>
      </c>
      <c r="AD46">
        <v>0</v>
      </c>
      <c r="AE46">
        <v>0</v>
      </c>
      <c r="AF46">
        <v>0</v>
      </c>
      <c r="AG46">
        <v>4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12</v>
      </c>
      <c r="AP46">
        <v>1</v>
      </c>
      <c r="AQ46">
        <v>2</v>
      </c>
      <c r="AR46">
        <v>3</v>
      </c>
      <c r="AS46">
        <v>6</v>
      </c>
      <c r="AT46">
        <v>0</v>
      </c>
      <c r="AU46">
        <v>58</v>
      </c>
      <c r="AV46">
        <v>1</v>
      </c>
      <c r="AW46">
        <v>2</v>
      </c>
      <c r="AX46">
        <v>3</v>
      </c>
      <c r="AY46">
        <v>6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52</v>
      </c>
      <c r="BN46">
        <v>1</v>
      </c>
      <c r="BO46">
        <v>19</v>
      </c>
      <c r="BP46">
        <v>27</v>
      </c>
      <c r="BQ46">
        <v>5</v>
      </c>
      <c r="BR46">
        <v>0</v>
      </c>
    </row>
    <row r="47" spans="1:70" x14ac:dyDescent="0.25">
      <c r="A47" t="s">
        <v>344</v>
      </c>
      <c r="B47" t="s">
        <v>210</v>
      </c>
      <c r="C47" t="s">
        <v>211</v>
      </c>
      <c r="D47" t="s">
        <v>30</v>
      </c>
      <c r="E47" t="s">
        <v>251</v>
      </c>
      <c r="F47">
        <v>20783</v>
      </c>
      <c r="G47" s="1">
        <v>46049.490381944444</v>
      </c>
      <c r="H47" s="1">
        <v>46049.490381944444</v>
      </c>
      <c r="I47" s="1">
        <v>46049.491342592592</v>
      </c>
      <c r="J47" t="s">
        <v>345</v>
      </c>
      <c r="K47" t="s">
        <v>343</v>
      </c>
      <c r="L47" s="2">
        <v>9.6573692129629633E-4</v>
      </c>
      <c r="M47" t="s">
        <v>253</v>
      </c>
      <c r="N47" t="s">
        <v>254</v>
      </c>
      <c r="O47" t="s">
        <v>54</v>
      </c>
      <c r="P47" t="s">
        <v>255</v>
      </c>
      <c r="Q47" t="b">
        <v>1</v>
      </c>
      <c r="R47" t="b">
        <v>1</v>
      </c>
      <c r="S47" t="b">
        <v>0</v>
      </c>
      <c r="T47" t="b">
        <v>1</v>
      </c>
      <c r="U47" t="b">
        <v>1</v>
      </c>
      <c r="V47" t="b">
        <v>0</v>
      </c>
      <c r="W47">
        <v>126</v>
      </c>
      <c r="X47">
        <v>3</v>
      </c>
      <c r="Y47">
        <v>23</v>
      </c>
      <c r="Z47">
        <v>33</v>
      </c>
      <c r="AA47">
        <v>21</v>
      </c>
      <c r="AB47">
        <v>0</v>
      </c>
      <c r="AC47">
        <v>4</v>
      </c>
      <c r="AD47">
        <v>0</v>
      </c>
      <c r="AE47">
        <v>0</v>
      </c>
      <c r="AF47">
        <v>0</v>
      </c>
      <c r="AG47">
        <v>4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12</v>
      </c>
      <c r="AP47">
        <v>1</v>
      </c>
      <c r="AQ47">
        <v>2</v>
      </c>
      <c r="AR47">
        <v>3</v>
      </c>
      <c r="AS47">
        <v>6</v>
      </c>
      <c r="AT47">
        <v>0</v>
      </c>
      <c r="AU47">
        <v>58</v>
      </c>
      <c r="AV47">
        <v>1</v>
      </c>
      <c r="AW47">
        <v>2</v>
      </c>
      <c r="AX47">
        <v>3</v>
      </c>
      <c r="AY47">
        <v>6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52</v>
      </c>
      <c r="BN47">
        <v>1</v>
      </c>
      <c r="BO47">
        <v>19</v>
      </c>
      <c r="BP47">
        <v>27</v>
      </c>
      <c r="BQ47">
        <v>5</v>
      </c>
      <c r="BR47">
        <v>0</v>
      </c>
    </row>
    <row r="48" spans="1:70" x14ac:dyDescent="0.25">
      <c r="A48" t="s">
        <v>346</v>
      </c>
      <c r="B48" t="s">
        <v>210</v>
      </c>
      <c r="C48" t="s">
        <v>211</v>
      </c>
      <c r="D48" t="s">
        <v>30</v>
      </c>
      <c r="E48" t="s">
        <v>251</v>
      </c>
      <c r="F48">
        <v>20783</v>
      </c>
      <c r="G48" s="1">
        <v>46049.042337962965</v>
      </c>
      <c r="H48" s="1">
        <v>46049.042337962965</v>
      </c>
      <c r="I48" s="1">
        <v>46049.04451388889</v>
      </c>
      <c r="J48" t="s">
        <v>236</v>
      </c>
      <c r="K48" t="s">
        <v>343</v>
      </c>
      <c r="L48" s="2">
        <v>2.181875011574074E-3</v>
      </c>
      <c r="M48" t="s">
        <v>253</v>
      </c>
      <c r="N48" t="s">
        <v>254</v>
      </c>
      <c r="O48" t="s">
        <v>54</v>
      </c>
      <c r="P48" t="s">
        <v>255</v>
      </c>
      <c r="Q48" t="b">
        <v>1</v>
      </c>
      <c r="R48" t="b">
        <v>1</v>
      </c>
      <c r="S48" t="b">
        <v>0</v>
      </c>
      <c r="T48" t="b">
        <v>1</v>
      </c>
      <c r="U48" t="b">
        <v>1</v>
      </c>
      <c r="V48" t="b">
        <v>0</v>
      </c>
      <c r="W48">
        <v>114</v>
      </c>
      <c r="X48">
        <v>3</v>
      </c>
      <c r="Y48">
        <v>23</v>
      </c>
      <c r="Z48">
        <v>32</v>
      </c>
      <c r="AA48">
        <v>19</v>
      </c>
      <c r="AB48">
        <v>0</v>
      </c>
      <c r="AC48">
        <v>4</v>
      </c>
      <c r="AD48">
        <v>0</v>
      </c>
      <c r="AE48">
        <v>0</v>
      </c>
      <c r="AF48">
        <v>0</v>
      </c>
      <c r="AG48">
        <v>4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11</v>
      </c>
      <c r="AP48">
        <v>1</v>
      </c>
      <c r="AQ48">
        <v>2</v>
      </c>
      <c r="AR48">
        <v>3</v>
      </c>
      <c r="AS48">
        <v>5</v>
      </c>
      <c r="AT48">
        <v>0</v>
      </c>
      <c r="AU48">
        <v>48</v>
      </c>
      <c r="AV48">
        <v>1</v>
      </c>
      <c r="AW48">
        <v>2</v>
      </c>
      <c r="AX48">
        <v>3</v>
      </c>
      <c r="AY48">
        <v>5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51</v>
      </c>
      <c r="BN48">
        <v>1</v>
      </c>
      <c r="BO48">
        <v>19</v>
      </c>
      <c r="BP48">
        <v>26</v>
      </c>
      <c r="BQ48">
        <v>5</v>
      </c>
      <c r="BR48">
        <v>0</v>
      </c>
    </row>
    <row r="49" spans="1:70" x14ac:dyDescent="0.25">
      <c r="A49" t="s">
        <v>347</v>
      </c>
      <c r="B49" t="s">
        <v>210</v>
      </c>
      <c r="C49" t="s">
        <v>211</v>
      </c>
      <c r="D49" t="s">
        <v>30</v>
      </c>
      <c r="E49" t="s">
        <v>201</v>
      </c>
      <c r="F49">
        <v>20783</v>
      </c>
      <c r="G49" s="1">
        <v>46048.825659722221</v>
      </c>
      <c r="H49" s="1">
        <v>46048.825659722221</v>
      </c>
      <c r="I49" s="1">
        <v>46048.826990740738</v>
      </c>
      <c r="J49" t="s">
        <v>329</v>
      </c>
      <c r="K49" t="s">
        <v>348</v>
      </c>
      <c r="L49" s="2">
        <v>1.328309537037037E-3</v>
      </c>
      <c r="M49" t="s">
        <v>263</v>
      </c>
      <c r="N49" t="s">
        <v>264</v>
      </c>
      <c r="O49" t="s">
        <v>198</v>
      </c>
      <c r="P49" t="s">
        <v>242</v>
      </c>
      <c r="Q49" t="b">
        <v>1</v>
      </c>
      <c r="R49" t="b">
        <v>1</v>
      </c>
      <c r="S49" t="b">
        <v>0</v>
      </c>
      <c r="T49" t="b">
        <v>1</v>
      </c>
      <c r="U49" t="b">
        <v>0</v>
      </c>
      <c r="V49" t="b">
        <v>0</v>
      </c>
      <c r="W49">
        <v>124</v>
      </c>
      <c r="X49">
        <v>3</v>
      </c>
      <c r="Y49">
        <v>23</v>
      </c>
      <c r="Z49">
        <v>32</v>
      </c>
      <c r="AA49">
        <v>19</v>
      </c>
      <c r="AB49">
        <v>0</v>
      </c>
      <c r="AC49">
        <v>4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11</v>
      </c>
      <c r="AP49">
        <v>1</v>
      </c>
      <c r="AQ49">
        <v>2</v>
      </c>
      <c r="AR49">
        <v>3</v>
      </c>
      <c r="AS49">
        <v>5</v>
      </c>
      <c r="AT49">
        <v>0</v>
      </c>
      <c r="AU49">
        <v>58</v>
      </c>
      <c r="AV49">
        <v>1</v>
      </c>
      <c r="AW49">
        <v>2</v>
      </c>
      <c r="AX49">
        <v>3</v>
      </c>
      <c r="AY49">
        <v>5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51</v>
      </c>
      <c r="BN49">
        <v>1</v>
      </c>
      <c r="BO49">
        <v>19</v>
      </c>
      <c r="BP49">
        <v>26</v>
      </c>
      <c r="BQ49">
        <v>5</v>
      </c>
      <c r="BR49">
        <v>0</v>
      </c>
    </row>
    <row r="50" spans="1:70" x14ac:dyDescent="0.25">
      <c r="A50" t="s">
        <v>349</v>
      </c>
      <c r="B50" t="s">
        <v>210</v>
      </c>
      <c r="C50" t="s">
        <v>211</v>
      </c>
      <c r="D50" t="s">
        <v>30</v>
      </c>
      <c r="E50" t="s">
        <v>251</v>
      </c>
      <c r="F50">
        <v>20783</v>
      </c>
      <c r="G50" s="1">
        <v>46048.04247685185</v>
      </c>
      <c r="H50" s="1">
        <v>46048.04247685185</v>
      </c>
      <c r="I50" s="1">
        <v>46048.044247685182</v>
      </c>
      <c r="J50" t="s">
        <v>236</v>
      </c>
      <c r="K50" t="s">
        <v>348</v>
      </c>
      <c r="L50" s="2">
        <v>1.7752514351851852E-3</v>
      </c>
      <c r="M50" t="s">
        <v>253</v>
      </c>
      <c r="N50" t="s">
        <v>254</v>
      </c>
      <c r="O50" t="s">
        <v>54</v>
      </c>
      <c r="P50" t="s">
        <v>255</v>
      </c>
      <c r="Q50" t="b">
        <v>1</v>
      </c>
      <c r="R50" t="b">
        <v>1</v>
      </c>
      <c r="S50" t="b">
        <v>0</v>
      </c>
      <c r="T50" t="b">
        <v>1</v>
      </c>
      <c r="U50" t="b">
        <v>1</v>
      </c>
      <c r="V50" t="b">
        <v>0</v>
      </c>
      <c r="W50">
        <v>124</v>
      </c>
      <c r="X50">
        <v>3</v>
      </c>
      <c r="Y50">
        <v>23</v>
      </c>
      <c r="Z50">
        <v>32</v>
      </c>
      <c r="AA50">
        <v>19</v>
      </c>
      <c r="AB50">
        <v>0</v>
      </c>
      <c r="AC50">
        <v>4</v>
      </c>
      <c r="AD50">
        <v>0</v>
      </c>
      <c r="AE50">
        <v>0</v>
      </c>
      <c r="AF50">
        <v>0</v>
      </c>
      <c r="AG50">
        <v>4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11</v>
      </c>
      <c r="AP50">
        <v>1</v>
      </c>
      <c r="AQ50">
        <v>2</v>
      </c>
      <c r="AR50">
        <v>3</v>
      </c>
      <c r="AS50">
        <v>5</v>
      </c>
      <c r="AT50">
        <v>0</v>
      </c>
      <c r="AU50">
        <v>58</v>
      </c>
      <c r="AV50">
        <v>1</v>
      </c>
      <c r="AW50">
        <v>2</v>
      </c>
      <c r="AX50">
        <v>3</v>
      </c>
      <c r="AY50">
        <v>5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51</v>
      </c>
      <c r="BN50">
        <v>1</v>
      </c>
      <c r="BO50">
        <v>19</v>
      </c>
      <c r="BP50">
        <v>26</v>
      </c>
      <c r="BQ50">
        <v>5</v>
      </c>
      <c r="BR50">
        <v>0</v>
      </c>
    </row>
    <row r="51" spans="1:70" x14ac:dyDescent="0.25">
      <c r="A51" t="s">
        <v>350</v>
      </c>
      <c r="B51" t="s">
        <v>210</v>
      </c>
      <c r="C51" t="s">
        <v>211</v>
      </c>
      <c r="D51" t="s">
        <v>30</v>
      </c>
      <c r="E51" t="s">
        <v>251</v>
      </c>
      <c r="F51">
        <v>20783</v>
      </c>
      <c r="G51" s="1">
        <v>46047.042442129627</v>
      </c>
      <c r="H51" s="1">
        <v>46047.042442129627</v>
      </c>
      <c r="I51" s="1">
        <v>46047.043402777781</v>
      </c>
      <c r="J51" t="s">
        <v>236</v>
      </c>
      <c r="K51" t="s">
        <v>351</v>
      </c>
      <c r="L51" s="2">
        <v>9.5835474537037037E-4</v>
      </c>
      <c r="M51" t="s">
        <v>253</v>
      </c>
      <c r="N51" t="s">
        <v>254</v>
      </c>
      <c r="O51" t="s">
        <v>54</v>
      </c>
      <c r="P51" t="s">
        <v>255</v>
      </c>
      <c r="Q51" t="b">
        <v>1</v>
      </c>
      <c r="R51" t="b">
        <v>1</v>
      </c>
      <c r="S51" t="b">
        <v>0</v>
      </c>
      <c r="T51" t="b">
        <v>1</v>
      </c>
      <c r="U51" t="b">
        <v>1</v>
      </c>
      <c r="V51" t="b">
        <v>0</v>
      </c>
      <c r="W51">
        <v>114</v>
      </c>
      <c r="X51">
        <v>3</v>
      </c>
      <c r="Y51">
        <v>23</v>
      </c>
      <c r="Z51">
        <v>32</v>
      </c>
      <c r="AA51">
        <v>19</v>
      </c>
      <c r="AB51">
        <v>0</v>
      </c>
      <c r="AC51">
        <v>4</v>
      </c>
      <c r="AD51">
        <v>0</v>
      </c>
      <c r="AE51">
        <v>0</v>
      </c>
      <c r="AF51">
        <v>0</v>
      </c>
      <c r="AG51">
        <v>4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11</v>
      </c>
      <c r="AP51">
        <v>1</v>
      </c>
      <c r="AQ51">
        <v>2</v>
      </c>
      <c r="AR51">
        <v>3</v>
      </c>
      <c r="AS51">
        <v>5</v>
      </c>
      <c r="AT51">
        <v>0</v>
      </c>
      <c r="AU51">
        <v>48</v>
      </c>
      <c r="AV51">
        <v>1</v>
      </c>
      <c r="AW51">
        <v>2</v>
      </c>
      <c r="AX51">
        <v>3</v>
      </c>
      <c r="AY51">
        <v>5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51</v>
      </c>
      <c r="BN51">
        <v>1</v>
      </c>
      <c r="BO51">
        <v>19</v>
      </c>
      <c r="BP51">
        <v>26</v>
      </c>
      <c r="BQ51">
        <v>5</v>
      </c>
      <c r="BR51">
        <v>0</v>
      </c>
    </row>
    <row r="52" spans="1:70" x14ac:dyDescent="0.25">
      <c r="A52" t="s">
        <v>352</v>
      </c>
      <c r="B52" t="s">
        <v>210</v>
      </c>
      <c r="C52" t="s">
        <v>211</v>
      </c>
      <c r="D52" t="s">
        <v>30</v>
      </c>
      <c r="E52" t="s">
        <v>251</v>
      </c>
      <c r="F52">
        <v>20783</v>
      </c>
      <c r="G52" s="1">
        <v>46046.047696759262</v>
      </c>
      <c r="H52" s="1">
        <v>46046.047696759262</v>
      </c>
      <c r="I52" s="1">
        <v>46046.049247685187</v>
      </c>
      <c r="J52" t="s">
        <v>236</v>
      </c>
      <c r="K52" t="s">
        <v>353</v>
      </c>
      <c r="L52" s="2">
        <v>1.5449292939814815E-3</v>
      </c>
      <c r="M52" t="s">
        <v>253</v>
      </c>
      <c r="N52" t="s">
        <v>254</v>
      </c>
      <c r="O52" t="s">
        <v>54</v>
      </c>
      <c r="P52" t="s">
        <v>255</v>
      </c>
      <c r="Q52" t="b">
        <v>1</v>
      </c>
      <c r="R52" t="b">
        <v>1</v>
      </c>
      <c r="S52" t="b">
        <v>0</v>
      </c>
      <c r="T52" t="b">
        <v>1</v>
      </c>
      <c r="U52" t="b">
        <v>1</v>
      </c>
      <c r="V52" t="b">
        <v>0</v>
      </c>
      <c r="W52">
        <v>124</v>
      </c>
      <c r="X52">
        <v>3</v>
      </c>
      <c r="Y52">
        <v>23</v>
      </c>
      <c r="Z52">
        <v>32</v>
      </c>
      <c r="AA52">
        <v>19</v>
      </c>
      <c r="AB52">
        <v>0</v>
      </c>
      <c r="AC52">
        <v>4</v>
      </c>
      <c r="AD52">
        <v>0</v>
      </c>
      <c r="AE52">
        <v>0</v>
      </c>
      <c r="AF52">
        <v>0</v>
      </c>
      <c r="AG52">
        <v>4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11</v>
      </c>
      <c r="AP52">
        <v>1</v>
      </c>
      <c r="AQ52">
        <v>2</v>
      </c>
      <c r="AR52">
        <v>3</v>
      </c>
      <c r="AS52">
        <v>5</v>
      </c>
      <c r="AT52">
        <v>0</v>
      </c>
      <c r="AU52">
        <v>58</v>
      </c>
      <c r="AV52">
        <v>1</v>
      </c>
      <c r="AW52">
        <v>2</v>
      </c>
      <c r="AX52">
        <v>3</v>
      </c>
      <c r="AY52">
        <v>5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51</v>
      </c>
      <c r="BN52">
        <v>1</v>
      </c>
      <c r="BO52">
        <v>19</v>
      </c>
      <c r="BP52">
        <v>26</v>
      </c>
      <c r="BQ52">
        <v>5</v>
      </c>
      <c r="BR52">
        <v>0</v>
      </c>
    </row>
    <row r="53" spans="1:70" x14ac:dyDescent="0.25">
      <c r="A53" t="s">
        <v>354</v>
      </c>
      <c r="B53" t="s">
        <v>210</v>
      </c>
      <c r="C53" t="s">
        <v>211</v>
      </c>
      <c r="D53" t="s">
        <v>30</v>
      </c>
      <c r="E53" t="s">
        <v>251</v>
      </c>
      <c r="F53">
        <v>20783</v>
      </c>
      <c r="G53" s="1">
        <v>46045.042627314811</v>
      </c>
      <c r="H53" s="1">
        <v>46045.042627314811</v>
      </c>
      <c r="I53" s="1">
        <v>46045.043761574074</v>
      </c>
      <c r="J53" t="s">
        <v>236</v>
      </c>
      <c r="K53" t="s">
        <v>355</v>
      </c>
      <c r="L53" s="2">
        <v>1.1334695949074074E-3</v>
      </c>
      <c r="M53" t="s">
        <v>253</v>
      </c>
      <c r="N53" t="s">
        <v>254</v>
      </c>
      <c r="O53" t="s">
        <v>54</v>
      </c>
      <c r="P53" t="s">
        <v>255</v>
      </c>
      <c r="Q53" t="b">
        <v>1</v>
      </c>
      <c r="R53" t="b">
        <v>1</v>
      </c>
      <c r="S53" t="b">
        <v>0</v>
      </c>
      <c r="T53" t="b">
        <v>1</v>
      </c>
      <c r="U53" t="b">
        <v>1</v>
      </c>
      <c r="V53" t="b">
        <v>0</v>
      </c>
      <c r="W53">
        <v>114</v>
      </c>
      <c r="X53">
        <v>3</v>
      </c>
      <c r="Y53">
        <v>23</v>
      </c>
      <c r="Z53">
        <v>32</v>
      </c>
      <c r="AA53">
        <v>19</v>
      </c>
      <c r="AB53">
        <v>0</v>
      </c>
      <c r="AC53">
        <v>4</v>
      </c>
      <c r="AD53">
        <v>0</v>
      </c>
      <c r="AE53">
        <v>0</v>
      </c>
      <c r="AF53">
        <v>0</v>
      </c>
      <c r="AG53">
        <v>4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11</v>
      </c>
      <c r="AP53">
        <v>1</v>
      </c>
      <c r="AQ53">
        <v>2</v>
      </c>
      <c r="AR53">
        <v>3</v>
      </c>
      <c r="AS53">
        <v>5</v>
      </c>
      <c r="AT53">
        <v>0</v>
      </c>
      <c r="AU53">
        <v>48</v>
      </c>
      <c r="AV53">
        <v>1</v>
      </c>
      <c r="AW53">
        <v>2</v>
      </c>
      <c r="AX53">
        <v>3</v>
      </c>
      <c r="AY53">
        <v>5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51</v>
      </c>
      <c r="BN53">
        <v>1</v>
      </c>
      <c r="BO53">
        <v>19</v>
      </c>
      <c r="BP53">
        <v>26</v>
      </c>
      <c r="BQ53">
        <v>5</v>
      </c>
      <c r="BR53">
        <v>0</v>
      </c>
    </row>
    <row r="54" spans="1:70" x14ac:dyDescent="0.25">
      <c r="A54" t="s">
        <v>356</v>
      </c>
      <c r="B54" t="s">
        <v>210</v>
      </c>
      <c r="C54" t="s">
        <v>211</v>
      </c>
      <c r="D54" t="s">
        <v>30</v>
      </c>
      <c r="E54" t="s">
        <v>251</v>
      </c>
      <c r="F54">
        <v>20783</v>
      </c>
      <c r="G54" s="1">
        <v>46044.042604166665</v>
      </c>
      <c r="H54" s="1">
        <v>46044.042604166665</v>
      </c>
      <c r="I54" s="1">
        <v>46044.044166666667</v>
      </c>
      <c r="J54" t="s">
        <v>236</v>
      </c>
      <c r="K54" t="s">
        <v>357</v>
      </c>
      <c r="L54" s="2">
        <v>1.5684287731481481E-3</v>
      </c>
      <c r="M54" t="s">
        <v>253</v>
      </c>
      <c r="N54" t="s">
        <v>254</v>
      </c>
      <c r="O54" t="s">
        <v>54</v>
      </c>
      <c r="P54" t="s">
        <v>255</v>
      </c>
      <c r="Q54" t="b">
        <v>1</v>
      </c>
      <c r="R54" t="b">
        <v>1</v>
      </c>
      <c r="S54" t="b">
        <v>0</v>
      </c>
      <c r="T54" t="b">
        <v>1</v>
      </c>
      <c r="U54" t="b">
        <v>1</v>
      </c>
      <c r="V54" t="b">
        <v>0</v>
      </c>
      <c r="W54">
        <v>124</v>
      </c>
      <c r="X54">
        <v>3</v>
      </c>
      <c r="Y54">
        <v>21</v>
      </c>
      <c r="Z54">
        <v>34</v>
      </c>
      <c r="AA54">
        <v>19</v>
      </c>
      <c r="AB54">
        <v>0</v>
      </c>
      <c r="AC54">
        <v>4</v>
      </c>
      <c r="AD54">
        <v>0</v>
      </c>
      <c r="AE54">
        <v>0</v>
      </c>
      <c r="AF54">
        <v>0</v>
      </c>
      <c r="AG54">
        <v>4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11</v>
      </c>
      <c r="AP54">
        <v>1</v>
      </c>
      <c r="AQ54">
        <v>2</v>
      </c>
      <c r="AR54">
        <v>3</v>
      </c>
      <c r="AS54">
        <v>5</v>
      </c>
      <c r="AT54">
        <v>0</v>
      </c>
      <c r="AU54">
        <v>58</v>
      </c>
      <c r="AV54">
        <v>1</v>
      </c>
      <c r="AW54">
        <v>2</v>
      </c>
      <c r="AX54">
        <v>3</v>
      </c>
      <c r="AY54">
        <v>5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51</v>
      </c>
      <c r="BN54">
        <v>1</v>
      </c>
      <c r="BO54">
        <v>17</v>
      </c>
      <c r="BP54">
        <v>28</v>
      </c>
      <c r="BQ54">
        <v>5</v>
      </c>
      <c r="BR54">
        <v>0</v>
      </c>
    </row>
    <row r="55" spans="1:70" x14ac:dyDescent="0.25">
      <c r="A55" t="s">
        <v>358</v>
      </c>
      <c r="B55" t="s">
        <v>210</v>
      </c>
      <c r="C55" t="s">
        <v>211</v>
      </c>
      <c r="D55" t="s">
        <v>30</v>
      </c>
      <c r="E55" t="s">
        <v>251</v>
      </c>
      <c r="F55">
        <v>20783</v>
      </c>
      <c r="G55" s="1">
        <v>46043.04247685185</v>
      </c>
      <c r="H55" s="1">
        <v>46043.04247685185</v>
      </c>
      <c r="I55" s="1">
        <v>46043.044189814813</v>
      </c>
      <c r="J55" t="s">
        <v>236</v>
      </c>
      <c r="K55" t="s">
        <v>359</v>
      </c>
      <c r="L55" s="2">
        <v>1.7184262731481481E-3</v>
      </c>
      <c r="M55" t="s">
        <v>253</v>
      </c>
      <c r="N55" t="s">
        <v>254</v>
      </c>
      <c r="O55" t="s">
        <v>54</v>
      </c>
      <c r="P55" t="s">
        <v>255</v>
      </c>
      <c r="Q55" t="b">
        <v>1</v>
      </c>
      <c r="R55" t="b">
        <v>1</v>
      </c>
      <c r="S55" t="b">
        <v>0</v>
      </c>
      <c r="T55" t="b">
        <v>1</v>
      </c>
      <c r="U55" t="b">
        <v>1</v>
      </c>
      <c r="V55" t="b">
        <v>0</v>
      </c>
      <c r="W55">
        <v>124</v>
      </c>
      <c r="X55">
        <v>3</v>
      </c>
      <c r="Y55">
        <v>21</v>
      </c>
      <c r="Z55">
        <v>33</v>
      </c>
      <c r="AA55">
        <v>19</v>
      </c>
      <c r="AB55">
        <v>1</v>
      </c>
      <c r="AC55">
        <v>4</v>
      </c>
      <c r="AD55">
        <v>0</v>
      </c>
      <c r="AE55">
        <v>0</v>
      </c>
      <c r="AF55">
        <v>0</v>
      </c>
      <c r="AG55">
        <v>4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11</v>
      </c>
      <c r="AP55">
        <v>1</v>
      </c>
      <c r="AQ55">
        <v>2</v>
      </c>
      <c r="AR55">
        <v>3</v>
      </c>
      <c r="AS55">
        <v>5</v>
      </c>
      <c r="AT55">
        <v>0</v>
      </c>
      <c r="AU55">
        <v>58</v>
      </c>
      <c r="AV55">
        <v>1</v>
      </c>
      <c r="AW55">
        <v>2</v>
      </c>
      <c r="AX55">
        <v>3</v>
      </c>
      <c r="AY55">
        <v>5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51</v>
      </c>
      <c r="BN55">
        <v>1</v>
      </c>
      <c r="BO55">
        <v>17</v>
      </c>
      <c r="BP55">
        <v>27</v>
      </c>
      <c r="BQ55">
        <v>5</v>
      </c>
      <c r="BR55">
        <v>1</v>
      </c>
    </row>
    <row r="56" spans="1:70" x14ac:dyDescent="0.25">
      <c r="A56" t="s">
        <v>360</v>
      </c>
      <c r="B56" t="s">
        <v>210</v>
      </c>
      <c r="C56" t="s">
        <v>211</v>
      </c>
      <c r="D56" t="s">
        <v>30</v>
      </c>
      <c r="E56" t="s">
        <v>251</v>
      </c>
      <c r="F56">
        <v>20783</v>
      </c>
      <c r="G56" s="1">
        <v>46042.04247685185</v>
      </c>
      <c r="H56" s="1">
        <v>46042.04247685185</v>
      </c>
      <c r="I56" s="1">
        <v>46042.04414351852</v>
      </c>
      <c r="J56" t="s">
        <v>236</v>
      </c>
      <c r="K56" t="s">
        <v>361</v>
      </c>
      <c r="L56" s="2">
        <v>1.6670098958333334E-3</v>
      </c>
      <c r="M56" t="s">
        <v>253</v>
      </c>
      <c r="N56" t="s">
        <v>254</v>
      </c>
      <c r="O56" t="s">
        <v>54</v>
      </c>
      <c r="P56" t="s">
        <v>255</v>
      </c>
      <c r="Q56" t="b">
        <v>1</v>
      </c>
      <c r="R56" t="b">
        <v>1</v>
      </c>
      <c r="S56" t="b">
        <v>0</v>
      </c>
      <c r="T56" t="b">
        <v>1</v>
      </c>
      <c r="U56" t="b">
        <v>1</v>
      </c>
      <c r="V56" t="b">
        <v>0</v>
      </c>
      <c r="W56">
        <v>124</v>
      </c>
      <c r="X56">
        <v>3</v>
      </c>
      <c r="Y56">
        <v>21</v>
      </c>
      <c r="Z56">
        <v>33</v>
      </c>
      <c r="AA56">
        <v>19</v>
      </c>
      <c r="AB56">
        <v>1</v>
      </c>
      <c r="AC56">
        <v>4</v>
      </c>
      <c r="AD56">
        <v>0</v>
      </c>
      <c r="AE56">
        <v>0</v>
      </c>
      <c r="AF56">
        <v>0</v>
      </c>
      <c r="AG56">
        <v>4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11</v>
      </c>
      <c r="AP56">
        <v>1</v>
      </c>
      <c r="AQ56">
        <v>2</v>
      </c>
      <c r="AR56">
        <v>3</v>
      </c>
      <c r="AS56">
        <v>5</v>
      </c>
      <c r="AT56">
        <v>0</v>
      </c>
      <c r="AU56">
        <v>58</v>
      </c>
      <c r="AV56">
        <v>1</v>
      </c>
      <c r="AW56">
        <v>2</v>
      </c>
      <c r="AX56">
        <v>3</v>
      </c>
      <c r="AY56">
        <v>5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51</v>
      </c>
      <c r="BN56">
        <v>1</v>
      </c>
      <c r="BO56">
        <v>17</v>
      </c>
      <c r="BP56">
        <v>27</v>
      </c>
      <c r="BQ56">
        <v>5</v>
      </c>
      <c r="BR56">
        <v>1</v>
      </c>
    </row>
    <row r="57" spans="1:70" x14ac:dyDescent="0.25">
      <c r="A57" t="s">
        <v>362</v>
      </c>
      <c r="B57" t="s">
        <v>210</v>
      </c>
      <c r="C57" t="s">
        <v>211</v>
      </c>
      <c r="D57" t="s">
        <v>30</v>
      </c>
      <c r="E57" t="s">
        <v>201</v>
      </c>
      <c r="F57">
        <v>20783</v>
      </c>
      <c r="G57" s="1">
        <v>46041.65283564815</v>
      </c>
      <c r="H57" s="1">
        <v>46041.65283564815</v>
      </c>
      <c r="I57" s="1">
        <v>46041.653935185182</v>
      </c>
      <c r="J57" t="s">
        <v>363</v>
      </c>
      <c r="K57" t="s">
        <v>364</v>
      </c>
      <c r="L57" s="2">
        <v>1.0931046412037038E-3</v>
      </c>
      <c r="M57" t="s">
        <v>263</v>
      </c>
      <c r="N57" t="s">
        <v>264</v>
      </c>
      <c r="O57" t="s">
        <v>198</v>
      </c>
      <c r="P57" t="s">
        <v>242</v>
      </c>
      <c r="Q57" t="b">
        <v>1</v>
      </c>
      <c r="R57" t="b">
        <v>1</v>
      </c>
      <c r="S57" t="b">
        <v>0</v>
      </c>
      <c r="T57" t="b">
        <v>1</v>
      </c>
      <c r="U57" t="b">
        <v>0</v>
      </c>
      <c r="V57" t="b">
        <v>0</v>
      </c>
      <c r="W57">
        <v>124</v>
      </c>
      <c r="X57">
        <v>3</v>
      </c>
      <c r="Y57">
        <v>21</v>
      </c>
      <c r="Z57">
        <v>33</v>
      </c>
      <c r="AA57">
        <v>19</v>
      </c>
      <c r="AB57">
        <v>1</v>
      </c>
      <c r="AC57">
        <v>4</v>
      </c>
      <c r="AD57">
        <v>0</v>
      </c>
      <c r="AE57">
        <v>0</v>
      </c>
      <c r="AF57">
        <v>0</v>
      </c>
      <c r="AG57">
        <v>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11</v>
      </c>
      <c r="AP57">
        <v>1</v>
      </c>
      <c r="AQ57">
        <v>2</v>
      </c>
      <c r="AR57">
        <v>3</v>
      </c>
      <c r="AS57">
        <v>5</v>
      </c>
      <c r="AT57">
        <v>0</v>
      </c>
      <c r="AU57">
        <v>58</v>
      </c>
      <c r="AV57">
        <v>1</v>
      </c>
      <c r="AW57">
        <v>2</v>
      </c>
      <c r="AX57">
        <v>3</v>
      </c>
      <c r="AY57">
        <v>5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51</v>
      </c>
      <c r="BN57">
        <v>1</v>
      </c>
      <c r="BO57">
        <v>17</v>
      </c>
      <c r="BP57">
        <v>27</v>
      </c>
      <c r="BQ57">
        <v>5</v>
      </c>
      <c r="BR57">
        <v>1</v>
      </c>
    </row>
    <row r="58" spans="1:70" x14ac:dyDescent="0.25">
      <c r="A58" t="s">
        <v>365</v>
      </c>
      <c r="B58" t="s">
        <v>210</v>
      </c>
      <c r="C58" t="s">
        <v>211</v>
      </c>
      <c r="D58" t="s">
        <v>30</v>
      </c>
      <c r="E58" t="s">
        <v>251</v>
      </c>
      <c r="F58">
        <v>20783</v>
      </c>
      <c r="G58" s="1">
        <v>46041.042395833334</v>
      </c>
      <c r="H58" s="1">
        <v>46041.042395833334</v>
      </c>
      <c r="I58" s="1">
        <v>46041.044490740744</v>
      </c>
      <c r="J58" t="s">
        <v>236</v>
      </c>
      <c r="K58" t="s">
        <v>364</v>
      </c>
      <c r="L58" s="2">
        <v>2.0978855439814817E-3</v>
      </c>
      <c r="M58" t="s">
        <v>253</v>
      </c>
      <c r="N58" t="s">
        <v>254</v>
      </c>
      <c r="O58" t="s">
        <v>54</v>
      </c>
      <c r="P58" t="s">
        <v>255</v>
      </c>
      <c r="Q58" t="b">
        <v>1</v>
      </c>
      <c r="R58" t="b">
        <v>1</v>
      </c>
      <c r="S58" t="b">
        <v>0</v>
      </c>
      <c r="T58" t="b">
        <v>1</v>
      </c>
      <c r="U58" t="b">
        <v>1</v>
      </c>
      <c r="V58" t="b">
        <v>0</v>
      </c>
      <c r="W58">
        <v>114</v>
      </c>
      <c r="X58">
        <v>3</v>
      </c>
      <c r="Y58">
        <v>21</v>
      </c>
      <c r="Z58">
        <v>33</v>
      </c>
      <c r="AA58">
        <v>19</v>
      </c>
      <c r="AB58">
        <v>1</v>
      </c>
      <c r="AC58">
        <v>4</v>
      </c>
      <c r="AD58">
        <v>0</v>
      </c>
      <c r="AE58">
        <v>0</v>
      </c>
      <c r="AF58">
        <v>0</v>
      </c>
      <c r="AG58">
        <v>4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11</v>
      </c>
      <c r="AP58">
        <v>1</v>
      </c>
      <c r="AQ58">
        <v>2</v>
      </c>
      <c r="AR58">
        <v>3</v>
      </c>
      <c r="AS58">
        <v>5</v>
      </c>
      <c r="AT58">
        <v>0</v>
      </c>
      <c r="AU58">
        <v>48</v>
      </c>
      <c r="AV58">
        <v>1</v>
      </c>
      <c r="AW58">
        <v>2</v>
      </c>
      <c r="AX58">
        <v>3</v>
      </c>
      <c r="AY58">
        <v>5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51</v>
      </c>
      <c r="BN58">
        <v>1</v>
      </c>
      <c r="BO58">
        <v>17</v>
      </c>
      <c r="BP58">
        <v>27</v>
      </c>
      <c r="BQ58">
        <v>5</v>
      </c>
      <c r="BR58">
        <v>1</v>
      </c>
    </row>
    <row r="59" spans="1:70" x14ac:dyDescent="0.25">
      <c r="A59" t="s">
        <v>366</v>
      </c>
      <c r="B59" t="s">
        <v>210</v>
      </c>
      <c r="C59" t="s">
        <v>211</v>
      </c>
      <c r="D59" t="s">
        <v>30</v>
      </c>
      <c r="E59" t="s">
        <v>251</v>
      </c>
      <c r="F59">
        <v>20783</v>
      </c>
      <c r="G59" s="1">
        <v>46040.042337962965</v>
      </c>
      <c r="H59" s="1">
        <v>46040.042337962965</v>
      </c>
      <c r="I59" s="1">
        <v>46040.043587962966</v>
      </c>
      <c r="J59" t="s">
        <v>236</v>
      </c>
      <c r="K59" t="s">
        <v>367</v>
      </c>
      <c r="L59" s="2">
        <v>1.2480134953703704E-3</v>
      </c>
      <c r="M59" t="s">
        <v>253</v>
      </c>
      <c r="N59" t="s">
        <v>254</v>
      </c>
      <c r="O59" t="s">
        <v>54</v>
      </c>
      <c r="P59" t="s">
        <v>255</v>
      </c>
      <c r="Q59" t="b">
        <v>1</v>
      </c>
      <c r="R59" t="b">
        <v>1</v>
      </c>
      <c r="S59" t="b">
        <v>0</v>
      </c>
      <c r="T59" t="b">
        <v>1</v>
      </c>
      <c r="U59" t="b">
        <v>1</v>
      </c>
      <c r="V59" t="b">
        <v>0</v>
      </c>
      <c r="W59">
        <v>114</v>
      </c>
      <c r="X59">
        <v>3</v>
      </c>
      <c r="Y59">
        <v>21</v>
      </c>
      <c r="Z59">
        <v>33</v>
      </c>
      <c r="AA59">
        <v>19</v>
      </c>
      <c r="AB59">
        <v>1</v>
      </c>
      <c r="AC59">
        <v>4</v>
      </c>
      <c r="AD59">
        <v>0</v>
      </c>
      <c r="AE59">
        <v>0</v>
      </c>
      <c r="AF59">
        <v>0</v>
      </c>
      <c r="AG59">
        <v>4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11</v>
      </c>
      <c r="AP59">
        <v>1</v>
      </c>
      <c r="AQ59">
        <v>2</v>
      </c>
      <c r="AR59">
        <v>3</v>
      </c>
      <c r="AS59">
        <v>5</v>
      </c>
      <c r="AT59">
        <v>0</v>
      </c>
      <c r="AU59">
        <v>48</v>
      </c>
      <c r="AV59">
        <v>1</v>
      </c>
      <c r="AW59">
        <v>2</v>
      </c>
      <c r="AX59">
        <v>3</v>
      </c>
      <c r="AY59">
        <v>5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51</v>
      </c>
      <c r="BN59">
        <v>1</v>
      </c>
      <c r="BO59">
        <v>17</v>
      </c>
      <c r="BP59">
        <v>27</v>
      </c>
      <c r="BQ59">
        <v>5</v>
      </c>
      <c r="BR59">
        <v>1</v>
      </c>
    </row>
    <row r="60" spans="1:70" x14ac:dyDescent="0.25">
      <c r="A60" t="s">
        <v>368</v>
      </c>
      <c r="B60" t="s">
        <v>210</v>
      </c>
      <c r="C60" t="s">
        <v>211</v>
      </c>
      <c r="D60" t="s">
        <v>30</v>
      </c>
      <c r="E60" t="s">
        <v>251</v>
      </c>
      <c r="F60">
        <v>20783</v>
      </c>
      <c r="G60" s="1">
        <v>46039.042627314811</v>
      </c>
      <c r="H60" s="1">
        <v>46039.042627314811</v>
      </c>
      <c r="I60" s="1">
        <v>46039.043703703705</v>
      </c>
      <c r="J60" t="s">
        <v>236</v>
      </c>
      <c r="K60" t="s">
        <v>369</v>
      </c>
      <c r="L60" s="2">
        <v>1.0764924652777778E-3</v>
      </c>
      <c r="M60" t="s">
        <v>253</v>
      </c>
      <c r="N60" t="s">
        <v>254</v>
      </c>
      <c r="O60" t="s">
        <v>54</v>
      </c>
      <c r="P60" t="s">
        <v>255</v>
      </c>
      <c r="Q60" t="b">
        <v>1</v>
      </c>
      <c r="R60" t="b">
        <v>1</v>
      </c>
      <c r="S60" t="b">
        <v>0</v>
      </c>
      <c r="T60" t="b">
        <v>1</v>
      </c>
      <c r="U60" t="b">
        <v>1</v>
      </c>
      <c r="V60" t="b">
        <v>0</v>
      </c>
      <c r="W60">
        <v>112</v>
      </c>
      <c r="X60">
        <v>3</v>
      </c>
      <c r="Y60">
        <v>21</v>
      </c>
      <c r="Z60">
        <v>30</v>
      </c>
      <c r="AA60">
        <v>19</v>
      </c>
      <c r="AB60">
        <v>2</v>
      </c>
      <c r="AC60">
        <v>4</v>
      </c>
      <c r="AD60">
        <v>0</v>
      </c>
      <c r="AE60">
        <v>0</v>
      </c>
      <c r="AF60">
        <v>0</v>
      </c>
      <c r="AG60">
        <v>4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11</v>
      </c>
      <c r="AP60">
        <v>1</v>
      </c>
      <c r="AQ60">
        <v>2</v>
      </c>
      <c r="AR60">
        <v>3</v>
      </c>
      <c r="AS60">
        <v>5</v>
      </c>
      <c r="AT60">
        <v>0</v>
      </c>
      <c r="AU60">
        <v>48</v>
      </c>
      <c r="AV60">
        <v>1</v>
      </c>
      <c r="AW60">
        <v>2</v>
      </c>
      <c r="AX60">
        <v>3</v>
      </c>
      <c r="AY60">
        <v>5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49</v>
      </c>
      <c r="BN60">
        <v>1</v>
      </c>
      <c r="BO60">
        <v>17</v>
      </c>
      <c r="BP60">
        <v>24</v>
      </c>
      <c r="BQ60">
        <v>5</v>
      </c>
      <c r="BR60">
        <v>2</v>
      </c>
    </row>
    <row r="61" spans="1:70" x14ac:dyDescent="0.25">
      <c r="A61" t="s">
        <v>370</v>
      </c>
      <c r="B61" t="s">
        <v>210</v>
      </c>
      <c r="C61" t="s">
        <v>211</v>
      </c>
      <c r="D61" t="s">
        <v>30</v>
      </c>
      <c r="E61" t="s">
        <v>251</v>
      </c>
      <c r="F61">
        <v>20783</v>
      </c>
      <c r="G61" s="1">
        <v>46038.042627314811</v>
      </c>
      <c r="H61" s="1">
        <v>46038.042627314811</v>
      </c>
      <c r="I61" s="1">
        <v>46038.043703703705</v>
      </c>
      <c r="J61" t="s">
        <v>236</v>
      </c>
      <c r="K61" t="s">
        <v>371</v>
      </c>
      <c r="L61" s="2">
        <v>1.0703211111111111E-3</v>
      </c>
      <c r="M61" t="s">
        <v>253</v>
      </c>
      <c r="N61" t="s">
        <v>254</v>
      </c>
      <c r="O61" t="s">
        <v>54</v>
      </c>
      <c r="P61" t="s">
        <v>255</v>
      </c>
      <c r="Q61" t="b">
        <v>1</v>
      </c>
      <c r="R61" t="b">
        <v>1</v>
      </c>
      <c r="S61" t="b">
        <v>0</v>
      </c>
      <c r="T61" t="b">
        <v>1</v>
      </c>
      <c r="U61" t="b">
        <v>1</v>
      </c>
      <c r="V61" t="b">
        <v>0</v>
      </c>
      <c r="W61">
        <v>112</v>
      </c>
      <c r="X61">
        <v>4</v>
      </c>
      <c r="Y61">
        <v>21</v>
      </c>
      <c r="Z61">
        <v>29</v>
      </c>
      <c r="AA61">
        <v>19</v>
      </c>
      <c r="AB61">
        <v>2</v>
      </c>
      <c r="AC61">
        <v>4</v>
      </c>
      <c r="AD61">
        <v>0</v>
      </c>
      <c r="AE61">
        <v>0</v>
      </c>
      <c r="AF61">
        <v>0</v>
      </c>
      <c r="AG61">
        <v>4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11</v>
      </c>
      <c r="AP61">
        <v>1</v>
      </c>
      <c r="AQ61">
        <v>2</v>
      </c>
      <c r="AR61">
        <v>3</v>
      </c>
      <c r="AS61">
        <v>5</v>
      </c>
      <c r="AT61">
        <v>0</v>
      </c>
      <c r="AU61">
        <v>48</v>
      </c>
      <c r="AV61">
        <v>1</v>
      </c>
      <c r="AW61">
        <v>2</v>
      </c>
      <c r="AX61">
        <v>3</v>
      </c>
      <c r="AY61">
        <v>5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49</v>
      </c>
      <c r="BN61">
        <v>2</v>
      </c>
      <c r="BO61">
        <v>17</v>
      </c>
      <c r="BP61">
        <v>23</v>
      </c>
      <c r="BQ61">
        <v>5</v>
      </c>
      <c r="BR61">
        <v>2</v>
      </c>
    </row>
    <row r="62" spans="1:70" x14ac:dyDescent="0.25">
      <c r="A62" t="s">
        <v>372</v>
      </c>
      <c r="B62" t="s">
        <v>210</v>
      </c>
      <c r="C62" t="s">
        <v>211</v>
      </c>
      <c r="D62" t="s">
        <v>30</v>
      </c>
      <c r="E62" t="s">
        <v>251</v>
      </c>
      <c r="F62">
        <v>20783</v>
      </c>
      <c r="G62" s="1">
        <v>46037.042453703703</v>
      </c>
      <c r="H62" s="1">
        <v>46037.042453703703</v>
      </c>
      <c r="I62" s="1">
        <v>46037.043692129628</v>
      </c>
      <c r="J62" t="s">
        <v>236</v>
      </c>
      <c r="K62" t="s">
        <v>373</v>
      </c>
      <c r="L62" s="2">
        <v>1.2390642708333334E-3</v>
      </c>
      <c r="M62" t="s">
        <v>253</v>
      </c>
      <c r="N62" t="s">
        <v>254</v>
      </c>
      <c r="O62" t="s">
        <v>54</v>
      </c>
      <c r="P62" t="s">
        <v>255</v>
      </c>
      <c r="Q62" t="b">
        <v>1</v>
      </c>
      <c r="R62" t="b">
        <v>1</v>
      </c>
      <c r="S62" t="b">
        <v>0</v>
      </c>
      <c r="T62" t="b">
        <v>1</v>
      </c>
      <c r="U62" t="b">
        <v>1</v>
      </c>
      <c r="V62" t="b">
        <v>0</v>
      </c>
      <c r="W62">
        <v>112</v>
      </c>
      <c r="X62">
        <v>4</v>
      </c>
      <c r="Y62">
        <v>21</v>
      </c>
      <c r="Z62">
        <v>29</v>
      </c>
      <c r="AA62">
        <v>19</v>
      </c>
      <c r="AB62">
        <v>2</v>
      </c>
      <c r="AC62">
        <v>4</v>
      </c>
      <c r="AD62">
        <v>0</v>
      </c>
      <c r="AE62">
        <v>0</v>
      </c>
      <c r="AF62">
        <v>0</v>
      </c>
      <c r="AG62">
        <v>4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11</v>
      </c>
      <c r="AP62">
        <v>1</v>
      </c>
      <c r="AQ62">
        <v>2</v>
      </c>
      <c r="AR62">
        <v>3</v>
      </c>
      <c r="AS62">
        <v>5</v>
      </c>
      <c r="AT62">
        <v>0</v>
      </c>
      <c r="AU62">
        <v>48</v>
      </c>
      <c r="AV62">
        <v>1</v>
      </c>
      <c r="AW62">
        <v>2</v>
      </c>
      <c r="AX62">
        <v>3</v>
      </c>
      <c r="AY62">
        <v>5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49</v>
      </c>
      <c r="BN62">
        <v>2</v>
      </c>
      <c r="BO62">
        <v>17</v>
      </c>
      <c r="BP62">
        <v>23</v>
      </c>
      <c r="BQ62">
        <v>5</v>
      </c>
      <c r="BR62">
        <v>2</v>
      </c>
    </row>
    <row r="63" spans="1:70" x14ac:dyDescent="0.25">
      <c r="A63" t="s">
        <v>374</v>
      </c>
      <c r="B63" t="s">
        <v>210</v>
      </c>
      <c r="C63" t="s">
        <v>211</v>
      </c>
      <c r="D63" t="s">
        <v>30</v>
      </c>
      <c r="E63" t="s">
        <v>251</v>
      </c>
      <c r="F63">
        <v>20783</v>
      </c>
      <c r="G63" s="1">
        <v>46036.042395833334</v>
      </c>
      <c r="H63" s="1">
        <v>46036.042395833334</v>
      </c>
      <c r="I63" s="1">
        <v>46036.04347222222</v>
      </c>
      <c r="J63" t="s">
        <v>236</v>
      </c>
      <c r="K63" t="s">
        <v>375</v>
      </c>
      <c r="L63" s="2">
        <v>1.0734891087962964E-3</v>
      </c>
      <c r="M63" t="s">
        <v>253</v>
      </c>
      <c r="N63" t="s">
        <v>254</v>
      </c>
      <c r="O63" t="s">
        <v>54</v>
      </c>
      <c r="P63" t="s">
        <v>255</v>
      </c>
      <c r="Q63" t="b">
        <v>1</v>
      </c>
      <c r="R63" t="b">
        <v>1</v>
      </c>
      <c r="S63" t="b">
        <v>0</v>
      </c>
      <c r="T63" t="b">
        <v>1</v>
      </c>
      <c r="U63" t="b">
        <v>1</v>
      </c>
      <c r="V63" t="b">
        <v>0</v>
      </c>
      <c r="W63">
        <v>112</v>
      </c>
      <c r="X63">
        <v>4</v>
      </c>
      <c r="Y63">
        <v>21</v>
      </c>
      <c r="Z63">
        <v>29</v>
      </c>
      <c r="AA63">
        <v>19</v>
      </c>
      <c r="AB63">
        <v>2</v>
      </c>
      <c r="AC63">
        <v>4</v>
      </c>
      <c r="AD63">
        <v>0</v>
      </c>
      <c r="AE63">
        <v>0</v>
      </c>
      <c r="AF63">
        <v>0</v>
      </c>
      <c r="AG63">
        <v>4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11</v>
      </c>
      <c r="AP63">
        <v>1</v>
      </c>
      <c r="AQ63">
        <v>2</v>
      </c>
      <c r="AR63">
        <v>3</v>
      </c>
      <c r="AS63">
        <v>5</v>
      </c>
      <c r="AT63">
        <v>0</v>
      </c>
      <c r="AU63">
        <v>48</v>
      </c>
      <c r="AV63">
        <v>1</v>
      </c>
      <c r="AW63">
        <v>2</v>
      </c>
      <c r="AX63">
        <v>3</v>
      </c>
      <c r="AY63">
        <v>5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49</v>
      </c>
      <c r="BN63">
        <v>2</v>
      </c>
      <c r="BO63">
        <v>17</v>
      </c>
      <c r="BP63">
        <v>23</v>
      </c>
      <c r="BQ63">
        <v>5</v>
      </c>
      <c r="BR63">
        <v>2</v>
      </c>
    </row>
    <row r="64" spans="1:70" x14ac:dyDescent="0.25">
      <c r="A64" t="s">
        <v>376</v>
      </c>
      <c r="B64" t="s">
        <v>210</v>
      </c>
      <c r="C64" t="s">
        <v>211</v>
      </c>
      <c r="D64" t="s">
        <v>30</v>
      </c>
      <c r="E64" t="s">
        <v>251</v>
      </c>
      <c r="F64">
        <v>20783</v>
      </c>
      <c r="G64" s="1">
        <v>46035.042500000003</v>
      </c>
      <c r="H64" s="1">
        <v>46035.042500000003</v>
      </c>
      <c r="I64" s="1">
        <v>46035.044039351851</v>
      </c>
      <c r="J64" t="s">
        <v>236</v>
      </c>
      <c r="K64" t="s">
        <v>377</v>
      </c>
      <c r="L64" s="2">
        <v>1.5391861574074073E-3</v>
      </c>
      <c r="M64" t="s">
        <v>253</v>
      </c>
      <c r="N64" t="s">
        <v>254</v>
      </c>
      <c r="O64" t="s">
        <v>54</v>
      </c>
      <c r="P64" t="s">
        <v>255</v>
      </c>
      <c r="Q64" t="b">
        <v>1</v>
      </c>
      <c r="R64" t="b">
        <v>1</v>
      </c>
      <c r="S64" t="b">
        <v>0</v>
      </c>
      <c r="T64" t="b">
        <v>1</v>
      </c>
      <c r="U64" t="b">
        <v>1</v>
      </c>
      <c r="V64" t="b">
        <v>0</v>
      </c>
      <c r="W64">
        <v>122</v>
      </c>
      <c r="X64">
        <v>4</v>
      </c>
      <c r="Y64">
        <v>21</v>
      </c>
      <c r="Z64">
        <v>29</v>
      </c>
      <c r="AA64">
        <v>19</v>
      </c>
      <c r="AB64">
        <v>2</v>
      </c>
      <c r="AC64">
        <v>4</v>
      </c>
      <c r="AD64">
        <v>0</v>
      </c>
      <c r="AE64">
        <v>0</v>
      </c>
      <c r="AF64">
        <v>0</v>
      </c>
      <c r="AG64">
        <v>4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11</v>
      </c>
      <c r="AP64">
        <v>1</v>
      </c>
      <c r="AQ64">
        <v>2</v>
      </c>
      <c r="AR64">
        <v>3</v>
      </c>
      <c r="AS64">
        <v>5</v>
      </c>
      <c r="AT64">
        <v>0</v>
      </c>
      <c r="AU64">
        <v>58</v>
      </c>
      <c r="AV64">
        <v>1</v>
      </c>
      <c r="AW64">
        <v>2</v>
      </c>
      <c r="AX64">
        <v>3</v>
      </c>
      <c r="AY64">
        <v>5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49</v>
      </c>
      <c r="BN64">
        <v>2</v>
      </c>
      <c r="BO64">
        <v>17</v>
      </c>
      <c r="BP64">
        <v>23</v>
      </c>
      <c r="BQ64">
        <v>5</v>
      </c>
      <c r="BR64">
        <v>2</v>
      </c>
    </row>
    <row r="65" spans="1:70" x14ac:dyDescent="0.25">
      <c r="A65" t="s">
        <v>378</v>
      </c>
      <c r="B65" t="s">
        <v>210</v>
      </c>
      <c r="C65" t="s">
        <v>211</v>
      </c>
      <c r="D65" t="s">
        <v>30</v>
      </c>
      <c r="E65" t="s">
        <v>201</v>
      </c>
      <c r="F65">
        <v>20783</v>
      </c>
      <c r="G65" s="1">
        <v>46034.648379629631</v>
      </c>
      <c r="H65" s="1">
        <v>46034.648379629631</v>
      </c>
      <c r="I65" s="1">
        <v>46034.649965277778</v>
      </c>
      <c r="J65" t="s">
        <v>363</v>
      </c>
      <c r="K65" t="s">
        <v>379</v>
      </c>
      <c r="L65" s="2">
        <v>1.5815326736111112E-3</v>
      </c>
      <c r="M65" t="s">
        <v>263</v>
      </c>
      <c r="N65" t="s">
        <v>264</v>
      </c>
      <c r="O65" t="s">
        <v>198</v>
      </c>
      <c r="P65" t="s">
        <v>242</v>
      </c>
      <c r="Q65" t="b">
        <v>1</v>
      </c>
      <c r="R65" t="b">
        <v>1</v>
      </c>
      <c r="S65" t="b">
        <v>0</v>
      </c>
      <c r="T65" t="b">
        <v>1</v>
      </c>
      <c r="U65" t="b">
        <v>0</v>
      </c>
      <c r="V65" t="b">
        <v>0</v>
      </c>
      <c r="W65">
        <v>122</v>
      </c>
      <c r="X65">
        <v>4</v>
      </c>
      <c r="Y65">
        <v>21</v>
      </c>
      <c r="Z65">
        <v>29</v>
      </c>
      <c r="AA65">
        <v>19</v>
      </c>
      <c r="AB65">
        <v>2</v>
      </c>
      <c r="AC65">
        <v>4</v>
      </c>
      <c r="AD65">
        <v>0</v>
      </c>
      <c r="AE65">
        <v>0</v>
      </c>
      <c r="AF65">
        <v>0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11</v>
      </c>
      <c r="AP65">
        <v>1</v>
      </c>
      <c r="AQ65">
        <v>2</v>
      </c>
      <c r="AR65">
        <v>3</v>
      </c>
      <c r="AS65">
        <v>5</v>
      </c>
      <c r="AT65">
        <v>0</v>
      </c>
      <c r="AU65">
        <v>58</v>
      </c>
      <c r="AV65">
        <v>1</v>
      </c>
      <c r="AW65">
        <v>2</v>
      </c>
      <c r="AX65">
        <v>3</v>
      </c>
      <c r="AY65">
        <v>5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49</v>
      </c>
      <c r="BN65">
        <v>2</v>
      </c>
      <c r="BO65">
        <v>17</v>
      </c>
      <c r="BP65">
        <v>23</v>
      </c>
      <c r="BQ65">
        <v>5</v>
      </c>
      <c r="BR65">
        <v>2</v>
      </c>
    </row>
    <row r="66" spans="1:70" x14ac:dyDescent="0.25">
      <c r="A66" t="s">
        <v>380</v>
      </c>
      <c r="B66" t="s">
        <v>210</v>
      </c>
      <c r="C66" t="s">
        <v>211</v>
      </c>
      <c r="D66" t="s">
        <v>30</v>
      </c>
      <c r="E66" t="s">
        <v>251</v>
      </c>
      <c r="F66">
        <v>20783</v>
      </c>
      <c r="G66" s="1">
        <v>46034.042256944442</v>
      </c>
      <c r="H66" s="1">
        <v>46034.042256944442</v>
      </c>
      <c r="I66" s="1">
        <v>46034.044039351851</v>
      </c>
      <c r="J66" t="s">
        <v>236</v>
      </c>
      <c r="K66" t="s">
        <v>379</v>
      </c>
      <c r="L66" s="2">
        <v>1.7845507754629629E-3</v>
      </c>
      <c r="M66" t="s">
        <v>253</v>
      </c>
      <c r="N66" t="s">
        <v>254</v>
      </c>
      <c r="O66" t="s">
        <v>54</v>
      </c>
      <c r="P66" t="s">
        <v>255</v>
      </c>
      <c r="Q66" t="b">
        <v>1</v>
      </c>
      <c r="R66" t="b">
        <v>1</v>
      </c>
      <c r="S66" t="b">
        <v>0</v>
      </c>
      <c r="T66" t="b">
        <v>1</v>
      </c>
      <c r="U66" t="b">
        <v>1</v>
      </c>
      <c r="V66" t="b">
        <v>0</v>
      </c>
      <c r="W66">
        <v>122</v>
      </c>
      <c r="X66">
        <v>4</v>
      </c>
      <c r="Y66">
        <v>21</v>
      </c>
      <c r="Z66">
        <v>29</v>
      </c>
      <c r="AA66">
        <v>19</v>
      </c>
      <c r="AB66">
        <v>2</v>
      </c>
      <c r="AC66">
        <v>4</v>
      </c>
      <c r="AD66">
        <v>0</v>
      </c>
      <c r="AE66">
        <v>0</v>
      </c>
      <c r="AF66">
        <v>0</v>
      </c>
      <c r="AG66">
        <v>4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11</v>
      </c>
      <c r="AP66">
        <v>1</v>
      </c>
      <c r="AQ66">
        <v>2</v>
      </c>
      <c r="AR66">
        <v>3</v>
      </c>
      <c r="AS66">
        <v>5</v>
      </c>
      <c r="AT66">
        <v>0</v>
      </c>
      <c r="AU66">
        <v>58</v>
      </c>
      <c r="AV66">
        <v>1</v>
      </c>
      <c r="AW66">
        <v>2</v>
      </c>
      <c r="AX66">
        <v>3</v>
      </c>
      <c r="AY66">
        <v>5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49</v>
      </c>
      <c r="BN66">
        <v>2</v>
      </c>
      <c r="BO66">
        <v>17</v>
      </c>
      <c r="BP66">
        <v>23</v>
      </c>
      <c r="BQ66">
        <v>5</v>
      </c>
      <c r="BR66">
        <v>2</v>
      </c>
    </row>
    <row r="67" spans="1:70" x14ac:dyDescent="0.25">
      <c r="A67" t="s">
        <v>381</v>
      </c>
      <c r="B67" t="s">
        <v>210</v>
      </c>
      <c r="C67" t="s">
        <v>211</v>
      </c>
      <c r="D67" t="s">
        <v>30</v>
      </c>
      <c r="E67" t="s">
        <v>251</v>
      </c>
      <c r="F67">
        <v>20783</v>
      </c>
      <c r="G67" s="1">
        <v>46033.042256944442</v>
      </c>
      <c r="H67" s="1">
        <v>46033.042256944442</v>
      </c>
      <c r="I67" s="1">
        <v>46033.043807870374</v>
      </c>
      <c r="J67" t="s">
        <v>236</v>
      </c>
      <c r="K67" t="s">
        <v>382</v>
      </c>
      <c r="L67" s="2">
        <v>1.5452895833333333E-3</v>
      </c>
      <c r="M67" t="s">
        <v>253</v>
      </c>
      <c r="N67" t="s">
        <v>254</v>
      </c>
      <c r="O67" t="s">
        <v>54</v>
      </c>
      <c r="P67" t="s">
        <v>255</v>
      </c>
      <c r="Q67" t="b">
        <v>1</v>
      </c>
      <c r="R67" t="b">
        <v>1</v>
      </c>
      <c r="S67" t="b">
        <v>0</v>
      </c>
      <c r="T67" t="b">
        <v>1</v>
      </c>
      <c r="U67" t="b">
        <v>1</v>
      </c>
      <c r="V67" t="b">
        <v>0</v>
      </c>
      <c r="W67">
        <v>112</v>
      </c>
      <c r="X67">
        <v>4</v>
      </c>
      <c r="Y67">
        <v>21</v>
      </c>
      <c r="Z67">
        <v>29</v>
      </c>
      <c r="AA67">
        <v>19</v>
      </c>
      <c r="AB67">
        <v>2</v>
      </c>
      <c r="AC67">
        <v>4</v>
      </c>
      <c r="AD67">
        <v>0</v>
      </c>
      <c r="AE67">
        <v>0</v>
      </c>
      <c r="AF67">
        <v>0</v>
      </c>
      <c r="AG67">
        <v>4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11</v>
      </c>
      <c r="AP67">
        <v>1</v>
      </c>
      <c r="AQ67">
        <v>2</v>
      </c>
      <c r="AR67">
        <v>3</v>
      </c>
      <c r="AS67">
        <v>5</v>
      </c>
      <c r="AT67">
        <v>0</v>
      </c>
      <c r="AU67">
        <v>48</v>
      </c>
      <c r="AV67">
        <v>1</v>
      </c>
      <c r="AW67">
        <v>2</v>
      </c>
      <c r="AX67">
        <v>3</v>
      </c>
      <c r="AY67">
        <v>5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49</v>
      </c>
      <c r="BN67">
        <v>2</v>
      </c>
      <c r="BO67">
        <v>17</v>
      </c>
      <c r="BP67">
        <v>23</v>
      </c>
      <c r="BQ67">
        <v>5</v>
      </c>
      <c r="BR67">
        <v>2</v>
      </c>
    </row>
    <row r="68" spans="1:70" x14ac:dyDescent="0.25">
      <c r="A68" t="s">
        <v>383</v>
      </c>
      <c r="B68" t="s">
        <v>210</v>
      </c>
      <c r="C68" t="s">
        <v>211</v>
      </c>
      <c r="D68" t="s">
        <v>30</v>
      </c>
      <c r="E68" t="s">
        <v>251</v>
      </c>
      <c r="F68">
        <v>20783</v>
      </c>
      <c r="G68" s="1">
        <v>46032.042604166665</v>
      </c>
      <c r="H68" s="1">
        <v>46032.042604166665</v>
      </c>
      <c r="I68" s="1">
        <v>46032.044039351851</v>
      </c>
      <c r="J68" t="s">
        <v>236</v>
      </c>
      <c r="K68" t="s">
        <v>384</v>
      </c>
      <c r="L68" s="2">
        <v>1.4415100810185185E-3</v>
      </c>
      <c r="M68" t="s">
        <v>253</v>
      </c>
      <c r="N68" t="s">
        <v>254</v>
      </c>
      <c r="O68" t="s">
        <v>54</v>
      </c>
      <c r="P68" t="s">
        <v>255</v>
      </c>
      <c r="Q68" t="b">
        <v>1</v>
      </c>
      <c r="R68" t="b">
        <v>1</v>
      </c>
      <c r="S68" t="b">
        <v>0</v>
      </c>
      <c r="T68" t="b">
        <v>1</v>
      </c>
      <c r="U68" t="b">
        <v>1</v>
      </c>
      <c r="V68" t="b">
        <v>0</v>
      </c>
      <c r="W68">
        <v>114</v>
      </c>
      <c r="X68">
        <v>3</v>
      </c>
      <c r="Y68">
        <v>20</v>
      </c>
      <c r="Z68">
        <v>26</v>
      </c>
      <c r="AA68">
        <v>18</v>
      </c>
      <c r="AB68">
        <v>0</v>
      </c>
      <c r="AC68">
        <v>4</v>
      </c>
      <c r="AD68">
        <v>0</v>
      </c>
      <c r="AE68">
        <v>0</v>
      </c>
      <c r="AF68">
        <v>0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11</v>
      </c>
      <c r="AP68">
        <v>1</v>
      </c>
      <c r="AQ68">
        <v>2</v>
      </c>
      <c r="AR68">
        <v>3</v>
      </c>
      <c r="AS68">
        <v>5</v>
      </c>
      <c r="AT68">
        <v>0</v>
      </c>
      <c r="AU68">
        <v>58</v>
      </c>
      <c r="AV68">
        <v>1</v>
      </c>
      <c r="AW68">
        <v>2</v>
      </c>
      <c r="AX68">
        <v>3</v>
      </c>
      <c r="AY68">
        <v>5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41</v>
      </c>
      <c r="BN68">
        <v>1</v>
      </c>
      <c r="BO68">
        <v>16</v>
      </c>
      <c r="BP68">
        <v>20</v>
      </c>
      <c r="BQ68">
        <v>4</v>
      </c>
      <c r="BR68">
        <v>0</v>
      </c>
    </row>
    <row r="69" spans="1:70" x14ac:dyDescent="0.25">
      <c r="A69" t="s">
        <v>385</v>
      </c>
      <c r="B69" t="s">
        <v>210</v>
      </c>
      <c r="C69" t="s">
        <v>211</v>
      </c>
      <c r="D69" t="s">
        <v>30</v>
      </c>
      <c r="E69" t="s">
        <v>251</v>
      </c>
      <c r="F69">
        <v>20783</v>
      </c>
      <c r="G69" s="1">
        <v>46031.042430555557</v>
      </c>
      <c r="H69" s="1">
        <v>46031.042430555557</v>
      </c>
      <c r="I69" s="1">
        <v>46031.043946759259</v>
      </c>
      <c r="J69" t="s">
        <v>236</v>
      </c>
      <c r="K69" t="s">
        <v>386</v>
      </c>
      <c r="L69" s="2">
        <v>1.5197692592592593E-3</v>
      </c>
      <c r="M69" t="s">
        <v>253</v>
      </c>
      <c r="N69" t="s">
        <v>254</v>
      </c>
      <c r="O69" t="s">
        <v>54</v>
      </c>
      <c r="P69" t="s">
        <v>255</v>
      </c>
      <c r="Q69" t="b">
        <v>1</v>
      </c>
      <c r="R69" t="b">
        <v>1</v>
      </c>
      <c r="S69" t="b">
        <v>0</v>
      </c>
      <c r="T69" t="b">
        <v>1</v>
      </c>
      <c r="U69" t="b">
        <v>1</v>
      </c>
      <c r="V69" t="b">
        <v>0</v>
      </c>
      <c r="W69">
        <v>114</v>
      </c>
      <c r="X69">
        <v>3</v>
      </c>
      <c r="Y69">
        <v>20</v>
      </c>
      <c r="Z69">
        <v>26</v>
      </c>
      <c r="AA69">
        <v>18</v>
      </c>
      <c r="AB69">
        <v>0</v>
      </c>
      <c r="AC69">
        <v>4</v>
      </c>
      <c r="AD69">
        <v>0</v>
      </c>
      <c r="AE69">
        <v>0</v>
      </c>
      <c r="AF69">
        <v>0</v>
      </c>
      <c r="AG69">
        <v>4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11</v>
      </c>
      <c r="AP69">
        <v>1</v>
      </c>
      <c r="AQ69">
        <v>2</v>
      </c>
      <c r="AR69">
        <v>3</v>
      </c>
      <c r="AS69">
        <v>5</v>
      </c>
      <c r="AT69">
        <v>0</v>
      </c>
      <c r="AU69">
        <v>58</v>
      </c>
      <c r="AV69">
        <v>1</v>
      </c>
      <c r="AW69">
        <v>2</v>
      </c>
      <c r="AX69">
        <v>3</v>
      </c>
      <c r="AY69">
        <v>5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41</v>
      </c>
      <c r="BN69">
        <v>1</v>
      </c>
      <c r="BO69">
        <v>16</v>
      </c>
      <c r="BP69">
        <v>20</v>
      </c>
      <c r="BQ69">
        <v>4</v>
      </c>
      <c r="BR69">
        <v>0</v>
      </c>
    </row>
    <row r="70" spans="1:70" x14ac:dyDescent="0.25">
      <c r="A70" t="s">
        <v>387</v>
      </c>
      <c r="B70" t="s">
        <v>210</v>
      </c>
      <c r="C70" t="s">
        <v>211</v>
      </c>
      <c r="D70" t="s">
        <v>30</v>
      </c>
      <c r="E70" t="s">
        <v>251</v>
      </c>
      <c r="F70">
        <v>20783</v>
      </c>
      <c r="G70" s="1">
        <v>46030.042233796295</v>
      </c>
      <c r="H70" s="1">
        <v>46030.042233796295</v>
      </c>
      <c r="I70" s="1">
        <v>46030.043645833335</v>
      </c>
      <c r="J70" t="s">
        <v>236</v>
      </c>
      <c r="K70" t="s">
        <v>388</v>
      </c>
      <c r="L70" s="2">
        <v>1.4148996296296295E-3</v>
      </c>
      <c r="M70" t="s">
        <v>253</v>
      </c>
      <c r="N70" t="s">
        <v>254</v>
      </c>
      <c r="O70" t="s">
        <v>54</v>
      </c>
      <c r="P70" t="s">
        <v>255</v>
      </c>
      <c r="Q70" t="b">
        <v>1</v>
      </c>
      <c r="R70" t="b">
        <v>1</v>
      </c>
      <c r="S70" t="b">
        <v>0</v>
      </c>
      <c r="T70" t="b">
        <v>1</v>
      </c>
      <c r="U70" t="b">
        <v>1</v>
      </c>
      <c r="V70" t="b">
        <v>0</v>
      </c>
      <c r="W70">
        <v>114</v>
      </c>
      <c r="X70">
        <v>3</v>
      </c>
      <c r="Y70">
        <v>20</v>
      </c>
      <c r="Z70">
        <v>26</v>
      </c>
      <c r="AA70">
        <v>18</v>
      </c>
      <c r="AB70">
        <v>0</v>
      </c>
      <c r="AC70">
        <v>4</v>
      </c>
      <c r="AD70">
        <v>0</v>
      </c>
      <c r="AE70">
        <v>0</v>
      </c>
      <c r="AF70">
        <v>0</v>
      </c>
      <c r="AG70">
        <v>4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11</v>
      </c>
      <c r="AP70">
        <v>1</v>
      </c>
      <c r="AQ70">
        <v>2</v>
      </c>
      <c r="AR70">
        <v>3</v>
      </c>
      <c r="AS70">
        <v>5</v>
      </c>
      <c r="AT70">
        <v>0</v>
      </c>
      <c r="AU70">
        <v>58</v>
      </c>
      <c r="AV70">
        <v>1</v>
      </c>
      <c r="AW70">
        <v>2</v>
      </c>
      <c r="AX70">
        <v>3</v>
      </c>
      <c r="AY70">
        <v>5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41</v>
      </c>
      <c r="BN70">
        <v>1</v>
      </c>
      <c r="BO70">
        <v>16</v>
      </c>
      <c r="BP70">
        <v>20</v>
      </c>
      <c r="BQ70">
        <v>4</v>
      </c>
      <c r="BR70">
        <v>0</v>
      </c>
    </row>
    <row r="71" spans="1:70" x14ac:dyDescent="0.25">
      <c r="A71" t="s">
        <v>389</v>
      </c>
      <c r="B71" t="s">
        <v>210</v>
      </c>
      <c r="C71" t="s">
        <v>211</v>
      </c>
      <c r="D71" t="s">
        <v>30</v>
      </c>
      <c r="E71" t="s">
        <v>251</v>
      </c>
      <c r="F71">
        <v>20783</v>
      </c>
      <c r="G71" s="1">
        <v>46029.042384259257</v>
      </c>
      <c r="H71" s="1">
        <v>46029.042384259257</v>
      </c>
      <c r="I71" s="1">
        <v>46029.043761574074</v>
      </c>
      <c r="J71" t="s">
        <v>236</v>
      </c>
      <c r="K71" t="s">
        <v>390</v>
      </c>
      <c r="L71" s="2">
        <v>1.3818391782407407E-3</v>
      </c>
      <c r="M71" t="s">
        <v>253</v>
      </c>
      <c r="N71" t="s">
        <v>254</v>
      </c>
      <c r="O71" t="s">
        <v>54</v>
      </c>
      <c r="P71" t="s">
        <v>255</v>
      </c>
      <c r="Q71" t="b">
        <v>1</v>
      </c>
      <c r="R71" t="b">
        <v>1</v>
      </c>
      <c r="S71" t="b">
        <v>0</v>
      </c>
      <c r="T71" t="b">
        <v>1</v>
      </c>
      <c r="U71" t="b">
        <v>1</v>
      </c>
      <c r="V71" t="b">
        <v>0</v>
      </c>
      <c r="W71">
        <v>114</v>
      </c>
      <c r="X71">
        <v>3</v>
      </c>
      <c r="Y71">
        <v>20</v>
      </c>
      <c r="Z71">
        <v>26</v>
      </c>
      <c r="AA71">
        <v>18</v>
      </c>
      <c r="AB71">
        <v>0</v>
      </c>
      <c r="AC71">
        <v>4</v>
      </c>
      <c r="AD71">
        <v>0</v>
      </c>
      <c r="AE71">
        <v>0</v>
      </c>
      <c r="AF71">
        <v>0</v>
      </c>
      <c r="AG71">
        <v>4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11</v>
      </c>
      <c r="AP71">
        <v>1</v>
      </c>
      <c r="AQ71">
        <v>2</v>
      </c>
      <c r="AR71">
        <v>3</v>
      </c>
      <c r="AS71">
        <v>5</v>
      </c>
      <c r="AT71">
        <v>0</v>
      </c>
      <c r="AU71">
        <v>58</v>
      </c>
      <c r="AV71">
        <v>1</v>
      </c>
      <c r="AW71">
        <v>2</v>
      </c>
      <c r="AX71">
        <v>3</v>
      </c>
      <c r="AY71">
        <v>5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41</v>
      </c>
      <c r="BN71">
        <v>1</v>
      </c>
      <c r="BO71">
        <v>16</v>
      </c>
      <c r="BP71">
        <v>20</v>
      </c>
      <c r="BQ71">
        <v>4</v>
      </c>
      <c r="BR71">
        <v>0</v>
      </c>
    </row>
    <row r="72" spans="1:70" x14ac:dyDescent="0.25">
      <c r="A72" t="s">
        <v>391</v>
      </c>
      <c r="B72" t="s">
        <v>210</v>
      </c>
      <c r="C72" t="s">
        <v>211</v>
      </c>
      <c r="D72" t="s">
        <v>30</v>
      </c>
      <c r="E72" t="s">
        <v>392</v>
      </c>
      <c r="F72">
        <v>20783</v>
      </c>
      <c r="G72" s="1">
        <v>46028.70045138889</v>
      </c>
      <c r="H72" s="1">
        <v>46028.70045138889</v>
      </c>
      <c r="I72" s="1">
        <v>46028.701666666668</v>
      </c>
      <c r="J72" t="s">
        <v>261</v>
      </c>
      <c r="K72" t="s">
        <v>393</v>
      </c>
      <c r="L72" s="2">
        <v>1.2130914930555555E-3</v>
      </c>
      <c r="M72" t="s">
        <v>394</v>
      </c>
      <c r="N72" t="s">
        <v>254</v>
      </c>
      <c r="O72" t="s">
        <v>198</v>
      </c>
      <c r="P72" t="s">
        <v>242</v>
      </c>
      <c r="Q72" t="b">
        <v>1</v>
      </c>
      <c r="R72" t="b">
        <v>1</v>
      </c>
      <c r="S72" t="b">
        <v>0</v>
      </c>
      <c r="T72" t="b">
        <v>1</v>
      </c>
      <c r="U72" t="b">
        <v>1</v>
      </c>
      <c r="V72" t="b">
        <v>0</v>
      </c>
      <c r="W72">
        <v>259</v>
      </c>
      <c r="X72">
        <v>22</v>
      </c>
      <c r="Y72">
        <v>80</v>
      </c>
      <c r="Z72">
        <v>81</v>
      </c>
      <c r="AA72">
        <v>38</v>
      </c>
      <c r="AB72">
        <v>1</v>
      </c>
      <c r="AC72">
        <v>4</v>
      </c>
      <c r="AD72">
        <v>0</v>
      </c>
      <c r="AE72">
        <v>0</v>
      </c>
      <c r="AF72">
        <v>0</v>
      </c>
      <c r="AG72">
        <v>4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11</v>
      </c>
      <c r="AP72">
        <v>1</v>
      </c>
      <c r="AQ72">
        <v>2</v>
      </c>
      <c r="AR72">
        <v>3</v>
      </c>
      <c r="AS72">
        <v>5</v>
      </c>
      <c r="AT72">
        <v>0</v>
      </c>
      <c r="AU72">
        <v>48</v>
      </c>
      <c r="AV72">
        <v>1</v>
      </c>
      <c r="AW72">
        <v>2</v>
      </c>
      <c r="AX72">
        <v>3</v>
      </c>
      <c r="AY72">
        <v>5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196</v>
      </c>
      <c r="BN72">
        <v>20</v>
      </c>
      <c r="BO72">
        <v>76</v>
      </c>
      <c r="BP72">
        <v>75</v>
      </c>
      <c r="BQ72">
        <v>24</v>
      </c>
      <c r="BR72">
        <v>1</v>
      </c>
    </row>
    <row r="73" spans="1:70" x14ac:dyDescent="0.25">
      <c r="A73" t="s">
        <v>395</v>
      </c>
      <c r="B73" t="s">
        <v>210</v>
      </c>
      <c r="C73" t="s">
        <v>211</v>
      </c>
      <c r="D73" t="s">
        <v>30</v>
      </c>
      <c r="E73" t="s">
        <v>251</v>
      </c>
      <c r="F73">
        <v>20783</v>
      </c>
      <c r="G73" s="1">
        <v>46028.042233796295</v>
      </c>
      <c r="H73" s="1">
        <v>46028.042233796295</v>
      </c>
      <c r="I73" s="1">
        <v>46028.043969907405</v>
      </c>
      <c r="J73" t="s">
        <v>236</v>
      </c>
      <c r="K73" t="s">
        <v>393</v>
      </c>
      <c r="L73" s="2">
        <v>1.7412231365740742E-3</v>
      </c>
      <c r="M73" t="s">
        <v>253</v>
      </c>
      <c r="N73" t="s">
        <v>254</v>
      </c>
      <c r="O73" t="s">
        <v>54</v>
      </c>
      <c r="P73" t="s">
        <v>255</v>
      </c>
      <c r="Q73" t="b">
        <v>1</v>
      </c>
      <c r="R73" t="b">
        <v>1</v>
      </c>
      <c r="S73" t="b">
        <v>0</v>
      </c>
      <c r="T73" t="b">
        <v>1</v>
      </c>
      <c r="U73" t="b">
        <v>1</v>
      </c>
      <c r="V73" t="b">
        <v>0</v>
      </c>
      <c r="W73">
        <v>112</v>
      </c>
      <c r="X73">
        <v>3</v>
      </c>
      <c r="Y73">
        <v>19</v>
      </c>
      <c r="Z73">
        <v>25</v>
      </c>
      <c r="AA73">
        <v>18</v>
      </c>
      <c r="AB73">
        <v>0</v>
      </c>
      <c r="AC73">
        <v>4</v>
      </c>
      <c r="AD73">
        <v>0</v>
      </c>
      <c r="AE73">
        <v>0</v>
      </c>
      <c r="AF73">
        <v>0</v>
      </c>
      <c r="AG73">
        <v>4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11</v>
      </c>
      <c r="AP73">
        <v>1</v>
      </c>
      <c r="AQ73">
        <v>2</v>
      </c>
      <c r="AR73">
        <v>3</v>
      </c>
      <c r="AS73">
        <v>5</v>
      </c>
      <c r="AT73">
        <v>0</v>
      </c>
      <c r="AU73">
        <v>58</v>
      </c>
      <c r="AV73">
        <v>1</v>
      </c>
      <c r="AW73">
        <v>2</v>
      </c>
      <c r="AX73">
        <v>3</v>
      </c>
      <c r="AY73">
        <v>5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39</v>
      </c>
      <c r="BN73">
        <v>1</v>
      </c>
      <c r="BO73">
        <v>15</v>
      </c>
      <c r="BP73">
        <v>19</v>
      </c>
      <c r="BQ73">
        <v>4</v>
      </c>
      <c r="BR73">
        <v>0</v>
      </c>
    </row>
    <row r="74" spans="1:70" x14ac:dyDescent="0.25">
      <c r="A74" t="s">
        <v>396</v>
      </c>
      <c r="B74" t="s">
        <v>210</v>
      </c>
      <c r="C74" t="s">
        <v>211</v>
      </c>
      <c r="D74" t="s">
        <v>30</v>
      </c>
      <c r="E74" t="s">
        <v>201</v>
      </c>
      <c r="F74">
        <v>20783</v>
      </c>
      <c r="G74" s="1">
        <v>46027.644687499997</v>
      </c>
      <c r="H74" s="1">
        <v>46027.644687499997</v>
      </c>
      <c r="I74" s="1">
        <v>46027.646215277775</v>
      </c>
      <c r="J74" t="s">
        <v>363</v>
      </c>
      <c r="K74" t="s">
        <v>397</v>
      </c>
      <c r="L74" s="2">
        <v>1.5350066550925926E-3</v>
      </c>
      <c r="M74" t="s">
        <v>263</v>
      </c>
      <c r="N74" t="s">
        <v>264</v>
      </c>
      <c r="O74" t="s">
        <v>198</v>
      </c>
      <c r="P74" t="s">
        <v>242</v>
      </c>
      <c r="Q74" t="b">
        <v>1</v>
      </c>
      <c r="R74" t="b">
        <v>1</v>
      </c>
      <c r="S74" t="b">
        <v>0</v>
      </c>
      <c r="T74" t="b">
        <v>1</v>
      </c>
      <c r="U74" t="b">
        <v>0</v>
      </c>
      <c r="V74" t="b">
        <v>0</v>
      </c>
      <c r="W74">
        <v>112</v>
      </c>
      <c r="X74">
        <v>3</v>
      </c>
      <c r="Y74">
        <v>19</v>
      </c>
      <c r="Z74">
        <v>25</v>
      </c>
      <c r="AA74">
        <v>18</v>
      </c>
      <c r="AB74">
        <v>0</v>
      </c>
      <c r="AC74">
        <v>4</v>
      </c>
      <c r="AD74">
        <v>0</v>
      </c>
      <c r="AE74">
        <v>0</v>
      </c>
      <c r="AF74">
        <v>0</v>
      </c>
      <c r="AG74">
        <v>4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11</v>
      </c>
      <c r="AP74">
        <v>1</v>
      </c>
      <c r="AQ74">
        <v>2</v>
      </c>
      <c r="AR74">
        <v>3</v>
      </c>
      <c r="AS74">
        <v>5</v>
      </c>
      <c r="AT74">
        <v>0</v>
      </c>
      <c r="AU74">
        <v>58</v>
      </c>
      <c r="AV74">
        <v>1</v>
      </c>
      <c r="AW74">
        <v>2</v>
      </c>
      <c r="AX74">
        <v>3</v>
      </c>
      <c r="AY74">
        <v>5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39</v>
      </c>
      <c r="BN74">
        <v>1</v>
      </c>
      <c r="BO74">
        <v>15</v>
      </c>
      <c r="BP74">
        <v>19</v>
      </c>
      <c r="BQ74">
        <v>4</v>
      </c>
      <c r="BR74">
        <v>0</v>
      </c>
    </row>
    <row r="75" spans="1:70" x14ac:dyDescent="0.25">
      <c r="A75" t="s">
        <v>398</v>
      </c>
      <c r="B75" t="s">
        <v>210</v>
      </c>
      <c r="C75" t="s">
        <v>211</v>
      </c>
      <c r="D75" t="s">
        <v>30</v>
      </c>
      <c r="E75" t="s">
        <v>251</v>
      </c>
      <c r="F75">
        <v>20783</v>
      </c>
      <c r="G75" s="1">
        <v>46027.042187500003</v>
      </c>
      <c r="H75" s="1">
        <v>46027.042187500003</v>
      </c>
      <c r="I75" s="1">
        <v>46027.043807870374</v>
      </c>
      <c r="J75" t="s">
        <v>236</v>
      </c>
      <c r="K75" t="s">
        <v>397</v>
      </c>
      <c r="L75" s="2">
        <v>1.6298557060185185E-3</v>
      </c>
      <c r="M75" t="s">
        <v>253</v>
      </c>
      <c r="N75" t="s">
        <v>254</v>
      </c>
      <c r="O75" t="s">
        <v>54</v>
      </c>
      <c r="P75" t="s">
        <v>255</v>
      </c>
      <c r="Q75" t="b">
        <v>1</v>
      </c>
      <c r="R75" t="b">
        <v>1</v>
      </c>
      <c r="S75" t="b">
        <v>0</v>
      </c>
      <c r="T75" t="b">
        <v>1</v>
      </c>
      <c r="U75" t="b">
        <v>1</v>
      </c>
      <c r="V75" t="b">
        <v>0</v>
      </c>
      <c r="W75">
        <v>102</v>
      </c>
      <c r="X75">
        <v>3</v>
      </c>
      <c r="Y75">
        <v>19</v>
      </c>
      <c r="Z75">
        <v>25</v>
      </c>
      <c r="AA75">
        <v>18</v>
      </c>
      <c r="AB75">
        <v>0</v>
      </c>
      <c r="AC75">
        <v>4</v>
      </c>
      <c r="AD75">
        <v>0</v>
      </c>
      <c r="AE75">
        <v>0</v>
      </c>
      <c r="AF75">
        <v>0</v>
      </c>
      <c r="AG75">
        <v>4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11</v>
      </c>
      <c r="AP75">
        <v>1</v>
      </c>
      <c r="AQ75">
        <v>2</v>
      </c>
      <c r="AR75">
        <v>3</v>
      </c>
      <c r="AS75">
        <v>5</v>
      </c>
      <c r="AT75">
        <v>0</v>
      </c>
      <c r="AU75">
        <v>48</v>
      </c>
      <c r="AV75">
        <v>1</v>
      </c>
      <c r="AW75">
        <v>2</v>
      </c>
      <c r="AX75">
        <v>3</v>
      </c>
      <c r="AY75">
        <v>5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39</v>
      </c>
      <c r="BN75">
        <v>1</v>
      </c>
      <c r="BO75">
        <v>15</v>
      </c>
      <c r="BP75">
        <v>19</v>
      </c>
      <c r="BQ75">
        <v>4</v>
      </c>
      <c r="BR75">
        <v>0</v>
      </c>
    </row>
    <row r="76" spans="1:70" x14ac:dyDescent="0.25">
      <c r="A76" t="s">
        <v>399</v>
      </c>
      <c r="B76" t="s">
        <v>210</v>
      </c>
      <c r="C76" t="s">
        <v>211</v>
      </c>
      <c r="D76" t="s">
        <v>30</v>
      </c>
      <c r="E76" t="s">
        <v>251</v>
      </c>
      <c r="F76">
        <v>20783</v>
      </c>
      <c r="G76" s="1">
        <v>46026.042361111111</v>
      </c>
      <c r="H76" s="1">
        <v>46026.042361111111</v>
      </c>
      <c r="I76" s="1">
        <v>46026.043888888889</v>
      </c>
      <c r="J76" t="s">
        <v>236</v>
      </c>
      <c r="K76" t="s">
        <v>400</v>
      </c>
      <c r="L76" s="2">
        <v>1.5252343287037037E-3</v>
      </c>
      <c r="M76" t="s">
        <v>253</v>
      </c>
      <c r="N76" t="s">
        <v>254</v>
      </c>
      <c r="O76" t="s">
        <v>54</v>
      </c>
      <c r="P76" t="s">
        <v>255</v>
      </c>
      <c r="Q76" t="b">
        <v>1</v>
      </c>
      <c r="R76" t="b">
        <v>1</v>
      </c>
      <c r="S76" t="b">
        <v>0</v>
      </c>
      <c r="T76" t="b">
        <v>1</v>
      </c>
      <c r="U76" t="b">
        <v>1</v>
      </c>
      <c r="V76" t="b">
        <v>0</v>
      </c>
      <c r="W76">
        <v>112</v>
      </c>
      <c r="X76">
        <v>3</v>
      </c>
      <c r="Y76">
        <v>19</v>
      </c>
      <c r="Z76">
        <v>25</v>
      </c>
      <c r="AA76">
        <v>18</v>
      </c>
      <c r="AB76">
        <v>0</v>
      </c>
      <c r="AC76">
        <v>4</v>
      </c>
      <c r="AD76">
        <v>0</v>
      </c>
      <c r="AE76">
        <v>0</v>
      </c>
      <c r="AF76">
        <v>0</v>
      </c>
      <c r="AG76">
        <v>4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11</v>
      </c>
      <c r="AP76">
        <v>1</v>
      </c>
      <c r="AQ76">
        <v>2</v>
      </c>
      <c r="AR76">
        <v>3</v>
      </c>
      <c r="AS76">
        <v>5</v>
      </c>
      <c r="AT76">
        <v>0</v>
      </c>
      <c r="AU76">
        <v>58</v>
      </c>
      <c r="AV76">
        <v>1</v>
      </c>
      <c r="AW76">
        <v>2</v>
      </c>
      <c r="AX76">
        <v>3</v>
      </c>
      <c r="AY76">
        <v>5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39</v>
      </c>
      <c r="BN76">
        <v>1</v>
      </c>
      <c r="BO76">
        <v>15</v>
      </c>
      <c r="BP76">
        <v>19</v>
      </c>
      <c r="BQ76">
        <v>4</v>
      </c>
      <c r="BR76">
        <v>0</v>
      </c>
    </row>
    <row r="77" spans="1:70" x14ac:dyDescent="0.25">
      <c r="A77" t="s">
        <v>401</v>
      </c>
      <c r="B77" t="s">
        <v>210</v>
      </c>
      <c r="C77" t="s">
        <v>211</v>
      </c>
      <c r="D77" t="s">
        <v>30</v>
      </c>
      <c r="E77" t="s">
        <v>251</v>
      </c>
      <c r="F77">
        <v>20783</v>
      </c>
      <c r="G77" s="1">
        <v>46025.042372685188</v>
      </c>
      <c r="H77" s="1">
        <v>46025.042372685188</v>
      </c>
      <c r="I77" s="1">
        <v>46025.044282407405</v>
      </c>
      <c r="J77" t="s">
        <v>236</v>
      </c>
      <c r="K77" t="s">
        <v>402</v>
      </c>
      <c r="L77" s="2">
        <v>1.9097040625000001E-3</v>
      </c>
      <c r="M77" t="s">
        <v>253</v>
      </c>
      <c r="N77" t="s">
        <v>254</v>
      </c>
      <c r="O77" t="s">
        <v>54</v>
      </c>
      <c r="P77" t="s">
        <v>255</v>
      </c>
      <c r="Q77" t="b">
        <v>1</v>
      </c>
      <c r="R77" t="b">
        <v>1</v>
      </c>
      <c r="S77" t="b">
        <v>0</v>
      </c>
      <c r="T77" t="b">
        <v>1</v>
      </c>
      <c r="U77" t="b">
        <v>1</v>
      </c>
      <c r="V77" t="b">
        <v>0</v>
      </c>
      <c r="W77">
        <v>112</v>
      </c>
      <c r="X77">
        <v>3</v>
      </c>
      <c r="Y77">
        <v>19</v>
      </c>
      <c r="Z77">
        <v>25</v>
      </c>
      <c r="AA77">
        <v>18</v>
      </c>
      <c r="AB77">
        <v>0</v>
      </c>
      <c r="AC77">
        <v>4</v>
      </c>
      <c r="AD77">
        <v>0</v>
      </c>
      <c r="AE77">
        <v>0</v>
      </c>
      <c r="AF77">
        <v>0</v>
      </c>
      <c r="AG77">
        <v>4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11</v>
      </c>
      <c r="AP77">
        <v>1</v>
      </c>
      <c r="AQ77">
        <v>2</v>
      </c>
      <c r="AR77">
        <v>3</v>
      </c>
      <c r="AS77">
        <v>5</v>
      </c>
      <c r="AT77">
        <v>0</v>
      </c>
      <c r="AU77">
        <v>58</v>
      </c>
      <c r="AV77">
        <v>1</v>
      </c>
      <c r="AW77">
        <v>2</v>
      </c>
      <c r="AX77">
        <v>3</v>
      </c>
      <c r="AY77">
        <v>5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39</v>
      </c>
      <c r="BN77">
        <v>1</v>
      </c>
      <c r="BO77">
        <v>15</v>
      </c>
      <c r="BP77">
        <v>19</v>
      </c>
      <c r="BQ77">
        <v>4</v>
      </c>
      <c r="BR77">
        <v>0</v>
      </c>
    </row>
    <row r="78" spans="1:70" x14ac:dyDescent="0.25">
      <c r="A78" t="s">
        <v>403</v>
      </c>
      <c r="B78" t="s">
        <v>210</v>
      </c>
      <c r="C78" t="s">
        <v>211</v>
      </c>
      <c r="D78" t="s">
        <v>30</v>
      </c>
      <c r="E78" t="s">
        <v>251</v>
      </c>
      <c r="F78">
        <v>20783</v>
      </c>
      <c r="G78" s="1">
        <v>46024.042361111111</v>
      </c>
      <c r="H78" s="1">
        <v>46024.042361111111</v>
      </c>
      <c r="I78" s="1">
        <v>46024.043668981481</v>
      </c>
      <c r="J78" t="s">
        <v>236</v>
      </c>
      <c r="K78" t="s">
        <v>404</v>
      </c>
      <c r="L78" s="2">
        <v>1.3156952314814815E-3</v>
      </c>
      <c r="M78" t="s">
        <v>253</v>
      </c>
      <c r="N78" t="s">
        <v>254</v>
      </c>
      <c r="O78" t="s">
        <v>54</v>
      </c>
      <c r="P78" t="s">
        <v>255</v>
      </c>
      <c r="Q78" t="b">
        <v>1</v>
      </c>
      <c r="R78" t="b">
        <v>1</v>
      </c>
      <c r="S78" t="b">
        <v>0</v>
      </c>
      <c r="T78" t="b">
        <v>1</v>
      </c>
      <c r="U78" t="b">
        <v>1</v>
      </c>
      <c r="V78" t="b">
        <v>0</v>
      </c>
      <c r="W78">
        <v>102</v>
      </c>
      <c r="X78">
        <v>3</v>
      </c>
      <c r="Y78">
        <v>19</v>
      </c>
      <c r="Z78">
        <v>25</v>
      </c>
      <c r="AA78">
        <v>18</v>
      </c>
      <c r="AB78">
        <v>0</v>
      </c>
      <c r="AC78">
        <v>4</v>
      </c>
      <c r="AD78">
        <v>0</v>
      </c>
      <c r="AE78">
        <v>0</v>
      </c>
      <c r="AF78">
        <v>0</v>
      </c>
      <c r="AG78">
        <v>4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11</v>
      </c>
      <c r="AP78">
        <v>1</v>
      </c>
      <c r="AQ78">
        <v>2</v>
      </c>
      <c r="AR78">
        <v>3</v>
      </c>
      <c r="AS78">
        <v>5</v>
      </c>
      <c r="AT78">
        <v>0</v>
      </c>
      <c r="AU78">
        <v>48</v>
      </c>
      <c r="AV78">
        <v>1</v>
      </c>
      <c r="AW78">
        <v>2</v>
      </c>
      <c r="AX78">
        <v>3</v>
      </c>
      <c r="AY78">
        <v>5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39</v>
      </c>
      <c r="BN78">
        <v>1</v>
      </c>
      <c r="BO78">
        <v>15</v>
      </c>
      <c r="BP78">
        <v>19</v>
      </c>
      <c r="BQ78">
        <v>4</v>
      </c>
      <c r="BR78">
        <v>0</v>
      </c>
    </row>
    <row r="79" spans="1:70" x14ac:dyDescent="0.25">
      <c r="A79" t="s">
        <v>405</v>
      </c>
      <c r="B79" t="s">
        <v>210</v>
      </c>
      <c r="C79" t="s">
        <v>211</v>
      </c>
      <c r="D79" t="s">
        <v>30</v>
      </c>
      <c r="E79" t="s">
        <v>251</v>
      </c>
      <c r="F79">
        <v>20783</v>
      </c>
      <c r="G79" s="1">
        <v>46023.042361111111</v>
      </c>
      <c r="H79" s="1">
        <v>46023.042361111111</v>
      </c>
      <c r="I79" s="1">
        <v>46023.043715277781</v>
      </c>
      <c r="J79" t="s">
        <v>236</v>
      </c>
      <c r="K79" t="s">
        <v>406</v>
      </c>
      <c r="L79" s="2">
        <v>1.3543477430555556E-3</v>
      </c>
      <c r="M79" t="s">
        <v>253</v>
      </c>
      <c r="N79" t="s">
        <v>254</v>
      </c>
      <c r="O79" t="s">
        <v>54</v>
      </c>
      <c r="P79" t="s">
        <v>255</v>
      </c>
      <c r="Q79" t="b">
        <v>1</v>
      </c>
      <c r="R79" t="b">
        <v>1</v>
      </c>
      <c r="S79" t="b">
        <v>0</v>
      </c>
      <c r="T79" t="b">
        <v>1</v>
      </c>
      <c r="U79" t="b">
        <v>1</v>
      </c>
      <c r="V79" t="b">
        <v>0</v>
      </c>
      <c r="W79">
        <v>102</v>
      </c>
      <c r="X79">
        <v>3</v>
      </c>
      <c r="Y79">
        <v>19</v>
      </c>
      <c r="Z79">
        <v>25</v>
      </c>
      <c r="AA79">
        <v>18</v>
      </c>
      <c r="AB79">
        <v>0</v>
      </c>
      <c r="AC79">
        <v>4</v>
      </c>
      <c r="AD79">
        <v>0</v>
      </c>
      <c r="AE79">
        <v>0</v>
      </c>
      <c r="AF79">
        <v>0</v>
      </c>
      <c r="AG79">
        <v>4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11</v>
      </c>
      <c r="AP79">
        <v>1</v>
      </c>
      <c r="AQ79">
        <v>2</v>
      </c>
      <c r="AR79">
        <v>3</v>
      </c>
      <c r="AS79">
        <v>5</v>
      </c>
      <c r="AT79">
        <v>0</v>
      </c>
      <c r="AU79">
        <v>48</v>
      </c>
      <c r="AV79">
        <v>1</v>
      </c>
      <c r="AW79">
        <v>2</v>
      </c>
      <c r="AX79">
        <v>3</v>
      </c>
      <c r="AY79">
        <v>5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39</v>
      </c>
      <c r="BN79">
        <v>1</v>
      </c>
      <c r="BO79">
        <v>15</v>
      </c>
      <c r="BP79">
        <v>19</v>
      </c>
      <c r="BQ79">
        <v>4</v>
      </c>
      <c r="BR79">
        <v>0</v>
      </c>
    </row>
    <row r="80" spans="1:70" x14ac:dyDescent="0.25">
      <c r="A80" t="s">
        <v>407</v>
      </c>
      <c r="B80" t="s">
        <v>210</v>
      </c>
      <c r="C80" t="s">
        <v>211</v>
      </c>
      <c r="D80" t="s">
        <v>30</v>
      </c>
      <c r="E80" t="s">
        <v>251</v>
      </c>
      <c r="F80">
        <v>20783</v>
      </c>
      <c r="G80" s="1">
        <v>46022.042175925926</v>
      </c>
      <c r="H80" s="1">
        <v>46022.042175925926</v>
      </c>
      <c r="I80" s="1">
        <v>46022.04378472222</v>
      </c>
      <c r="J80" t="s">
        <v>236</v>
      </c>
      <c r="K80" t="s">
        <v>408</v>
      </c>
      <c r="L80" s="2">
        <v>1.6036483564814815E-3</v>
      </c>
      <c r="M80" t="s">
        <v>253</v>
      </c>
      <c r="N80" t="s">
        <v>254</v>
      </c>
      <c r="O80" t="s">
        <v>54</v>
      </c>
      <c r="P80" t="s">
        <v>255</v>
      </c>
      <c r="Q80" t="b">
        <v>1</v>
      </c>
      <c r="R80" t="b">
        <v>1</v>
      </c>
      <c r="S80" t="b">
        <v>0</v>
      </c>
      <c r="T80" t="b">
        <v>1</v>
      </c>
      <c r="U80" t="b">
        <v>1</v>
      </c>
      <c r="V80" t="b">
        <v>0</v>
      </c>
      <c r="W80">
        <v>102</v>
      </c>
      <c r="X80">
        <v>3</v>
      </c>
      <c r="Y80">
        <v>19</v>
      </c>
      <c r="Z80">
        <v>25</v>
      </c>
      <c r="AA80">
        <v>18</v>
      </c>
      <c r="AB80">
        <v>0</v>
      </c>
      <c r="AC80">
        <v>4</v>
      </c>
      <c r="AD80">
        <v>0</v>
      </c>
      <c r="AE80">
        <v>0</v>
      </c>
      <c r="AF80">
        <v>0</v>
      </c>
      <c r="AG80">
        <v>4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11</v>
      </c>
      <c r="AP80">
        <v>1</v>
      </c>
      <c r="AQ80">
        <v>2</v>
      </c>
      <c r="AR80">
        <v>3</v>
      </c>
      <c r="AS80">
        <v>5</v>
      </c>
      <c r="AT80">
        <v>0</v>
      </c>
      <c r="AU80">
        <v>48</v>
      </c>
      <c r="AV80">
        <v>1</v>
      </c>
      <c r="AW80">
        <v>2</v>
      </c>
      <c r="AX80">
        <v>3</v>
      </c>
      <c r="AY80">
        <v>5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39</v>
      </c>
      <c r="BN80">
        <v>1</v>
      </c>
      <c r="BO80">
        <v>15</v>
      </c>
      <c r="BP80">
        <v>19</v>
      </c>
      <c r="BQ80">
        <v>4</v>
      </c>
      <c r="BR80">
        <v>0</v>
      </c>
    </row>
    <row r="81" spans="1:70" x14ac:dyDescent="0.25">
      <c r="A81" t="s">
        <v>409</v>
      </c>
      <c r="B81" t="s">
        <v>210</v>
      </c>
      <c r="C81" t="s">
        <v>211</v>
      </c>
      <c r="D81" t="s">
        <v>30</v>
      </c>
      <c r="E81" t="s">
        <v>251</v>
      </c>
      <c r="F81">
        <v>20783</v>
      </c>
      <c r="G81" s="1">
        <v>46021.042141203703</v>
      </c>
      <c r="H81" s="1">
        <v>46021.042141203703</v>
      </c>
      <c r="I81" s="1">
        <v>46021.04378472222</v>
      </c>
      <c r="J81" t="s">
        <v>236</v>
      </c>
      <c r="K81" t="s">
        <v>410</v>
      </c>
      <c r="L81" s="2">
        <v>1.6413817592592593E-3</v>
      </c>
      <c r="M81" t="s">
        <v>253</v>
      </c>
      <c r="N81" t="s">
        <v>254</v>
      </c>
      <c r="O81" t="s">
        <v>54</v>
      </c>
      <c r="P81" t="s">
        <v>255</v>
      </c>
      <c r="Q81" t="b">
        <v>1</v>
      </c>
      <c r="R81" t="b">
        <v>1</v>
      </c>
      <c r="S81" t="b">
        <v>0</v>
      </c>
      <c r="T81" t="b">
        <v>1</v>
      </c>
      <c r="U81" t="b">
        <v>1</v>
      </c>
      <c r="V81" t="b">
        <v>0</v>
      </c>
      <c r="W81">
        <v>112</v>
      </c>
      <c r="X81">
        <v>3</v>
      </c>
      <c r="Y81">
        <v>19</v>
      </c>
      <c r="Z81">
        <v>25</v>
      </c>
      <c r="AA81">
        <v>18</v>
      </c>
      <c r="AB81">
        <v>0</v>
      </c>
      <c r="AC81">
        <v>4</v>
      </c>
      <c r="AD81">
        <v>0</v>
      </c>
      <c r="AE81">
        <v>0</v>
      </c>
      <c r="AF81">
        <v>0</v>
      </c>
      <c r="AG81">
        <v>4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11</v>
      </c>
      <c r="AP81">
        <v>1</v>
      </c>
      <c r="AQ81">
        <v>2</v>
      </c>
      <c r="AR81">
        <v>3</v>
      </c>
      <c r="AS81">
        <v>5</v>
      </c>
      <c r="AT81">
        <v>0</v>
      </c>
      <c r="AU81">
        <v>58</v>
      </c>
      <c r="AV81">
        <v>1</v>
      </c>
      <c r="AW81">
        <v>2</v>
      </c>
      <c r="AX81">
        <v>3</v>
      </c>
      <c r="AY81">
        <v>5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39</v>
      </c>
      <c r="BN81">
        <v>1</v>
      </c>
      <c r="BO81">
        <v>15</v>
      </c>
      <c r="BP81">
        <v>19</v>
      </c>
      <c r="BQ81">
        <v>4</v>
      </c>
      <c r="BR81">
        <v>0</v>
      </c>
    </row>
    <row r="82" spans="1:70" x14ac:dyDescent="0.25">
      <c r="A82" t="s">
        <v>411</v>
      </c>
      <c r="B82" t="s">
        <v>210</v>
      </c>
      <c r="C82" t="s">
        <v>211</v>
      </c>
      <c r="D82" t="s">
        <v>30</v>
      </c>
      <c r="E82" t="s">
        <v>201</v>
      </c>
      <c r="F82">
        <v>20783</v>
      </c>
      <c r="G82" s="1">
        <v>46020.827013888891</v>
      </c>
      <c r="H82" s="1">
        <v>46020.827013888891</v>
      </c>
      <c r="I82" s="1">
        <v>46020.828518518516</v>
      </c>
      <c r="J82" t="s">
        <v>329</v>
      </c>
      <c r="K82" t="s">
        <v>412</v>
      </c>
      <c r="L82" s="2">
        <v>1.503726412037037E-3</v>
      </c>
      <c r="M82" t="s">
        <v>263</v>
      </c>
      <c r="N82" t="s">
        <v>264</v>
      </c>
      <c r="O82" t="s">
        <v>198</v>
      </c>
      <c r="P82" t="s">
        <v>242</v>
      </c>
      <c r="Q82" t="b">
        <v>1</v>
      </c>
      <c r="R82" t="b">
        <v>1</v>
      </c>
      <c r="S82" t="b">
        <v>0</v>
      </c>
      <c r="T82" t="b">
        <v>1</v>
      </c>
      <c r="U82" t="b">
        <v>0</v>
      </c>
      <c r="V82" t="b">
        <v>0</v>
      </c>
      <c r="W82">
        <v>112</v>
      </c>
      <c r="X82">
        <v>3</v>
      </c>
      <c r="Y82">
        <v>19</v>
      </c>
      <c r="Z82">
        <v>25</v>
      </c>
      <c r="AA82">
        <v>18</v>
      </c>
      <c r="AB82">
        <v>0</v>
      </c>
      <c r="AC82">
        <v>4</v>
      </c>
      <c r="AD82">
        <v>0</v>
      </c>
      <c r="AE82">
        <v>0</v>
      </c>
      <c r="AF82">
        <v>0</v>
      </c>
      <c r="AG82">
        <v>4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11</v>
      </c>
      <c r="AP82">
        <v>1</v>
      </c>
      <c r="AQ82">
        <v>2</v>
      </c>
      <c r="AR82">
        <v>3</v>
      </c>
      <c r="AS82">
        <v>5</v>
      </c>
      <c r="AT82">
        <v>0</v>
      </c>
      <c r="AU82">
        <v>58</v>
      </c>
      <c r="AV82">
        <v>1</v>
      </c>
      <c r="AW82">
        <v>2</v>
      </c>
      <c r="AX82">
        <v>3</v>
      </c>
      <c r="AY82">
        <v>5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39</v>
      </c>
      <c r="BN82">
        <v>1</v>
      </c>
      <c r="BO82">
        <v>15</v>
      </c>
      <c r="BP82">
        <v>19</v>
      </c>
      <c r="BQ82">
        <v>4</v>
      </c>
      <c r="BR82">
        <v>0</v>
      </c>
    </row>
    <row r="83" spans="1:70" x14ac:dyDescent="0.25">
      <c r="A83" t="s">
        <v>413</v>
      </c>
      <c r="B83" t="s">
        <v>210</v>
      </c>
      <c r="C83" t="s">
        <v>211</v>
      </c>
      <c r="D83" t="s">
        <v>30</v>
      </c>
      <c r="E83" t="s">
        <v>251</v>
      </c>
      <c r="F83">
        <v>20783</v>
      </c>
      <c r="G83" s="1">
        <v>46020.042268518519</v>
      </c>
      <c r="H83" s="1">
        <v>46020.042268518519</v>
      </c>
      <c r="I83" s="1">
        <v>46020.043796296297</v>
      </c>
      <c r="J83" t="s">
        <v>236</v>
      </c>
      <c r="K83" t="s">
        <v>412</v>
      </c>
      <c r="L83" s="2">
        <v>1.532794837962963E-3</v>
      </c>
      <c r="M83" t="s">
        <v>253</v>
      </c>
      <c r="N83" t="s">
        <v>254</v>
      </c>
      <c r="O83" t="s">
        <v>54</v>
      </c>
      <c r="P83" t="s">
        <v>255</v>
      </c>
      <c r="Q83" t="b">
        <v>1</v>
      </c>
      <c r="R83" t="b">
        <v>1</v>
      </c>
      <c r="S83" t="b">
        <v>0</v>
      </c>
      <c r="T83" t="b">
        <v>1</v>
      </c>
      <c r="U83" t="b">
        <v>1</v>
      </c>
      <c r="V83" t="b">
        <v>0</v>
      </c>
      <c r="W83">
        <v>112</v>
      </c>
      <c r="X83">
        <v>3</v>
      </c>
      <c r="Y83">
        <v>19</v>
      </c>
      <c r="Z83">
        <v>25</v>
      </c>
      <c r="AA83">
        <v>18</v>
      </c>
      <c r="AB83">
        <v>0</v>
      </c>
      <c r="AC83">
        <v>4</v>
      </c>
      <c r="AD83">
        <v>0</v>
      </c>
      <c r="AE83">
        <v>0</v>
      </c>
      <c r="AF83">
        <v>0</v>
      </c>
      <c r="AG83">
        <v>4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11</v>
      </c>
      <c r="AP83">
        <v>1</v>
      </c>
      <c r="AQ83">
        <v>2</v>
      </c>
      <c r="AR83">
        <v>3</v>
      </c>
      <c r="AS83">
        <v>5</v>
      </c>
      <c r="AT83">
        <v>0</v>
      </c>
      <c r="AU83">
        <v>58</v>
      </c>
      <c r="AV83">
        <v>1</v>
      </c>
      <c r="AW83">
        <v>2</v>
      </c>
      <c r="AX83">
        <v>3</v>
      </c>
      <c r="AY83">
        <v>5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39</v>
      </c>
      <c r="BN83">
        <v>1</v>
      </c>
      <c r="BO83">
        <v>15</v>
      </c>
      <c r="BP83">
        <v>19</v>
      </c>
      <c r="BQ83">
        <v>4</v>
      </c>
      <c r="BR83">
        <v>0</v>
      </c>
    </row>
    <row r="84" spans="1:70" x14ac:dyDescent="0.25">
      <c r="A84" t="s">
        <v>414</v>
      </c>
      <c r="B84" t="s">
        <v>210</v>
      </c>
      <c r="C84" t="s">
        <v>211</v>
      </c>
      <c r="D84" t="s">
        <v>30</v>
      </c>
      <c r="E84" t="s">
        <v>251</v>
      </c>
      <c r="F84">
        <v>20783</v>
      </c>
      <c r="G84" s="1">
        <v>46019.042384259257</v>
      </c>
      <c r="H84" s="1">
        <v>46019.042384259257</v>
      </c>
      <c r="I84" s="1">
        <v>46019.044027777774</v>
      </c>
      <c r="J84" t="s">
        <v>236</v>
      </c>
      <c r="K84" t="s">
        <v>415</v>
      </c>
      <c r="L84" s="2">
        <v>1.643159537037037E-3</v>
      </c>
      <c r="M84" t="s">
        <v>253</v>
      </c>
      <c r="N84" t="s">
        <v>254</v>
      </c>
      <c r="O84" t="s">
        <v>54</v>
      </c>
      <c r="P84" t="s">
        <v>255</v>
      </c>
      <c r="Q84" t="b">
        <v>1</v>
      </c>
      <c r="R84" t="b">
        <v>1</v>
      </c>
      <c r="S84" t="b">
        <v>0</v>
      </c>
      <c r="T84" t="b">
        <v>1</v>
      </c>
      <c r="U84" t="b">
        <v>1</v>
      </c>
      <c r="V84" t="b">
        <v>0</v>
      </c>
      <c r="W84">
        <v>112</v>
      </c>
      <c r="X84">
        <v>3</v>
      </c>
      <c r="Y84">
        <v>19</v>
      </c>
      <c r="Z84">
        <v>25</v>
      </c>
      <c r="AA84">
        <v>18</v>
      </c>
      <c r="AB84">
        <v>0</v>
      </c>
      <c r="AC84">
        <v>4</v>
      </c>
      <c r="AD84">
        <v>0</v>
      </c>
      <c r="AE84">
        <v>0</v>
      </c>
      <c r="AF84">
        <v>0</v>
      </c>
      <c r="AG84">
        <v>4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11</v>
      </c>
      <c r="AP84">
        <v>1</v>
      </c>
      <c r="AQ84">
        <v>2</v>
      </c>
      <c r="AR84">
        <v>3</v>
      </c>
      <c r="AS84">
        <v>5</v>
      </c>
      <c r="AT84">
        <v>0</v>
      </c>
      <c r="AU84">
        <v>58</v>
      </c>
      <c r="AV84">
        <v>1</v>
      </c>
      <c r="AW84">
        <v>2</v>
      </c>
      <c r="AX84">
        <v>3</v>
      </c>
      <c r="AY84">
        <v>5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39</v>
      </c>
      <c r="BN84">
        <v>1</v>
      </c>
      <c r="BO84">
        <v>15</v>
      </c>
      <c r="BP84">
        <v>19</v>
      </c>
      <c r="BQ84">
        <v>4</v>
      </c>
      <c r="BR84">
        <v>0</v>
      </c>
    </row>
    <row r="85" spans="1:70" x14ac:dyDescent="0.25">
      <c r="A85" t="s">
        <v>416</v>
      </c>
      <c r="B85" t="s">
        <v>210</v>
      </c>
      <c r="C85" t="s">
        <v>211</v>
      </c>
      <c r="D85" t="s">
        <v>30</v>
      </c>
      <c r="E85" t="s">
        <v>251</v>
      </c>
      <c r="F85">
        <v>20783</v>
      </c>
      <c r="G85" s="1">
        <v>46018.042280092595</v>
      </c>
      <c r="H85" s="1">
        <v>46018.042280092595</v>
      </c>
      <c r="I85" s="1">
        <v>46018.043796296297</v>
      </c>
      <c r="J85" t="s">
        <v>236</v>
      </c>
      <c r="K85" t="s">
        <v>417</v>
      </c>
      <c r="L85" s="2">
        <v>1.5124282638888889E-3</v>
      </c>
      <c r="M85" t="s">
        <v>253</v>
      </c>
      <c r="N85" t="s">
        <v>254</v>
      </c>
      <c r="O85" t="s">
        <v>54</v>
      </c>
      <c r="P85" t="s">
        <v>255</v>
      </c>
      <c r="Q85" t="b">
        <v>1</v>
      </c>
      <c r="R85" t="b">
        <v>1</v>
      </c>
      <c r="S85" t="b">
        <v>0</v>
      </c>
      <c r="T85" t="b">
        <v>1</v>
      </c>
      <c r="U85" t="b">
        <v>1</v>
      </c>
      <c r="V85" t="b">
        <v>0</v>
      </c>
      <c r="W85">
        <v>102</v>
      </c>
      <c r="X85">
        <v>3</v>
      </c>
      <c r="Y85">
        <v>19</v>
      </c>
      <c r="Z85">
        <v>25</v>
      </c>
      <c r="AA85">
        <v>18</v>
      </c>
      <c r="AB85">
        <v>0</v>
      </c>
      <c r="AC85">
        <v>4</v>
      </c>
      <c r="AD85">
        <v>0</v>
      </c>
      <c r="AE85">
        <v>0</v>
      </c>
      <c r="AF85">
        <v>0</v>
      </c>
      <c r="AG85">
        <v>4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11</v>
      </c>
      <c r="AP85">
        <v>1</v>
      </c>
      <c r="AQ85">
        <v>2</v>
      </c>
      <c r="AR85">
        <v>3</v>
      </c>
      <c r="AS85">
        <v>5</v>
      </c>
      <c r="AT85">
        <v>0</v>
      </c>
      <c r="AU85">
        <v>48</v>
      </c>
      <c r="AV85">
        <v>1</v>
      </c>
      <c r="AW85">
        <v>2</v>
      </c>
      <c r="AX85">
        <v>3</v>
      </c>
      <c r="AY85">
        <v>5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39</v>
      </c>
      <c r="BN85">
        <v>1</v>
      </c>
      <c r="BO85">
        <v>15</v>
      </c>
      <c r="BP85">
        <v>19</v>
      </c>
      <c r="BQ85">
        <v>4</v>
      </c>
      <c r="BR85">
        <v>0</v>
      </c>
    </row>
    <row r="86" spans="1:70" x14ac:dyDescent="0.25">
      <c r="A86" t="s">
        <v>418</v>
      </c>
      <c r="B86" t="s">
        <v>210</v>
      </c>
      <c r="C86" t="s">
        <v>211</v>
      </c>
      <c r="D86" t="s">
        <v>30</v>
      </c>
      <c r="E86" t="s">
        <v>251</v>
      </c>
      <c r="F86">
        <v>20783</v>
      </c>
      <c r="G86" s="1">
        <v>46017.042303240742</v>
      </c>
      <c r="H86" s="1">
        <v>46017.042303240742</v>
      </c>
      <c r="I86" s="1">
        <v>46017.043935185182</v>
      </c>
      <c r="J86" t="s">
        <v>236</v>
      </c>
      <c r="K86" t="s">
        <v>419</v>
      </c>
      <c r="L86" s="2">
        <v>1.6387157060185186E-3</v>
      </c>
      <c r="M86" t="s">
        <v>253</v>
      </c>
      <c r="N86" t="s">
        <v>254</v>
      </c>
      <c r="O86" t="s">
        <v>54</v>
      </c>
      <c r="P86" t="s">
        <v>255</v>
      </c>
      <c r="Q86" t="b">
        <v>1</v>
      </c>
      <c r="R86" t="b">
        <v>1</v>
      </c>
      <c r="S86" t="b">
        <v>0</v>
      </c>
      <c r="T86" t="b">
        <v>1</v>
      </c>
      <c r="U86" t="b">
        <v>1</v>
      </c>
      <c r="V86" t="b">
        <v>0</v>
      </c>
      <c r="W86">
        <v>102</v>
      </c>
      <c r="X86">
        <v>3</v>
      </c>
      <c r="Y86">
        <v>19</v>
      </c>
      <c r="Z86">
        <v>25</v>
      </c>
      <c r="AA86">
        <v>18</v>
      </c>
      <c r="AB86">
        <v>0</v>
      </c>
      <c r="AC86">
        <v>4</v>
      </c>
      <c r="AD86">
        <v>0</v>
      </c>
      <c r="AE86">
        <v>0</v>
      </c>
      <c r="AF86">
        <v>0</v>
      </c>
      <c r="AG86">
        <v>4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11</v>
      </c>
      <c r="AP86">
        <v>1</v>
      </c>
      <c r="AQ86">
        <v>2</v>
      </c>
      <c r="AR86">
        <v>3</v>
      </c>
      <c r="AS86">
        <v>5</v>
      </c>
      <c r="AT86">
        <v>0</v>
      </c>
      <c r="AU86">
        <v>48</v>
      </c>
      <c r="AV86">
        <v>1</v>
      </c>
      <c r="AW86">
        <v>2</v>
      </c>
      <c r="AX86">
        <v>3</v>
      </c>
      <c r="AY86">
        <v>5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39</v>
      </c>
      <c r="BN86">
        <v>1</v>
      </c>
      <c r="BO86">
        <v>15</v>
      </c>
      <c r="BP86">
        <v>19</v>
      </c>
      <c r="BQ86">
        <v>4</v>
      </c>
      <c r="BR86">
        <v>0</v>
      </c>
    </row>
    <row r="87" spans="1:70" x14ac:dyDescent="0.25">
      <c r="A87" t="s">
        <v>420</v>
      </c>
      <c r="B87" t="s">
        <v>210</v>
      </c>
      <c r="C87" t="s">
        <v>211</v>
      </c>
      <c r="D87" t="s">
        <v>30</v>
      </c>
      <c r="E87" t="s">
        <v>251</v>
      </c>
      <c r="F87">
        <v>20783</v>
      </c>
      <c r="G87" s="1">
        <v>46016.042384259257</v>
      </c>
      <c r="H87" s="1">
        <v>46016.042384259257</v>
      </c>
      <c r="I87" s="1">
        <v>46016.043275462966</v>
      </c>
      <c r="J87" t="s">
        <v>236</v>
      </c>
      <c r="K87" t="s">
        <v>421</v>
      </c>
      <c r="L87" s="2">
        <v>8.9402287037037035E-4</v>
      </c>
      <c r="M87" t="s">
        <v>253</v>
      </c>
      <c r="N87" t="s">
        <v>254</v>
      </c>
      <c r="O87" t="s">
        <v>54</v>
      </c>
      <c r="P87" t="s">
        <v>255</v>
      </c>
      <c r="Q87" t="b">
        <v>1</v>
      </c>
      <c r="R87" t="b">
        <v>1</v>
      </c>
      <c r="S87" t="b">
        <v>0</v>
      </c>
      <c r="T87" t="b">
        <v>1</v>
      </c>
      <c r="U87" t="b">
        <v>1</v>
      </c>
      <c r="V87" t="b">
        <v>0</v>
      </c>
      <c r="W87">
        <v>101</v>
      </c>
      <c r="X87">
        <v>3</v>
      </c>
      <c r="Y87">
        <v>18</v>
      </c>
      <c r="Z87">
        <v>25</v>
      </c>
      <c r="AA87">
        <v>18</v>
      </c>
      <c r="AB87">
        <v>0</v>
      </c>
      <c r="AC87">
        <v>4</v>
      </c>
      <c r="AD87">
        <v>0</v>
      </c>
      <c r="AE87">
        <v>0</v>
      </c>
      <c r="AF87">
        <v>0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11</v>
      </c>
      <c r="AP87">
        <v>1</v>
      </c>
      <c r="AQ87">
        <v>2</v>
      </c>
      <c r="AR87">
        <v>3</v>
      </c>
      <c r="AS87">
        <v>5</v>
      </c>
      <c r="AT87">
        <v>0</v>
      </c>
      <c r="AU87">
        <v>48</v>
      </c>
      <c r="AV87">
        <v>1</v>
      </c>
      <c r="AW87">
        <v>2</v>
      </c>
      <c r="AX87">
        <v>3</v>
      </c>
      <c r="AY87">
        <v>5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38</v>
      </c>
      <c r="BN87">
        <v>1</v>
      </c>
      <c r="BO87">
        <v>14</v>
      </c>
      <c r="BP87">
        <v>19</v>
      </c>
      <c r="BQ87">
        <v>4</v>
      </c>
      <c r="BR87">
        <v>0</v>
      </c>
    </row>
    <row r="88" spans="1:70" x14ac:dyDescent="0.25">
      <c r="A88" t="s">
        <v>422</v>
      </c>
      <c r="B88" t="s">
        <v>210</v>
      </c>
      <c r="C88" t="s">
        <v>211</v>
      </c>
      <c r="D88" t="s">
        <v>30</v>
      </c>
      <c r="E88" t="s">
        <v>251</v>
      </c>
      <c r="F88">
        <v>20783</v>
      </c>
      <c r="G88" s="1">
        <v>46015.042453703703</v>
      </c>
      <c r="H88" s="1">
        <v>46015.042453703703</v>
      </c>
      <c r="I88" s="1">
        <v>46015.043749999997</v>
      </c>
      <c r="J88" t="s">
        <v>236</v>
      </c>
      <c r="K88" t="s">
        <v>423</v>
      </c>
      <c r="L88" s="2">
        <v>1.2973336111111111E-3</v>
      </c>
      <c r="M88" t="s">
        <v>253</v>
      </c>
      <c r="N88" t="s">
        <v>254</v>
      </c>
      <c r="O88" t="s">
        <v>54</v>
      </c>
      <c r="P88" t="s">
        <v>255</v>
      </c>
      <c r="Q88" t="b">
        <v>1</v>
      </c>
      <c r="R88" t="b">
        <v>1</v>
      </c>
      <c r="S88" t="b">
        <v>0</v>
      </c>
      <c r="T88" t="b">
        <v>1</v>
      </c>
      <c r="U88" t="b">
        <v>1</v>
      </c>
      <c r="V88" t="b">
        <v>0</v>
      </c>
      <c r="W88">
        <v>101</v>
      </c>
      <c r="X88">
        <v>3</v>
      </c>
      <c r="Y88">
        <v>18</v>
      </c>
      <c r="Z88">
        <v>25</v>
      </c>
      <c r="AA88">
        <v>18</v>
      </c>
      <c r="AB88">
        <v>0</v>
      </c>
      <c r="AC88">
        <v>4</v>
      </c>
      <c r="AD88">
        <v>0</v>
      </c>
      <c r="AE88">
        <v>0</v>
      </c>
      <c r="AF88">
        <v>0</v>
      </c>
      <c r="AG88">
        <v>4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11</v>
      </c>
      <c r="AP88">
        <v>1</v>
      </c>
      <c r="AQ88">
        <v>2</v>
      </c>
      <c r="AR88">
        <v>3</v>
      </c>
      <c r="AS88">
        <v>5</v>
      </c>
      <c r="AT88">
        <v>0</v>
      </c>
      <c r="AU88">
        <v>48</v>
      </c>
      <c r="AV88">
        <v>1</v>
      </c>
      <c r="AW88">
        <v>2</v>
      </c>
      <c r="AX88">
        <v>3</v>
      </c>
      <c r="AY88">
        <v>5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38</v>
      </c>
      <c r="BN88">
        <v>1</v>
      </c>
      <c r="BO88">
        <v>14</v>
      </c>
      <c r="BP88">
        <v>19</v>
      </c>
      <c r="BQ88">
        <v>4</v>
      </c>
      <c r="BR88">
        <v>0</v>
      </c>
    </row>
    <row r="89" spans="1:70" x14ac:dyDescent="0.25">
      <c r="A89" t="s">
        <v>424</v>
      </c>
      <c r="B89" t="s">
        <v>210</v>
      </c>
      <c r="C89" t="s">
        <v>211</v>
      </c>
      <c r="D89" t="s">
        <v>30</v>
      </c>
      <c r="E89" t="s">
        <v>251</v>
      </c>
      <c r="F89">
        <v>20783</v>
      </c>
      <c r="G89" s="1">
        <v>46014.042372685188</v>
      </c>
      <c r="H89" s="1">
        <v>46014.042372685188</v>
      </c>
      <c r="I89" s="1">
        <v>46014.043229166666</v>
      </c>
      <c r="J89" t="s">
        <v>236</v>
      </c>
      <c r="K89" t="s">
        <v>425</v>
      </c>
      <c r="L89" s="2">
        <v>8.5038898148148147E-4</v>
      </c>
      <c r="M89" t="s">
        <v>253</v>
      </c>
      <c r="N89" t="s">
        <v>254</v>
      </c>
      <c r="O89" t="s">
        <v>54</v>
      </c>
      <c r="P89" t="s">
        <v>255</v>
      </c>
      <c r="Q89" t="b">
        <v>1</v>
      </c>
      <c r="R89" t="b">
        <v>1</v>
      </c>
      <c r="S89" t="b">
        <v>0</v>
      </c>
      <c r="T89" t="b">
        <v>1</v>
      </c>
      <c r="U89" t="b">
        <v>1</v>
      </c>
      <c r="V89" t="b">
        <v>0</v>
      </c>
      <c r="W89">
        <v>111</v>
      </c>
      <c r="X89">
        <v>3</v>
      </c>
      <c r="Y89">
        <v>18</v>
      </c>
      <c r="Z89">
        <v>25</v>
      </c>
      <c r="AA89">
        <v>18</v>
      </c>
      <c r="AB89">
        <v>0</v>
      </c>
      <c r="AC89">
        <v>4</v>
      </c>
      <c r="AD89">
        <v>0</v>
      </c>
      <c r="AE89">
        <v>0</v>
      </c>
      <c r="AF89">
        <v>0</v>
      </c>
      <c r="AG89">
        <v>4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11</v>
      </c>
      <c r="AP89">
        <v>1</v>
      </c>
      <c r="AQ89">
        <v>2</v>
      </c>
      <c r="AR89">
        <v>3</v>
      </c>
      <c r="AS89">
        <v>5</v>
      </c>
      <c r="AT89">
        <v>0</v>
      </c>
      <c r="AU89">
        <v>58</v>
      </c>
      <c r="AV89">
        <v>1</v>
      </c>
      <c r="AW89">
        <v>2</v>
      </c>
      <c r="AX89">
        <v>3</v>
      </c>
      <c r="AY89">
        <v>5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38</v>
      </c>
      <c r="BN89">
        <v>1</v>
      </c>
      <c r="BO89">
        <v>14</v>
      </c>
      <c r="BP89">
        <v>19</v>
      </c>
      <c r="BQ89">
        <v>4</v>
      </c>
      <c r="BR89">
        <v>0</v>
      </c>
    </row>
    <row r="90" spans="1:70" x14ac:dyDescent="0.25">
      <c r="A90" t="s">
        <v>426</v>
      </c>
      <c r="B90" t="s">
        <v>210</v>
      </c>
      <c r="C90" t="s">
        <v>211</v>
      </c>
      <c r="D90" t="s">
        <v>30</v>
      </c>
      <c r="E90" t="s">
        <v>201</v>
      </c>
      <c r="F90">
        <v>20783</v>
      </c>
      <c r="G90" s="1">
        <v>46013.764351851853</v>
      </c>
      <c r="H90" s="1">
        <v>46013.764351851853</v>
      </c>
      <c r="I90" s="1">
        <v>46013.7653587963</v>
      </c>
      <c r="J90" t="s">
        <v>427</v>
      </c>
      <c r="K90" t="s">
        <v>428</v>
      </c>
      <c r="L90" s="2">
        <v>1.008308125E-3</v>
      </c>
      <c r="M90" t="s">
        <v>263</v>
      </c>
      <c r="N90" t="s">
        <v>264</v>
      </c>
      <c r="O90" t="s">
        <v>198</v>
      </c>
      <c r="P90" t="s">
        <v>242</v>
      </c>
      <c r="Q90" t="b">
        <v>1</v>
      </c>
      <c r="R90" t="b">
        <v>1</v>
      </c>
      <c r="S90" t="b">
        <v>0</v>
      </c>
      <c r="T90" t="b">
        <v>1</v>
      </c>
      <c r="U90" t="b">
        <v>0</v>
      </c>
      <c r="V90" t="b">
        <v>0</v>
      </c>
      <c r="W90">
        <v>111</v>
      </c>
      <c r="X90">
        <v>3</v>
      </c>
      <c r="Y90">
        <v>18</v>
      </c>
      <c r="Z90">
        <v>24</v>
      </c>
      <c r="AA90">
        <v>19</v>
      </c>
      <c r="AB90">
        <v>0</v>
      </c>
      <c r="AC90">
        <v>4</v>
      </c>
      <c r="AD90">
        <v>0</v>
      </c>
      <c r="AE90">
        <v>0</v>
      </c>
      <c r="AF90">
        <v>0</v>
      </c>
      <c r="AG90">
        <v>4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11</v>
      </c>
      <c r="AP90">
        <v>1</v>
      </c>
      <c r="AQ90">
        <v>2</v>
      </c>
      <c r="AR90">
        <v>3</v>
      </c>
      <c r="AS90">
        <v>5</v>
      </c>
      <c r="AT90">
        <v>0</v>
      </c>
      <c r="AU90">
        <v>58</v>
      </c>
      <c r="AV90">
        <v>1</v>
      </c>
      <c r="AW90">
        <v>2</v>
      </c>
      <c r="AX90">
        <v>3</v>
      </c>
      <c r="AY90">
        <v>5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38</v>
      </c>
      <c r="BN90">
        <v>1</v>
      </c>
      <c r="BO90">
        <v>14</v>
      </c>
      <c r="BP90">
        <v>18</v>
      </c>
      <c r="BQ90">
        <v>5</v>
      </c>
      <c r="BR90">
        <v>0</v>
      </c>
    </row>
    <row r="91" spans="1:70" x14ac:dyDescent="0.25">
      <c r="A91" t="s">
        <v>429</v>
      </c>
      <c r="B91" t="s">
        <v>210</v>
      </c>
      <c r="C91" t="s">
        <v>211</v>
      </c>
      <c r="D91" t="s">
        <v>30</v>
      </c>
      <c r="E91" t="s">
        <v>251</v>
      </c>
      <c r="F91">
        <v>20783</v>
      </c>
      <c r="G91" s="1">
        <v>46013.042395833334</v>
      </c>
      <c r="H91" s="1">
        <v>46013.042395833334</v>
      </c>
      <c r="I91" s="1">
        <v>46013.044178240743</v>
      </c>
      <c r="J91" t="s">
        <v>236</v>
      </c>
      <c r="K91" t="s">
        <v>428</v>
      </c>
      <c r="L91" s="2">
        <v>1.7828261342592593E-3</v>
      </c>
      <c r="M91" t="s">
        <v>253</v>
      </c>
      <c r="N91" t="s">
        <v>254</v>
      </c>
      <c r="O91" t="s">
        <v>54</v>
      </c>
      <c r="P91" t="s">
        <v>255</v>
      </c>
      <c r="Q91" t="b">
        <v>1</v>
      </c>
      <c r="R91" t="b">
        <v>1</v>
      </c>
      <c r="S91" t="b">
        <v>0</v>
      </c>
      <c r="T91" t="b">
        <v>1</v>
      </c>
      <c r="U91" t="b">
        <v>1</v>
      </c>
      <c r="V91" t="b">
        <v>0</v>
      </c>
      <c r="W91">
        <v>111</v>
      </c>
      <c r="X91">
        <v>3</v>
      </c>
      <c r="Y91">
        <v>18</v>
      </c>
      <c r="Z91">
        <v>24</v>
      </c>
      <c r="AA91">
        <v>19</v>
      </c>
      <c r="AB91">
        <v>0</v>
      </c>
      <c r="AC91">
        <v>4</v>
      </c>
      <c r="AD91">
        <v>0</v>
      </c>
      <c r="AE91">
        <v>0</v>
      </c>
      <c r="AF91">
        <v>0</v>
      </c>
      <c r="AG91">
        <v>4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11</v>
      </c>
      <c r="AP91">
        <v>1</v>
      </c>
      <c r="AQ91">
        <v>2</v>
      </c>
      <c r="AR91">
        <v>3</v>
      </c>
      <c r="AS91">
        <v>5</v>
      </c>
      <c r="AT91">
        <v>0</v>
      </c>
      <c r="AU91">
        <v>58</v>
      </c>
      <c r="AV91">
        <v>1</v>
      </c>
      <c r="AW91">
        <v>2</v>
      </c>
      <c r="AX91">
        <v>3</v>
      </c>
      <c r="AY91">
        <v>5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38</v>
      </c>
      <c r="BN91">
        <v>1</v>
      </c>
      <c r="BO91">
        <v>14</v>
      </c>
      <c r="BP91">
        <v>18</v>
      </c>
      <c r="BQ91">
        <v>5</v>
      </c>
      <c r="BR91">
        <v>0</v>
      </c>
    </row>
    <row r="92" spans="1:70" x14ac:dyDescent="0.25">
      <c r="A92" t="s">
        <v>430</v>
      </c>
      <c r="B92" t="s">
        <v>210</v>
      </c>
      <c r="C92" t="s">
        <v>211</v>
      </c>
      <c r="D92" t="s">
        <v>30</v>
      </c>
      <c r="E92" t="s">
        <v>251</v>
      </c>
      <c r="F92">
        <v>20783</v>
      </c>
      <c r="G92" s="1">
        <v>46012.04241898148</v>
      </c>
      <c r="H92" s="1">
        <v>46012.04241898148</v>
      </c>
      <c r="I92" s="1">
        <v>46012.044351851851</v>
      </c>
      <c r="J92" t="s">
        <v>236</v>
      </c>
      <c r="K92" t="s">
        <v>431</v>
      </c>
      <c r="L92" s="2">
        <v>1.9411374652777778E-3</v>
      </c>
      <c r="M92" t="s">
        <v>253</v>
      </c>
      <c r="N92" t="s">
        <v>254</v>
      </c>
      <c r="O92" t="s">
        <v>54</v>
      </c>
      <c r="P92" t="s">
        <v>255</v>
      </c>
      <c r="Q92" t="b">
        <v>1</v>
      </c>
      <c r="R92" t="b">
        <v>1</v>
      </c>
      <c r="S92" t="b">
        <v>0</v>
      </c>
      <c r="T92" t="b">
        <v>1</v>
      </c>
      <c r="U92" t="b">
        <v>1</v>
      </c>
      <c r="V92" t="b">
        <v>0</v>
      </c>
      <c r="W92">
        <v>111</v>
      </c>
      <c r="X92">
        <v>3</v>
      </c>
      <c r="Y92">
        <v>18</v>
      </c>
      <c r="Z92">
        <v>24</v>
      </c>
      <c r="AA92">
        <v>19</v>
      </c>
      <c r="AB92">
        <v>0</v>
      </c>
      <c r="AC92">
        <v>4</v>
      </c>
      <c r="AD92">
        <v>0</v>
      </c>
      <c r="AE92">
        <v>0</v>
      </c>
      <c r="AF92">
        <v>0</v>
      </c>
      <c r="AG92">
        <v>4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11</v>
      </c>
      <c r="AP92">
        <v>1</v>
      </c>
      <c r="AQ92">
        <v>2</v>
      </c>
      <c r="AR92">
        <v>3</v>
      </c>
      <c r="AS92">
        <v>5</v>
      </c>
      <c r="AT92">
        <v>0</v>
      </c>
      <c r="AU92">
        <v>58</v>
      </c>
      <c r="AV92">
        <v>1</v>
      </c>
      <c r="AW92">
        <v>2</v>
      </c>
      <c r="AX92">
        <v>3</v>
      </c>
      <c r="AY92">
        <v>5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38</v>
      </c>
      <c r="BN92">
        <v>1</v>
      </c>
      <c r="BO92">
        <v>14</v>
      </c>
      <c r="BP92">
        <v>18</v>
      </c>
      <c r="BQ92">
        <v>5</v>
      </c>
      <c r="BR92">
        <v>0</v>
      </c>
    </row>
    <row r="93" spans="1:70" x14ac:dyDescent="0.25">
      <c r="A93" t="s">
        <v>432</v>
      </c>
      <c r="B93" t="s">
        <v>210</v>
      </c>
      <c r="C93" t="s">
        <v>211</v>
      </c>
      <c r="D93" t="s">
        <v>30</v>
      </c>
      <c r="E93" t="s">
        <v>251</v>
      </c>
      <c r="F93">
        <v>20783</v>
      </c>
      <c r="G93" s="1">
        <v>46011.042627314811</v>
      </c>
      <c r="H93" s="1">
        <v>46011.042627314811</v>
      </c>
      <c r="I93" s="1">
        <v>46011.044479166667</v>
      </c>
      <c r="J93" t="s">
        <v>236</v>
      </c>
      <c r="K93" t="s">
        <v>433</v>
      </c>
      <c r="L93" s="2">
        <v>1.8421189351851852E-3</v>
      </c>
      <c r="M93" t="s">
        <v>253</v>
      </c>
      <c r="N93" t="s">
        <v>254</v>
      </c>
      <c r="O93" t="s">
        <v>54</v>
      </c>
      <c r="P93" t="s">
        <v>255</v>
      </c>
      <c r="Q93" t="b">
        <v>1</v>
      </c>
      <c r="R93" t="b">
        <v>1</v>
      </c>
      <c r="S93" t="b">
        <v>0</v>
      </c>
      <c r="T93" t="b">
        <v>1</v>
      </c>
      <c r="U93" t="b">
        <v>1</v>
      </c>
      <c r="V93" t="b">
        <v>0</v>
      </c>
      <c r="W93">
        <v>111</v>
      </c>
      <c r="X93">
        <v>3</v>
      </c>
      <c r="Y93">
        <v>18</v>
      </c>
      <c r="Z93">
        <v>24</v>
      </c>
      <c r="AA93">
        <v>19</v>
      </c>
      <c r="AB93">
        <v>0</v>
      </c>
      <c r="AC93">
        <v>4</v>
      </c>
      <c r="AD93">
        <v>0</v>
      </c>
      <c r="AE93">
        <v>0</v>
      </c>
      <c r="AF93">
        <v>0</v>
      </c>
      <c r="AG93">
        <v>4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11</v>
      </c>
      <c r="AP93">
        <v>1</v>
      </c>
      <c r="AQ93">
        <v>2</v>
      </c>
      <c r="AR93">
        <v>3</v>
      </c>
      <c r="AS93">
        <v>5</v>
      </c>
      <c r="AT93">
        <v>0</v>
      </c>
      <c r="AU93">
        <v>58</v>
      </c>
      <c r="AV93">
        <v>1</v>
      </c>
      <c r="AW93">
        <v>2</v>
      </c>
      <c r="AX93">
        <v>3</v>
      </c>
      <c r="AY93">
        <v>5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38</v>
      </c>
      <c r="BN93">
        <v>1</v>
      </c>
      <c r="BO93">
        <v>14</v>
      </c>
      <c r="BP93">
        <v>18</v>
      </c>
      <c r="BQ93">
        <v>5</v>
      </c>
      <c r="BR93">
        <v>0</v>
      </c>
    </row>
    <row r="94" spans="1:70" x14ac:dyDescent="0.25">
      <c r="A94" t="s">
        <v>434</v>
      </c>
      <c r="B94" t="s">
        <v>210</v>
      </c>
      <c r="C94" t="s">
        <v>211</v>
      </c>
      <c r="D94" t="s">
        <v>30</v>
      </c>
      <c r="E94" t="s">
        <v>251</v>
      </c>
      <c r="F94">
        <v>20783</v>
      </c>
      <c r="G94" s="1">
        <v>46010.042372685188</v>
      </c>
      <c r="H94" s="1">
        <v>46010.042372685188</v>
      </c>
      <c r="I94" s="1">
        <v>46010.043819444443</v>
      </c>
      <c r="J94" t="s">
        <v>236</v>
      </c>
      <c r="K94" t="s">
        <v>435</v>
      </c>
      <c r="L94" s="2">
        <v>1.4492119328703703E-3</v>
      </c>
      <c r="M94" t="s">
        <v>253</v>
      </c>
      <c r="N94" t="s">
        <v>254</v>
      </c>
      <c r="O94" t="s">
        <v>54</v>
      </c>
      <c r="P94" t="s">
        <v>255</v>
      </c>
      <c r="Q94" t="b">
        <v>1</v>
      </c>
      <c r="R94" t="b">
        <v>1</v>
      </c>
      <c r="S94" t="b">
        <v>0</v>
      </c>
      <c r="T94" t="b">
        <v>1</v>
      </c>
      <c r="U94" t="b">
        <v>1</v>
      </c>
      <c r="V94" t="b">
        <v>0</v>
      </c>
      <c r="W94">
        <v>111</v>
      </c>
      <c r="X94">
        <v>3</v>
      </c>
      <c r="Y94">
        <v>18</v>
      </c>
      <c r="Z94">
        <v>24</v>
      </c>
      <c r="AA94">
        <v>19</v>
      </c>
      <c r="AB94">
        <v>0</v>
      </c>
      <c r="AC94">
        <v>4</v>
      </c>
      <c r="AD94">
        <v>0</v>
      </c>
      <c r="AE94">
        <v>0</v>
      </c>
      <c r="AF94">
        <v>0</v>
      </c>
      <c r="AG94">
        <v>4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11</v>
      </c>
      <c r="AP94">
        <v>1</v>
      </c>
      <c r="AQ94">
        <v>2</v>
      </c>
      <c r="AR94">
        <v>3</v>
      </c>
      <c r="AS94">
        <v>5</v>
      </c>
      <c r="AT94">
        <v>0</v>
      </c>
      <c r="AU94">
        <v>58</v>
      </c>
      <c r="AV94">
        <v>1</v>
      </c>
      <c r="AW94">
        <v>2</v>
      </c>
      <c r="AX94">
        <v>3</v>
      </c>
      <c r="AY94">
        <v>5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38</v>
      </c>
      <c r="BN94">
        <v>1</v>
      </c>
      <c r="BO94">
        <v>14</v>
      </c>
      <c r="BP94">
        <v>18</v>
      </c>
      <c r="BQ94">
        <v>5</v>
      </c>
      <c r="BR94">
        <v>0</v>
      </c>
    </row>
    <row r="95" spans="1:70" x14ac:dyDescent="0.25">
      <c r="A95" t="s">
        <v>436</v>
      </c>
      <c r="B95" t="s">
        <v>210</v>
      </c>
      <c r="C95" t="s">
        <v>211</v>
      </c>
      <c r="D95" t="s">
        <v>30</v>
      </c>
      <c r="E95" t="s">
        <v>251</v>
      </c>
      <c r="F95">
        <v>20783</v>
      </c>
      <c r="G95" s="1">
        <v>46009.526064814818</v>
      </c>
      <c r="H95" s="1">
        <v>46009.526064814818</v>
      </c>
      <c r="I95" s="1">
        <v>46009.527268518519</v>
      </c>
      <c r="J95" t="s">
        <v>303</v>
      </c>
      <c r="K95" t="s">
        <v>437</v>
      </c>
      <c r="L95" s="2">
        <v>1.2059069907407408E-3</v>
      </c>
      <c r="M95" t="s">
        <v>253</v>
      </c>
      <c r="N95" t="s">
        <v>254</v>
      </c>
      <c r="O95" t="s">
        <v>54</v>
      </c>
      <c r="P95" t="s">
        <v>255</v>
      </c>
      <c r="Q95" t="b">
        <v>1</v>
      </c>
      <c r="R95" t="b">
        <v>1</v>
      </c>
      <c r="S95" t="b">
        <v>0</v>
      </c>
      <c r="T95" t="b">
        <v>1</v>
      </c>
      <c r="U95" t="b">
        <v>1</v>
      </c>
      <c r="V95" t="b">
        <v>0</v>
      </c>
      <c r="W95">
        <v>111</v>
      </c>
      <c r="X95">
        <v>3</v>
      </c>
      <c r="Y95">
        <v>18</v>
      </c>
      <c r="Z95">
        <v>25</v>
      </c>
      <c r="AA95">
        <v>18</v>
      </c>
      <c r="AB95">
        <v>0</v>
      </c>
      <c r="AC95">
        <v>4</v>
      </c>
      <c r="AD95">
        <v>0</v>
      </c>
      <c r="AE95">
        <v>0</v>
      </c>
      <c r="AF95">
        <v>0</v>
      </c>
      <c r="AG95">
        <v>4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11</v>
      </c>
      <c r="AP95">
        <v>1</v>
      </c>
      <c r="AQ95">
        <v>2</v>
      </c>
      <c r="AR95">
        <v>3</v>
      </c>
      <c r="AS95">
        <v>5</v>
      </c>
      <c r="AT95">
        <v>0</v>
      </c>
      <c r="AU95">
        <v>58</v>
      </c>
      <c r="AV95">
        <v>1</v>
      </c>
      <c r="AW95">
        <v>2</v>
      </c>
      <c r="AX95">
        <v>3</v>
      </c>
      <c r="AY95">
        <v>5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38</v>
      </c>
      <c r="BN95">
        <v>1</v>
      </c>
      <c r="BO95">
        <v>14</v>
      </c>
      <c r="BP95">
        <v>19</v>
      </c>
      <c r="BQ95">
        <v>4</v>
      </c>
      <c r="BR95">
        <v>0</v>
      </c>
    </row>
    <row r="96" spans="1:70" x14ac:dyDescent="0.25">
      <c r="A96" t="s">
        <v>438</v>
      </c>
      <c r="B96" t="s">
        <v>210</v>
      </c>
      <c r="C96" t="s">
        <v>211</v>
      </c>
      <c r="D96" t="s">
        <v>30</v>
      </c>
      <c r="E96" t="s">
        <v>251</v>
      </c>
      <c r="F96">
        <v>20783</v>
      </c>
      <c r="G96" s="1">
        <v>46009.431759259256</v>
      </c>
      <c r="H96" s="1">
        <v>46009.431759259256</v>
      </c>
      <c r="I96" s="1">
        <v>46009.432962962965</v>
      </c>
      <c r="J96" t="s">
        <v>244</v>
      </c>
      <c r="K96" t="s">
        <v>437</v>
      </c>
      <c r="L96" s="2">
        <v>1.2033821296296295E-3</v>
      </c>
      <c r="M96" t="s">
        <v>253</v>
      </c>
      <c r="N96" t="s">
        <v>254</v>
      </c>
      <c r="O96" t="s">
        <v>54</v>
      </c>
      <c r="P96" t="s">
        <v>255</v>
      </c>
      <c r="Q96" t="b">
        <v>1</v>
      </c>
      <c r="R96" t="b">
        <v>1</v>
      </c>
      <c r="S96" t="b">
        <v>0</v>
      </c>
      <c r="T96" t="b">
        <v>1</v>
      </c>
      <c r="U96" t="b">
        <v>1</v>
      </c>
      <c r="V96" t="b">
        <v>0</v>
      </c>
      <c r="W96">
        <v>111</v>
      </c>
      <c r="X96">
        <v>3</v>
      </c>
      <c r="Y96">
        <v>18</v>
      </c>
      <c r="Z96">
        <v>25</v>
      </c>
      <c r="AA96">
        <v>18</v>
      </c>
      <c r="AB96">
        <v>0</v>
      </c>
      <c r="AC96">
        <v>4</v>
      </c>
      <c r="AD96">
        <v>0</v>
      </c>
      <c r="AE96">
        <v>0</v>
      </c>
      <c r="AF96">
        <v>0</v>
      </c>
      <c r="AG96">
        <v>4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11</v>
      </c>
      <c r="AP96">
        <v>1</v>
      </c>
      <c r="AQ96">
        <v>2</v>
      </c>
      <c r="AR96">
        <v>3</v>
      </c>
      <c r="AS96">
        <v>5</v>
      </c>
      <c r="AT96">
        <v>0</v>
      </c>
      <c r="AU96">
        <v>58</v>
      </c>
      <c r="AV96">
        <v>1</v>
      </c>
      <c r="AW96">
        <v>2</v>
      </c>
      <c r="AX96">
        <v>3</v>
      </c>
      <c r="AY96">
        <v>5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38</v>
      </c>
      <c r="BN96">
        <v>1</v>
      </c>
      <c r="BO96">
        <v>14</v>
      </c>
      <c r="BP96">
        <v>19</v>
      </c>
      <c r="BQ96">
        <v>4</v>
      </c>
      <c r="BR96">
        <v>0</v>
      </c>
    </row>
    <row r="97" spans="1:70" x14ac:dyDescent="0.25">
      <c r="A97" t="s">
        <v>439</v>
      </c>
      <c r="B97" t="s">
        <v>210</v>
      </c>
      <c r="C97" t="s">
        <v>211</v>
      </c>
      <c r="D97" t="s">
        <v>30</v>
      </c>
      <c r="E97" t="s">
        <v>251</v>
      </c>
      <c r="F97">
        <v>20783</v>
      </c>
      <c r="G97" s="1">
        <v>46009.416666666664</v>
      </c>
      <c r="H97" s="1">
        <v>46009.416666666664</v>
      </c>
      <c r="I97" s="1">
        <v>46009.417916666665</v>
      </c>
      <c r="J97" t="s">
        <v>244</v>
      </c>
      <c r="K97" t="s">
        <v>437</v>
      </c>
      <c r="L97" s="2">
        <v>1.257602337962963E-3</v>
      </c>
      <c r="M97" t="s">
        <v>253</v>
      </c>
      <c r="N97" t="s">
        <v>254</v>
      </c>
      <c r="O97" t="s">
        <v>54</v>
      </c>
      <c r="P97" t="s">
        <v>255</v>
      </c>
      <c r="Q97" t="b">
        <v>1</v>
      </c>
      <c r="R97" t="b">
        <v>1</v>
      </c>
      <c r="S97" t="b">
        <v>0</v>
      </c>
      <c r="T97" t="b">
        <v>1</v>
      </c>
      <c r="U97" t="b">
        <v>1</v>
      </c>
      <c r="V97" t="b">
        <v>0</v>
      </c>
      <c r="W97">
        <v>111</v>
      </c>
      <c r="X97">
        <v>3</v>
      </c>
      <c r="Y97">
        <v>18</v>
      </c>
      <c r="Z97">
        <v>25</v>
      </c>
      <c r="AA97">
        <v>18</v>
      </c>
      <c r="AB97">
        <v>0</v>
      </c>
      <c r="AC97">
        <v>4</v>
      </c>
      <c r="AD97">
        <v>0</v>
      </c>
      <c r="AE97">
        <v>0</v>
      </c>
      <c r="AF97">
        <v>0</v>
      </c>
      <c r="AG97">
        <v>4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11</v>
      </c>
      <c r="AP97">
        <v>1</v>
      </c>
      <c r="AQ97">
        <v>2</v>
      </c>
      <c r="AR97">
        <v>3</v>
      </c>
      <c r="AS97">
        <v>5</v>
      </c>
      <c r="AT97">
        <v>0</v>
      </c>
      <c r="AU97">
        <v>58</v>
      </c>
      <c r="AV97">
        <v>1</v>
      </c>
      <c r="AW97">
        <v>2</v>
      </c>
      <c r="AX97">
        <v>3</v>
      </c>
      <c r="AY97">
        <v>5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38</v>
      </c>
      <c r="BN97">
        <v>1</v>
      </c>
      <c r="BO97">
        <v>14</v>
      </c>
      <c r="BP97">
        <v>19</v>
      </c>
      <c r="BQ97">
        <v>4</v>
      </c>
      <c r="BR97">
        <v>0</v>
      </c>
    </row>
    <row r="98" spans="1:70" x14ac:dyDescent="0.25">
      <c r="A98" t="s">
        <v>440</v>
      </c>
      <c r="B98" t="s">
        <v>210</v>
      </c>
      <c r="C98" t="s">
        <v>211</v>
      </c>
      <c r="D98" t="s">
        <v>30</v>
      </c>
      <c r="E98" t="s">
        <v>251</v>
      </c>
      <c r="F98">
        <v>20783</v>
      </c>
      <c r="G98" s="1">
        <v>46009.04241898148</v>
      </c>
      <c r="H98" s="1">
        <v>46009.04241898148</v>
      </c>
      <c r="I98" s="1">
        <v>46009.043263888889</v>
      </c>
      <c r="J98" t="s">
        <v>236</v>
      </c>
      <c r="K98" t="s">
        <v>437</v>
      </c>
      <c r="L98" s="2">
        <v>8.4763943287037037E-4</v>
      </c>
      <c r="M98" t="s">
        <v>253</v>
      </c>
      <c r="N98" t="s">
        <v>254</v>
      </c>
      <c r="O98" t="s">
        <v>54</v>
      </c>
      <c r="P98" t="s">
        <v>255</v>
      </c>
      <c r="Q98" t="b">
        <v>1</v>
      </c>
      <c r="R98" t="b">
        <v>1</v>
      </c>
      <c r="S98" t="b">
        <v>0</v>
      </c>
      <c r="T98" t="b">
        <v>1</v>
      </c>
      <c r="U98" t="b">
        <v>1</v>
      </c>
      <c r="V98" t="b">
        <v>0</v>
      </c>
      <c r="W98">
        <v>111</v>
      </c>
      <c r="X98">
        <v>3</v>
      </c>
      <c r="Y98">
        <v>18</v>
      </c>
      <c r="Z98">
        <v>25</v>
      </c>
      <c r="AA98">
        <v>18</v>
      </c>
      <c r="AB98">
        <v>0</v>
      </c>
      <c r="AC98">
        <v>4</v>
      </c>
      <c r="AD98">
        <v>0</v>
      </c>
      <c r="AE98">
        <v>0</v>
      </c>
      <c r="AF98">
        <v>0</v>
      </c>
      <c r="AG98">
        <v>4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11</v>
      </c>
      <c r="AP98">
        <v>1</v>
      </c>
      <c r="AQ98">
        <v>2</v>
      </c>
      <c r="AR98">
        <v>3</v>
      </c>
      <c r="AS98">
        <v>5</v>
      </c>
      <c r="AT98">
        <v>0</v>
      </c>
      <c r="AU98">
        <v>58</v>
      </c>
      <c r="AV98">
        <v>1</v>
      </c>
      <c r="AW98">
        <v>2</v>
      </c>
      <c r="AX98">
        <v>3</v>
      </c>
      <c r="AY98">
        <v>5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38</v>
      </c>
      <c r="BN98">
        <v>1</v>
      </c>
      <c r="BO98">
        <v>14</v>
      </c>
      <c r="BP98">
        <v>19</v>
      </c>
      <c r="BQ98">
        <v>4</v>
      </c>
      <c r="BR98">
        <v>0</v>
      </c>
    </row>
    <row r="99" spans="1:70" x14ac:dyDescent="0.25">
      <c r="A99" t="s">
        <v>441</v>
      </c>
      <c r="B99" t="s">
        <v>210</v>
      </c>
      <c r="C99" t="s">
        <v>211</v>
      </c>
      <c r="D99" t="s">
        <v>30</v>
      </c>
      <c r="E99" t="s">
        <v>251</v>
      </c>
      <c r="F99">
        <v>20783</v>
      </c>
      <c r="G99" s="1">
        <v>46008.831643518519</v>
      </c>
      <c r="H99" s="1">
        <v>46008.831643518519</v>
      </c>
      <c r="I99" s="1">
        <v>46008.832986111112</v>
      </c>
      <c r="J99" t="s">
        <v>329</v>
      </c>
      <c r="K99" t="s">
        <v>442</v>
      </c>
      <c r="L99" s="2">
        <v>1.3491800925925926E-3</v>
      </c>
      <c r="M99" t="s">
        <v>253</v>
      </c>
      <c r="N99" t="s">
        <v>254</v>
      </c>
      <c r="O99" t="s">
        <v>54</v>
      </c>
      <c r="P99" t="s">
        <v>255</v>
      </c>
      <c r="Q99" t="b">
        <v>1</v>
      </c>
      <c r="R99" t="b">
        <v>1</v>
      </c>
      <c r="S99" t="b">
        <v>0</v>
      </c>
      <c r="T99" t="b">
        <v>1</v>
      </c>
      <c r="U99" t="b">
        <v>1</v>
      </c>
      <c r="V99" t="b">
        <v>0</v>
      </c>
      <c r="W99">
        <v>111</v>
      </c>
      <c r="X99">
        <v>3</v>
      </c>
      <c r="Y99">
        <v>18</v>
      </c>
      <c r="Z99">
        <v>25</v>
      </c>
      <c r="AA99">
        <v>18</v>
      </c>
      <c r="AB99">
        <v>0</v>
      </c>
      <c r="AC99">
        <v>4</v>
      </c>
      <c r="AD99">
        <v>0</v>
      </c>
      <c r="AE99">
        <v>0</v>
      </c>
      <c r="AF99">
        <v>0</v>
      </c>
      <c r="AG99">
        <v>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11</v>
      </c>
      <c r="AP99">
        <v>1</v>
      </c>
      <c r="AQ99">
        <v>2</v>
      </c>
      <c r="AR99">
        <v>3</v>
      </c>
      <c r="AS99">
        <v>5</v>
      </c>
      <c r="AT99">
        <v>0</v>
      </c>
      <c r="AU99">
        <v>58</v>
      </c>
      <c r="AV99">
        <v>1</v>
      </c>
      <c r="AW99">
        <v>2</v>
      </c>
      <c r="AX99">
        <v>3</v>
      </c>
      <c r="AY99">
        <v>5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38</v>
      </c>
      <c r="BN99">
        <v>1</v>
      </c>
      <c r="BO99">
        <v>14</v>
      </c>
      <c r="BP99">
        <v>19</v>
      </c>
      <c r="BQ99">
        <v>4</v>
      </c>
      <c r="BR99">
        <v>0</v>
      </c>
    </row>
    <row r="100" spans="1:70" x14ac:dyDescent="0.25">
      <c r="A100" t="s">
        <v>443</v>
      </c>
      <c r="B100" t="s">
        <v>210</v>
      </c>
      <c r="C100" t="s">
        <v>211</v>
      </c>
      <c r="D100" t="s">
        <v>30</v>
      </c>
      <c r="E100" t="s">
        <v>251</v>
      </c>
      <c r="F100">
        <v>20783</v>
      </c>
      <c r="G100" s="1">
        <v>46008.826608796298</v>
      </c>
      <c r="H100" s="1">
        <v>46008.826608796298</v>
      </c>
      <c r="I100" s="1">
        <v>46008.828125</v>
      </c>
      <c r="J100" t="s">
        <v>329</v>
      </c>
      <c r="K100" t="s">
        <v>442</v>
      </c>
      <c r="L100" s="2">
        <v>1.5193309259259259E-3</v>
      </c>
      <c r="M100" t="s">
        <v>253</v>
      </c>
      <c r="N100" t="s">
        <v>254</v>
      </c>
      <c r="O100" t="s">
        <v>54</v>
      </c>
      <c r="P100" t="s">
        <v>255</v>
      </c>
      <c r="Q100" t="b">
        <v>1</v>
      </c>
      <c r="R100" t="b">
        <v>1</v>
      </c>
      <c r="S100" t="b">
        <v>0</v>
      </c>
      <c r="T100" t="b">
        <v>1</v>
      </c>
      <c r="U100" t="b">
        <v>1</v>
      </c>
      <c r="V100" t="b">
        <v>0</v>
      </c>
      <c r="W100">
        <v>111</v>
      </c>
      <c r="X100">
        <v>3</v>
      </c>
      <c r="Y100">
        <v>18</v>
      </c>
      <c r="Z100">
        <v>25</v>
      </c>
      <c r="AA100">
        <v>18</v>
      </c>
      <c r="AB100">
        <v>0</v>
      </c>
      <c r="AC100">
        <v>4</v>
      </c>
      <c r="AD100">
        <v>0</v>
      </c>
      <c r="AE100">
        <v>0</v>
      </c>
      <c r="AF100">
        <v>0</v>
      </c>
      <c r="AG100">
        <v>4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11</v>
      </c>
      <c r="AP100">
        <v>1</v>
      </c>
      <c r="AQ100">
        <v>2</v>
      </c>
      <c r="AR100">
        <v>3</v>
      </c>
      <c r="AS100">
        <v>5</v>
      </c>
      <c r="AT100">
        <v>0</v>
      </c>
      <c r="AU100">
        <v>58</v>
      </c>
      <c r="AV100">
        <v>1</v>
      </c>
      <c r="AW100">
        <v>2</v>
      </c>
      <c r="AX100">
        <v>3</v>
      </c>
      <c r="AY100">
        <v>5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38</v>
      </c>
      <c r="BN100">
        <v>1</v>
      </c>
      <c r="BO100">
        <v>14</v>
      </c>
      <c r="BP100">
        <v>19</v>
      </c>
      <c r="BQ100">
        <v>4</v>
      </c>
      <c r="BR100">
        <v>0</v>
      </c>
    </row>
    <row r="101" spans="1:70" x14ac:dyDescent="0.25">
      <c r="A101" t="s">
        <v>444</v>
      </c>
      <c r="B101" t="s">
        <v>210</v>
      </c>
      <c r="C101" t="s">
        <v>211</v>
      </c>
      <c r="D101" t="s">
        <v>30</v>
      </c>
      <c r="E101" t="s">
        <v>251</v>
      </c>
      <c r="F101">
        <v>20783</v>
      </c>
      <c r="G101" s="1">
        <v>46008.746180555558</v>
      </c>
      <c r="H101" s="1">
        <v>46008.746180555558</v>
      </c>
      <c r="I101" s="1">
        <v>46008.747349537036</v>
      </c>
      <c r="J101" t="s">
        <v>279</v>
      </c>
      <c r="K101" t="s">
        <v>442</v>
      </c>
      <c r="L101" s="2">
        <v>1.1731895833333333E-3</v>
      </c>
      <c r="M101" t="s">
        <v>253</v>
      </c>
      <c r="N101" t="s">
        <v>254</v>
      </c>
      <c r="O101" t="s">
        <v>54</v>
      </c>
      <c r="P101" t="s">
        <v>255</v>
      </c>
      <c r="Q101" t="b">
        <v>1</v>
      </c>
      <c r="R101" t="b">
        <v>1</v>
      </c>
      <c r="S101" t="b">
        <v>0</v>
      </c>
      <c r="T101" t="b">
        <v>1</v>
      </c>
      <c r="U101" t="b">
        <v>1</v>
      </c>
      <c r="V101" t="b">
        <v>0</v>
      </c>
      <c r="W101">
        <v>111</v>
      </c>
      <c r="X101">
        <v>3</v>
      </c>
      <c r="Y101">
        <v>18</v>
      </c>
      <c r="Z101">
        <v>25</v>
      </c>
      <c r="AA101">
        <v>18</v>
      </c>
      <c r="AB101">
        <v>0</v>
      </c>
      <c r="AC101">
        <v>4</v>
      </c>
      <c r="AD101">
        <v>0</v>
      </c>
      <c r="AE101">
        <v>0</v>
      </c>
      <c r="AF101">
        <v>0</v>
      </c>
      <c r="AG101">
        <v>4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11</v>
      </c>
      <c r="AP101">
        <v>1</v>
      </c>
      <c r="AQ101">
        <v>2</v>
      </c>
      <c r="AR101">
        <v>3</v>
      </c>
      <c r="AS101">
        <v>5</v>
      </c>
      <c r="AT101">
        <v>0</v>
      </c>
      <c r="AU101">
        <v>58</v>
      </c>
      <c r="AV101">
        <v>1</v>
      </c>
      <c r="AW101">
        <v>2</v>
      </c>
      <c r="AX101">
        <v>3</v>
      </c>
      <c r="AY101">
        <v>5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38</v>
      </c>
      <c r="BN101">
        <v>1</v>
      </c>
      <c r="BO101">
        <v>14</v>
      </c>
      <c r="BP101">
        <v>19</v>
      </c>
      <c r="BQ101">
        <v>4</v>
      </c>
      <c r="BR101">
        <v>0</v>
      </c>
    </row>
    <row r="102" spans="1:70" x14ac:dyDescent="0.25">
      <c r="A102" t="s">
        <v>445</v>
      </c>
      <c r="B102" t="s">
        <v>210</v>
      </c>
      <c r="C102" t="s">
        <v>211</v>
      </c>
      <c r="D102" t="s">
        <v>30</v>
      </c>
      <c r="E102" t="s">
        <v>251</v>
      </c>
      <c r="F102">
        <v>20783</v>
      </c>
      <c r="G102" s="1">
        <v>46008.741898148146</v>
      </c>
      <c r="H102" s="1">
        <v>46008.741898148146</v>
      </c>
      <c r="I102" s="1">
        <v>46008.743067129632</v>
      </c>
      <c r="J102" t="s">
        <v>279</v>
      </c>
      <c r="K102" t="s">
        <v>442</v>
      </c>
      <c r="L102" s="2">
        <v>1.1703989467592593E-3</v>
      </c>
      <c r="M102" t="s">
        <v>253</v>
      </c>
      <c r="N102" t="s">
        <v>254</v>
      </c>
      <c r="O102" t="s">
        <v>54</v>
      </c>
      <c r="P102" t="s">
        <v>255</v>
      </c>
      <c r="Q102" t="b">
        <v>1</v>
      </c>
      <c r="R102" t="b">
        <v>1</v>
      </c>
      <c r="S102" t="b">
        <v>0</v>
      </c>
      <c r="T102" t="b">
        <v>1</v>
      </c>
      <c r="U102" t="b">
        <v>1</v>
      </c>
      <c r="V102" t="b">
        <v>0</v>
      </c>
      <c r="W102">
        <v>111</v>
      </c>
      <c r="X102">
        <v>3</v>
      </c>
      <c r="Y102">
        <v>18</v>
      </c>
      <c r="Z102">
        <v>25</v>
      </c>
      <c r="AA102">
        <v>18</v>
      </c>
      <c r="AB102">
        <v>0</v>
      </c>
      <c r="AC102">
        <v>4</v>
      </c>
      <c r="AD102">
        <v>0</v>
      </c>
      <c r="AE102">
        <v>0</v>
      </c>
      <c r="AF102">
        <v>0</v>
      </c>
      <c r="AG102">
        <v>4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11</v>
      </c>
      <c r="AP102">
        <v>1</v>
      </c>
      <c r="AQ102">
        <v>2</v>
      </c>
      <c r="AR102">
        <v>3</v>
      </c>
      <c r="AS102">
        <v>5</v>
      </c>
      <c r="AT102">
        <v>0</v>
      </c>
      <c r="AU102">
        <v>58</v>
      </c>
      <c r="AV102">
        <v>1</v>
      </c>
      <c r="AW102">
        <v>2</v>
      </c>
      <c r="AX102">
        <v>3</v>
      </c>
      <c r="AY102">
        <v>5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38</v>
      </c>
      <c r="BN102">
        <v>1</v>
      </c>
      <c r="BO102">
        <v>14</v>
      </c>
      <c r="BP102">
        <v>19</v>
      </c>
      <c r="BQ102">
        <v>4</v>
      </c>
      <c r="BR102">
        <v>0</v>
      </c>
    </row>
    <row r="103" spans="1:70" x14ac:dyDescent="0.25">
      <c r="A103" t="s">
        <v>446</v>
      </c>
      <c r="B103" t="s">
        <v>210</v>
      </c>
      <c r="C103" t="s">
        <v>211</v>
      </c>
      <c r="D103" t="s">
        <v>30</v>
      </c>
      <c r="E103" t="s">
        <v>201</v>
      </c>
      <c r="F103">
        <v>20783</v>
      </c>
      <c r="G103" s="1">
        <v>46006.681967592594</v>
      </c>
      <c r="H103" s="1">
        <v>46006.681967592594</v>
      </c>
      <c r="I103" s="1">
        <v>46006.682986111111</v>
      </c>
      <c r="J103" t="s">
        <v>261</v>
      </c>
      <c r="K103" t="s">
        <v>447</v>
      </c>
      <c r="L103" s="2">
        <v>1.0144986921296296E-3</v>
      </c>
      <c r="M103" t="s">
        <v>263</v>
      </c>
      <c r="N103" t="s">
        <v>264</v>
      </c>
      <c r="O103" t="s">
        <v>198</v>
      </c>
      <c r="P103" t="s">
        <v>242</v>
      </c>
      <c r="Q103" t="b">
        <v>1</v>
      </c>
      <c r="R103" t="b">
        <v>1</v>
      </c>
      <c r="S103" t="b">
        <v>0</v>
      </c>
      <c r="T103" t="b">
        <v>1</v>
      </c>
      <c r="U103" t="b">
        <v>0</v>
      </c>
      <c r="V103" t="b">
        <v>0</v>
      </c>
      <c r="W103">
        <v>169</v>
      </c>
      <c r="X103">
        <v>7</v>
      </c>
      <c r="Y103">
        <v>47</v>
      </c>
      <c r="Z103">
        <v>47</v>
      </c>
      <c r="AA103">
        <v>21</v>
      </c>
      <c r="AB103">
        <v>0</v>
      </c>
      <c r="AC103">
        <v>4</v>
      </c>
      <c r="AD103">
        <v>0</v>
      </c>
      <c r="AE103">
        <v>0</v>
      </c>
      <c r="AF103">
        <v>0</v>
      </c>
      <c r="AG103">
        <v>4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11</v>
      </c>
      <c r="AP103">
        <v>1</v>
      </c>
      <c r="AQ103">
        <v>2</v>
      </c>
      <c r="AR103">
        <v>3</v>
      </c>
      <c r="AS103">
        <v>5</v>
      </c>
      <c r="AT103">
        <v>0</v>
      </c>
      <c r="AU103">
        <v>58</v>
      </c>
      <c r="AV103">
        <v>1</v>
      </c>
      <c r="AW103">
        <v>2</v>
      </c>
      <c r="AX103">
        <v>3</v>
      </c>
      <c r="AY103">
        <v>5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96</v>
      </c>
      <c r="BN103">
        <v>5</v>
      </c>
      <c r="BO103">
        <v>43</v>
      </c>
      <c r="BP103">
        <v>41</v>
      </c>
      <c r="BQ103">
        <v>7</v>
      </c>
      <c r="BR103">
        <v>0</v>
      </c>
    </row>
    <row r="104" spans="1:70" x14ac:dyDescent="0.25">
      <c r="A104" t="s">
        <v>448</v>
      </c>
      <c r="B104" t="s">
        <v>210</v>
      </c>
      <c r="C104" t="s">
        <v>211</v>
      </c>
      <c r="D104" t="s">
        <v>30</v>
      </c>
      <c r="E104" t="s">
        <v>201</v>
      </c>
      <c r="F104">
        <v>20783</v>
      </c>
      <c r="G104" s="1">
        <v>46006.382557870369</v>
      </c>
      <c r="H104" s="1">
        <v>46006.382557870369</v>
      </c>
      <c r="I104" s="1">
        <v>46006.383564814816</v>
      </c>
      <c r="J104" t="s">
        <v>449</v>
      </c>
      <c r="K104" t="s">
        <v>447</v>
      </c>
      <c r="L104" s="2">
        <v>1.0050895833333333E-3</v>
      </c>
      <c r="M104" t="s">
        <v>450</v>
      </c>
      <c r="N104" t="s">
        <v>451</v>
      </c>
      <c r="O104" t="s">
        <v>198</v>
      </c>
      <c r="P104" t="s">
        <v>239</v>
      </c>
      <c r="Q104" t="b">
        <v>1</v>
      </c>
      <c r="R104" t="b">
        <v>1</v>
      </c>
      <c r="S104" t="b">
        <v>0</v>
      </c>
      <c r="T104" t="b">
        <v>0</v>
      </c>
      <c r="U104" t="b">
        <v>1</v>
      </c>
      <c r="V104" t="b">
        <v>0</v>
      </c>
      <c r="W104">
        <v>73</v>
      </c>
      <c r="X104">
        <v>2</v>
      </c>
      <c r="Y104">
        <v>4</v>
      </c>
      <c r="Z104">
        <v>6</v>
      </c>
      <c r="AA104">
        <v>14</v>
      </c>
      <c r="AB104">
        <v>0</v>
      </c>
      <c r="AC104">
        <v>4</v>
      </c>
      <c r="AD104">
        <v>0</v>
      </c>
      <c r="AE104">
        <v>0</v>
      </c>
      <c r="AF104">
        <v>0</v>
      </c>
      <c r="AG104">
        <v>4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11</v>
      </c>
      <c r="AP104">
        <v>1</v>
      </c>
      <c r="AQ104">
        <v>2</v>
      </c>
      <c r="AR104">
        <v>3</v>
      </c>
      <c r="AS104">
        <v>5</v>
      </c>
      <c r="AT104">
        <v>0</v>
      </c>
      <c r="AU104">
        <v>58</v>
      </c>
      <c r="AV104">
        <v>1</v>
      </c>
      <c r="AW104">
        <v>2</v>
      </c>
      <c r="AX104">
        <v>3</v>
      </c>
      <c r="AY104">
        <v>5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</row>
    <row r="105" spans="1:70" x14ac:dyDescent="0.25">
      <c r="A105" t="s">
        <v>452</v>
      </c>
      <c r="B105" t="s">
        <v>210</v>
      </c>
      <c r="C105" t="s">
        <v>211</v>
      </c>
      <c r="D105" t="s">
        <v>30</v>
      </c>
      <c r="E105" t="s">
        <v>201</v>
      </c>
      <c r="F105">
        <v>20783</v>
      </c>
      <c r="G105" s="1">
        <v>45999.587372685186</v>
      </c>
      <c r="H105" s="1">
        <v>45999.587372685186</v>
      </c>
      <c r="I105" s="1">
        <v>45999.588750000003</v>
      </c>
      <c r="J105" t="s">
        <v>295</v>
      </c>
      <c r="K105" t="s">
        <v>453</v>
      </c>
      <c r="L105" s="2">
        <v>1.370492986111111E-3</v>
      </c>
      <c r="M105" t="s">
        <v>263</v>
      </c>
      <c r="N105" t="s">
        <v>264</v>
      </c>
      <c r="O105" t="s">
        <v>198</v>
      </c>
      <c r="P105" t="s">
        <v>242</v>
      </c>
      <c r="Q105" t="b">
        <v>1</v>
      </c>
      <c r="R105" t="b">
        <v>1</v>
      </c>
      <c r="S105" t="b">
        <v>0</v>
      </c>
      <c r="T105" t="b">
        <v>1</v>
      </c>
      <c r="U105" t="b">
        <v>0</v>
      </c>
      <c r="V105" t="b">
        <v>0</v>
      </c>
      <c r="W105">
        <v>169</v>
      </c>
      <c r="X105">
        <v>7</v>
      </c>
      <c r="Y105">
        <v>47</v>
      </c>
      <c r="Z105">
        <v>47</v>
      </c>
      <c r="AA105">
        <v>21</v>
      </c>
      <c r="AB105">
        <v>0</v>
      </c>
      <c r="AC105">
        <v>4</v>
      </c>
      <c r="AD105">
        <v>0</v>
      </c>
      <c r="AE105">
        <v>0</v>
      </c>
      <c r="AF105">
        <v>0</v>
      </c>
      <c r="AG105">
        <v>4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11</v>
      </c>
      <c r="AP105">
        <v>1</v>
      </c>
      <c r="AQ105">
        <v>2</v>
      </c>
      <c r="AR105">
        <v>3</v>
      </c>
      <c r="AS105">
        <v>5</v>
      </c>
      <c r="AT105">
        <v>0</v>
      </c>
      <c r="AU105">
        <v>58</v>
      </c>
      <c r="AV105">
        <v>1</v>
      </c>
      <c r="AW105">
        <v>2</v>
      </c>
      <c r="AX105">
        <v>3</v>
      </c>
      <c r="AY105">
        <v>5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96</v>
      </c>
      <c r="BN105">
        <v>5</v>
      </c>
      <c r="BO105">
        <v>43</v>
      </c>
      <c r="BP105">
        <v>41</v>
      </c>
      <c r="BQ105">
        <v>7</v>
      </c>
      <c r="BR105">
        <v>0</v>
      </c>
    </row>
    <row r="106" spans="1:70" x14ac:dyDescent="0.25">
      <c r="A106" t="s">
        <v>454</v>
      </c>
      <c r="B106" t="s">
        <v>216</v>
      </c>
      <c r="C106" t="s">
        <v>217</v>
      </c>
      <c r="D106" t="s">
        <v>197</v>
      </c>
      <c r="E106" t="s">
        <v>455</v>
      </c>
      <c r="F106">
        <v>3046</v>
      </c>
      <c r="G106" s="1">
        <v>46066.524571759262</v>
      </c>
      <c r="H106" s="1">
        <v>46066.524571759262</v>
      </c>
      <c r="I106" s="1">
        <v>46066.774907407409</v>
      </c>
      <c r="J106" t="s">
        <v>303</v>
      </c>
      <c r="K106" t="s">
        <v>304</v>
      </c>
      <c r="L106" s="2">
        <v>0.2503338119097222</v>
      </c>
      <c r="M106" t="s">
        <v>253</v>
      </c>
      <c r="N106" t="s">
        <v>254</v>
      </c>
      <c r="O106" t="s">
        <v>54</v>
      </c>
      <c r="P106" t="s">
        <v>255</v>
      </c>
      <c r="Q106" t="b">
        <v>1</v>
      </c>
      <c r="R106" t="b">
        <v>1</v>
      </c>
      <c r="S106" t="b">
        <v>0</v>
      </c>
      <c r="T106" t="b">
        <v>1</v>
      </c>
      <c r="U106" t="b">
        <v>1</v>
      </c>
      <c r="V106" t="b">
        <v>0</v>
      </c>
      <c r="W106">
        <v>14</v>
      </c>
      <c r="X106">
        <v>0</v>
      </c>
      <c r="Y106">
        <v>4</v>
      </c>
      <c r="Z106">
        <v>7</v>
      </c>
      <c r="AA106">
        <v>3</v>
      </c>
      <c r="AB106">
        <v>0</v>
      </c>
      <c r="AC106">
        <v>14</v>
      </c>
      <c r="AD106">
        <v>0</v>
      </c>
      <c r="AE106">
        <v>4</v>
      </c>
      <c r="AF106">
        <v>7</v>
      </c>
      <c r="AG106">
        <v>3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</row>
    <row r="107" spans="1:70" x14ac:dyDescent="0.25">
      <c r="A107" t="s">
        <v>456</v>
      </c>
      <c r="B107" t="s">
        <v>202</v>
      </c>
      <c r="C107" t="s">
        <v>203</v>
      </c>
      <c r="D107" t="s">
        <v>30</v>
      </c>
      <c r="E107" t="s">
        <v>457</v>
      </c>
      <c r="F107">
        <v>8943</v>
      </c>
      <c r="G107" s="1">
        <v>46086.179502314815</v>
      </c>
      <c r="H107" s="1">
        <v>46086.179502314815</v>
      </c>
      <c r="I107" s="1">
        <v>46086.181018518517</v>
      </c>
      <c r="J107" t="s">
        <v>240</v>
      </c>
      <c r="K107" t="s">
        <v>252</v>
      </c>
      <c r="L107" s="2">
        <v>1.5165062847222223E-3</v>
      </c>
      <c r="M107" t="s">
        <v>394</v>
      </c>
      <c r="N107" t="s">
        <v>458</v>
      </c>
      <c r="O107" t="s">
        <v>198</v>
      </c>
      <c r="P107" t="s">
        <v>242</v>
      </c>
      <c r="Q107" t="b">
        <v>1</v>
      </c>
      <c r="R107" t="b">
        <v>1</v>
      </c>
      <c r="S107" t="b">
        <v>0</v>
      </c>
      <c r="T107" t="b">
        <v>1</v>
      </c>
      <c r="U107" t="b">
        <v>1</v>
      </c>
      <c r="V107" t="b">
        <v>0</v>
      </c>
      <c r="W107">
        <v>81</v>
      </c>
      <c r="X107">
        <v>2</v>
      </c>
      <c r="Y107">
        <v>5</v>
      </c>
      <c r="Z107">
        <v>4</v>
      </c>
      <c r="AA107">
        <v>22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16</v>
      </c>
      <c r="AP107">
        <v>1</v>
      </c>
      <c r="AQ107">
        <v>2</v>
      </c>
      <c r="AR107">
        <v>2</v>
      </c>
      <c r="AS107">
        <v>11</v>
      </c>
      <c r="AT107">
        <v>0</v>
      </c>
      <c r="AU107">
        <v>64</v>
      </c>
      <c r="AV107">
        <v>1</v>
      </c>
      <c r="AW107">
        <v>2</v>
      </c>
      <c r="AX107">
        <v>2</v>
      </c>
      <c r="AY107">
        <v>11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1</v>
      </c>
      <c r="BN107">
        <v>0</v>
      </c>
      <c r="BO107">
        <v>1</v>
      </c>
      <c r="BP107">
        <v>0</v>
      </c>
      <c r="BQ107">
        <v>0</v>
      </c>
      <c r="BR107">
        <v>0</v>
      </c>
    </row>
    <row r="108" spans="1:70" x14ac:dyDescent="0.25">
      <c r="A108" t="s">
        <v>459</v>
      </c>
      <c r="B108" t="s">
        <v>202</v>
      </c>
      <c r="C108" t="s">
        <v>203</v>
      </c>
      <c r="D108" t="s">
        <v>30</v>
      </c>
      <c r="E108" t="s">
        <v>457</v>
      </c>
      <c r="F108">
        <v>8943</v>
      </c>
      <c r="G108" s="1">
        <v>46086.074467592596</v>
      </c>
      <c r="H108" s="1">
        <v>46086.074467592596</v>
      </c>
      <c r="I108" s="1">
        <v>46086.075243055559</v>
      </c>
      <c r="J108" t="s">
        <v>236</v>
      </c>
      <c r="K108" t="s">
        <v>252</v>
      </c>
      <c r="L108" s="2">
        <v>7.7745964120370372E-4</v>
      </c>
      <c r="M108" t="s">
        <v>394</v>
      </c>
      <c r="N108" t="s">
        <v>458</v>
      </c>
      <c r="O108" t="s">
        <v>198</v>
      </c>
      <c r="P108" t="s">
        <v>242</v>
      </c>
      <c r="Q108" t="b">
        <v>1</v>
      </c>
      <c r="R108" t="b">
        <v>1</v>
      </c>
      <c r="S108" t="b">
        <v>0</v>
      </c>
      <c r="T108" t="b">
        <v>1</v>
      </c>
      <c r="U108" t="b">
        <v>1</v>
      </c>
      <c r="V108" t="b">
        <v>0</v>
      </c>
      <c r="W108">
        <v>69</v>
      </c>
      <c r="X108">
        <v>2</v>
      </c>
      <c r="Y108">
        <v>5</v>
      </c>
      <c r="Z108">
        <v>4</v>
      </c>
      <c r="AA108">
        <v>22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16</v>
      </c>
      <c r="AP108">
        <v>1</v>
      </c>
      <c r="AQ108">
        <v>2</v>
      </c>
      <c r="AR108">
        <v>2</v>
      </c>
      <c r="AS108">
        <v>11</v>
      </c>
      <c r="AT108">
        <v>0</v>
      </c>
      <c r="AU108">
        <v>52</v>
      </c>
      <c r="AV108">
        <v>1</v>
      </c>
      <c r="AW108">
        <v>2</v>
      </c>
      <c r="AX108">
        <v>2</v>
      </c>
      <c r="AY108">
        <v>11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1</v>
      </c>
      <c r="BN108">
        <v>0</v>
      </c>
      <c r="BO108">
        <v>1</v>
      </c>
      <c r="BP108">
        <v>0</v>
      </c>
      <c r="BQ108">
        <v>0</v>
      </c>
      <c r="BR108">
        <v>0</v>
      </c>
    </row>
    <row r="109" spans="1:70" x14ac:dyDescent="0.25">
      <c r="A109" t="s">
        <v>460</v>
      </c>
      <c r="B109" t="s">
        <v>216</v>
      </c>
      <c r="C109" t="s">
        <v>217</v>
      </c>
      <c r="D109" t="s">
        <v>30</v>
      </c>
      <c r="E109" t="s">
        <v>461</v>
      </c>
      <c r="F109">
        <v>2717</v>
      </c>
      <c r="G109" s="1">
        <v>46086.047372685185</v>
      </c>
      <c r="H109" s="1">
        <v>46086.047372685185</v>
      </c>
      <c r="I109" s="1">
        <v>46086.048159722224</v>
      </c>
      <c r="J109" t="s">
        <v>236</v>
      </c>
      <c r="K109" t="s">
        <v>252</v>
      </c>
      <c r="L109" s="2">
        <v>7.8730315972222226E-4</v>
      </c>
      <c r="M109" t="s">
        <v>253</v>
      </c>
      <c r="N109" t="s">
        <v>254</v>
      </c>
      <c r="O109" t="s">
        <v>54</v>
      </c>
      <c r="P109" t="s">
        <v>255</v>
      </c>
      <c r="Q109" t="b">
        <v>1</v>
      </c>
      <c r="R109" t="b">
        <v>1</v>
      </c>
      <c r="S109" t="b">
        <v>0</v>
      </c>
      <c r="T109" t="b">
        <v>1</v>
      </c>
      <c r="U109" t="b">
        <v>1</v>
      </c>
      <c r="V109" t="b">
        <v>0</v>
      </c>
      <c r="W109">
        <v>169</v>
      </c>
      <c r="X109">
        <v>4</v>
      </c>
      <c r="Y109">
        <v>31</v>
      </c>
      <c r="Z109">
        <v>44</v>
      </c>
      <c r="AA109">
        <v>29</v>
      </c>
      <c r="AB109">
        <v>1</v>
      </c>
      <c r="AC109">
        <v>1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18</v>
      </c>
      <c r="AP109">
        <v>1</v>
      </c>
      <c r="AQ109">
        <v>3</v>
      </c>
      <c r="AR109">
        <v>3</v>
      </c>
      <c r="AS109">
        <v>11</v>
      </c>
      <c r="AT109">
        <v>0</v>
      </c>
      <c r="AU109">
        <v>78</v>
      </c>
      <c r="AV109">
        <v>1</v>
      </c>
      <c r="AW109">
        <v>3</v>
      </c>
      <c r="AX109">
        <v>3</v>
      </c>
      <c r="AY109">
        <v>11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72</v>
      </c>
      <c r="BN109">
        <v>2</v>
      </c>
      <c r="BO109">
        <v>25</v>
      </c>
      <c r="BP109">
        <v>38</v>
      </c>
      <c r="BQ109">
        <v>6</v>
      </c>
      <c r="BR109">
        <v>1</v>
      </c>
    </row>
    <row r="110" spans="1:70" x14ac:dyDescent="0.25">
      <c r="A110" t="s">
        <v>462</v>
      </c>
      <c r="B110" t="s">
        <v>202</v>
      </c>
      <c r="C110" t="s">
        <v>203</v>
      </c>
      <c r="D110" t="s">
        <v>30</v>
      </c>
      <c r="E110" t="s">
        <v>463</v>
      </c>
      <c r="F110">
        <v>8943</v>
      </c>
      <c r="G110" s="1">
        <v>46086.045972222222</v>
      </c>
      <c r="H110" s="1">
        <v>46086.045972222222</v>
      </c>
      <c r="I110" s="1">
        <v>46086.046770833331</v>
      </c>
      <c r="J110" t="s">
        <v>236</v>
      </c>
      <c r="K110" t="s">
        <v>252</v>
      </c>
      <c r="L110" s="2">
        <v>7.9799613425925924E-4</v>
      </c>
      <c r="M110" t="s">
        <v>253</v>
      </c>
      <c r="N110" t="s">
        <v>254</v>
      </c>
      <c r="O110" t="s">
        <v>54</v>
      </c>
      <c r="P110" t="s">
        <v>255</v>
      </c>
      <c r="Q110" t="b">
        <v>1</v>
      </c>
      <c r="R110" t="b">
        <v>1</v>
      </c>
      <c r="S110" t="b">
        <v>0</v>
      </c>
      <c r="T110" t="b">
        <v>1</v>
      </c>
      <c r="U110" t="b">
        <v>1</v>
      </c>
      <c r="V110" t="b">
        <v>0</v>
      </c>
      <c r="W110">
        <v>141</v>
      </c>
      <c r="X110">
        <v>4</v>
      </c>
      <c r="Y110">
        <v>29</v>
      </c>
      <c r="Z110">
        <v>44</v>
      </c>
      <c r="AA110">
        <v>28</v>
      </c>
      <c r="AB110">
        <v>1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17</v>
      </c>
      <c r="AP110">
        <v>1</v>
      </c>
      <c r="AQ110">
        <v>2</v>
      </c>
      <c r="AR110">
        <v>3</v>
      </c>
      <c r="AS110">
        <v>11</v>
      </c>
      <c r="AT110">
        <v>0</v>
      </c>
      <c r="AU110">
        <v>52</v>
      </c>
      <c r="AV110">
        <v>1</v>
      </c>
      <c r="AW110">
        <v>2</v>
      </c>
      <c r="AX110">
        <v>3</v>
      </c>
      <c r="AY110">
        <v>11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72</v>
      </c>
      <c r="BN110">
        <v>2</v>
      </c>
      <c r="BO110">
        <v>25</v>
      </c>
      <c r="BP110">
        <v>38</v>
      </c>
      <c r="BQ110">
        <v>6</v>
      </c>
      <c r="BR110">
        <v>1</v>
      </c>
    </row>
    <row r="111" spans="1:70" x14ac:dyDescent="0.25">
      <c r="A111" t="s">
        <v>464</v>
      </c>
      <c r="B111" t="s">
        <v>216</v>
      </c>
      <c r="C111" t="s">
        <v>217</v>
      </c>
      <c r="D111" t="s">
        <v>30</v>
      </c>
      <c r="E111" t="s">
        <v>465</v>
      </c>
      <c r="F111">
        <v>2717</v>
      </c>
      <c r="G111" s="1">
        <v>46086.045405092591</v>
      </c>
      <c r="H111" s="1">
        <v>46086.045405092591</v>
      </c>
      <c r="I111" s="1">
        <v>46086.046944444446</v>
      </c>
      <c r="J111" t="s">
        <v>236</v>
      </c>
      <c r="K111" t="s">
        <v>252</v>
      </c>
      <c r="L111" s="2">
        <v>1.5313703935185185E-3</v>
      </c>
      <c r="M111" t="s">
        <v>394</v>
      </c>
      <c r="N111" t="s">
        <v>458</v>
      </c>
      <c r="O111" t="s">
        <v>198</v>
      </c>
      <c r="P111" t="s">
        <v>242</v>
      </c>
      <c r="Q111" t="b">
        <v>1</v>
      </c>
      <c r="R111" t="b">
        <v>1</v>
      </c>
      <c r="S111" t="b">
        <v>0</v>
      </c>
      <c r="T111" t="b">
        <v>1</v>
      </c>
      <c r="U111" t="b">
        <v>1</v>
      </c>
      <c r="V111" t="b">
        <v>0</v>
      </c>
      <c r="W111">
        <v>97</v>
      </c>
      <c r="X111">
        <v>2</v>
      </c>
      <c r="Y111">
        <v>7</v>
      </c>
      <c r="Z111">
        <v>4</v>
      </c>
      <c r="AA111">
        <v>23</v>
      </c>
      <c r="AB111">
        <v>0</v>
      </c>
      <c r="AC111">
        <v>1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17</v>
      </c>
      <c r="AP111">
        <v>1</v>
      </c>
      <c r="AQ111">
        <v>3</v>
      </c>
      <c r="AR111">
        <v>2</v>
      </c>
      <c r="AS111">
        <v>11</v>
      </c>
      <c r="AT111">
        <v>0</v>
      </c>
      <c r="AU111">
        <v>78</v>
      </c>
      <c r="AV111">
        <v>1</v>
      </c>
      <c r="AW111">
        <v>3</v>
      </c>
      <c r="AX111">
        <v>2</v>
      </c>
      <c r="AY111">
        <v>11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1</v>
      </c>
      <c r="BN111">
        <v>0</v>
      </c>
      <c r="BO111">
        <v>1</v>
      </c>
      <c r="BP111">
        <v>0</v>
      </c>
      <c r="BQ111">
        <v>0</v>
      </c>
      <c r="BR111">
        <v>0</v>
      </c>
    </row>
    <row r="112" spans="1:70" x14ac:dyDescent="0.25">
      <c r="A112" t="s">
        <v>466</v>
      </c>
      <c r="B112" t="s">
        <v>226</v>
      </c>
      <c r="C112" t="s">
        <v>227</v>
      </c>
      <c r="D112" t="s">
        <v>30</v>
      </c>
      <c r="E112" t="s">
        <v>467</v>
      </c>
      <c r="F112">
        <v>43479</v>
      </c>
      <c r="G112" s="1">
        <v>46086.042025462964</v>
      </c>
      <c r="H112" s="1">
        <v>46086.042025462964</v>
      </c>
      <c r="I112" s="1">
        <v>46086.043680555558</v>
      </c>
      <c r="J112" t="s">
        <v>236</v>
      </c>
      <c r="K112" t="s">
        <v>252</v>
      </c>
      <c r="L112" s="2">
        <v>1.6579483333333334E-3</v>
      </c>
      <c r="M112" t="s">
        <v>253</v>
      </c>
      <c r="N112" t="s">
        <v>254</v>
      </c>
      <c r="O112" t="s">
        <v>54</v>
      </c>
      <c r="P112" t="s">
        <v>255</v>
      </c>
      <c r="Q112" t="b">
        <v>1</v>
      </c>
      <c r="R112" t="b">
        <v>1</v>
      </c>
      <c r="S112" t="b">
        <v>0</v>
      </c>
      <c r="T112" t="b">
        <v>1</v>
      </c>
      <c r="U112" t="b">
        <v>1</v>
      </c>
      <c r="V112" t="b">
        <v>0</v>
      </c>
      <c r="W112">
        <v>156</v>
      </c>
      <c r="X112">
        <v>10</v>
      </c>
      <c r="Y112">
        <v>35</v>
      </c>
      <c r="Z112">
        <v>63</v>
      </c>
      <c r="AA112">
        <v>12</v>
      </c>
      <c r="AB112">
        <v>1</v>
      </c>
      <c r="AC112">
        <v>1</v>
      </c>
      <c r="AD112">
        <v>0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24</v>
      </c>
      <c r="AP112">
        <v>4</v>
      </c>
      <c r="AQ112">
        <v>5</v>
      </c>
      <c r="AR112">
        <v>12</v>
      </c>
      <c r="AS112">
        <v>3</v>
      </c>
      <c r="AT112">
        <v>0</v>
      </c>
      <c r="AU112">
        <v>59</v>
      </c>
      <c r="AV112">
        <v>4</v>
      </c>
      <c r="AW112">
        <v>5</v>
      </c>
      <c r="AX112">
        <v>12</v>
      </c>
      <c r="AY112">
        <v>3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72</v>
      </c>
      <c r="BN112">
        <v>2</v>
      </c>
      <c r="BO112">
        <v>25</v>
      </c>
      <c r="BP112">
        <v>38</v>
      </c>
      <c r="BQ112">
        <v>6</v>
      </c>
      <c r="BR112">
        <v>1</v>
      </c>
    </row>
    <row r="113" spans="1:70" x14ac:dyDescent="0.25">
      <c r="A113" t="s">
        <v>468</v>
      </c>
      <c r="B113" t="s">
        <v>212</v>
      </c>
      <c r="C113" t="s">
        <v>213</v>
      </c>
      <c r="D113" t="s">
        <v>30</v>
      </c>
      <c r="E113" t="s">
        <v>469</v>
      </c>
      <c r="F113">
        <v>31533</v>
      </c>
      <c r="G113" s="1">
        <v>46085.977152777778</v>
      </c>
      <c r="H113" s="1">
        <v>46085.977152777778</v>
      </c>
      <c r="I113" s="1">
        <v>46085.978912037041</v>
      </c>
      <c r="J113" t="s">
        <v>238</v>
      </c>
      <c r="K113" t="s">
        <v>257</v>
      </c>
      <c r="L113" s="2">
        <v>1.7580529050925926E-3</v>
      </c>
      <c r="M113" t="s">
        <v>394</v>
      </c>
      <c r="N113" t="s">
        <v>458</v>
      </c>
      <c r="O113" t="s">
        <v>198</v>
      </c>
      <c r="P113" t="s">
        <v>242</v>
      </c>
      <c r="Q113" t="b">
        <v>1</v>
      </c>
      <c r="R113" t="b">
        <v>1</v>
      </c>
      <c r="S113" t="b">
        <v>0</v>
      </c>
      <c r="T113" t="b">
        <v>1</v>
      </c>
      <c r="U113" t="b">
        <v>1</v>
      </c>
      <c r="V113" t="b">
        <v>0</v>
      </c>
      <c r="W113">
        <v>138</v>
      </c>
      <c r="X113">
        <v>4</v>
      </c>
      <c r="Y113">
        <v>19</v>
      </c>
      <c r="Z113">
        <v>14</v>
      </c>
      <c r="AA113">
        <v>45</v>
      </c>
      <c r="AB113">
        <v>0</v>
      </c>
      <c r="AC113">
        <v>19</v>
      </c>
      <c r="AD113">
        <v>0</v>
      </c>
      <c r="AE113">
        <v>0</v>
      </c>
      <c r="AF113">
        <v>0</v>
      </c>
      <c r="AG113">
        <v>19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31</v>
      </c>
      <c r="AP113">
        <v>2</v>
      </c>
      <c r="AQ113">
        <v>9</v>
      </c>
      <c r="AR113">
        <v>7</v>
      </c>
      <c r="AS113">
        <v>13</v>
      </c>
      <c r="AT113">
        <v>0</v>
      </c>
      <c r="AU113">
        <v>87</v>
      </c>
      <c r="AV113">
        <v>2</v>
      </c>
      <c r="AW113">
        <v>9</v>
      </c>
      <c r="AX113">
        <v>7</v>
      </c>
      <c r="AY113">
        <v>13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1</v>
      </c>
      <c r="BN113">
        <v>0</v>
      </c>
      <c r="BO113">
        <v>1</v>
      </c>
      <c r="BP113">
        <v>0</v>
      </c>
      <c r="BQ113">
        <v>0</v>
      </c>
      <c r="BR113">
        <v>0</v>
      </c>
    </row>
    <row r="114" spans="1:70" x14ac:dyDescent="0.25">
      <c r="A114" t="s">
        <v>470</v>
      </c>
      <c r="B114" t="s">
        <v>226</v>
      </c>
      <c r="C114" t="s">
        <v>227</v>
      </c>
      <c r="D114" t="s">
        <v>30</v>
      </c>
      <c r="E114" t="s">
        <v>471</v>
      </c>
      <c r="F114">
        <v>43479</v>
      </c>
      <c r="G114" s="1">
        <v>46085.904537037037</v>
      </c>
      <c r="H114" s="1">
        <v>46085.904537037037</v>
      </c>
      <c r="I114" s="1">
        <v>46085.905451388891</v>
      </c>
      <c r="J114" t="s">
        <v>235</v>
      </c>
      <c r="K114" t="s">
        <v>257</v>
      </c>
      <c r="L114" s="2">
        <v>9.1125570601851853E-4</v>
      </c>
      <c r="M114" t="s">
        <v>394</v>
      </c>
      <c r="N114" t="s">
        <v>458</v>
      </c>
      <c r="O114" t="s">
        <v>198</v>
      </c>
      <c r="P114" t="s">
        <v>242</v>
      </c>
      <c r="Q114" t="b">
        <v>1</v>
      </c>
      <c r="R114" t="b">
        <v>1</v>
      </c>
      <c r="S114" t="b">
        <v>0</v>
      </c>
      <c r="T114" t="b">
        <v>1</v>
      </c>
      <c r="U114" t="b">
        <v>1</v>
      </c>
      <c r="V114" t="b">
        <v>0</v>
      </c>
      <c r="W114">
        <v>77</v>
      </c>
      <c r="X114">
        <v>4</v>
      </c>
      <c r="Y114">
        <v>9</v>
      </c>
      <c r="Z114">
        <v>15</v>
      </c>
      <c r="AA114">
        <v>6</v>
      </c>
      <c r="AB114">
        <v>0</v>
      </c>
      <c r="AC114">
        <v>1</v>
      </c>
      <c r="AD114">
        <v>0</v>
      </c>
      <c r="AE114">
        <v>0</v>
      </c>
      <c r="AF114">
        <v>1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16</v>
      </c>
      <c r="AP114">
        <v>2</v>
      </c>
      <c r="AQ114">
        <v>4</v>
      </c>
      <c r="AR114">
        <v>7</v>
      </c>
      <c r="AS114">
        <v>3</v>
      </c>
      <c r="AT114">
        <v>0</v>
      </c>
      <c r="AU114">
        <v>59</v>
      </c>
      <c r="AV114">
        <v>2</v>
      </c>
      <c r="AW114">
        <v>4</v>
      </c>
      <c r="AX114">
        <v>7</v>
      </c>
      <c r="AY114">
        <v>3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1</v>
      </c>
      <c r="BN114">
        <v>0</v>
      </c>
      <c r="BO114">
        <v>1</v>
      </c>
      <c r="BP114">
        <v>0</v>
      </c>
      <c r="BQ114">
        <v>0</v>
      </c>
      <c r="BR114">
        <v>0</v>
      </c>
    </row>
    <row r="115" spans="1:70" x14ac:dyDescent="0.25">
      <c r="A115" t="s">
        <v>472</v>
      </c>
      <c r="B115" t="s">
        <v>226</v>
      </c>
      <c r="C115" t="s">
        <v>227</v>
      </c>
      <c r="D115" t="s">
        <v>30</v>
      </c>
      <c r="E115" t="s">
        <v>473</v>
      </c>
      <c r="G115" s="1">
        <v>46085.900347222225</v>
      </c>
      <c r="H115" s="1">
        <v>46085.900347222225</v>
      </c>
      <c r="I115" s="1">
        <v>46085.900879629633</v>
      </c>
      <c r="J115" t="s">
        <v>235</v>
      </c>
      <c r="K115" t="s">
        <v>257</v>
      </c>
      <c r="L115" s="2">
        <v>5.3940027777777777E-4</v>
      </c>
      <c r="M115" t="s">
        <v>154</v>
      </c>
      <c r="N115" t="s">
        <v>458</v>
      </c>
      <c r="O115" t="s">
        <v>198</v>
      </c>
      <c r="P115" t="s">
        <v>242</v>
      </c>
      <c r="Q115" t="b">
        <v>0</v>
      </c>
      <c r="R115" t="b">
        <v>0</v>
      </c>
      <c r="S115" t="b">
        <v>0</v>
      </c>
      <c r="T115" t="b">
        <v>1</v>
      </c>
      <c r="U115" t="b">
        <v>0</v>
      </c>
      <c r="V115" t="b">
        <v>0</v>
      </c>
      <c r="W115">
        <v>72</v>
      </c>
      <c r="X115">
        <v>2</v>
      </c>
      <c r="Y115">
        <v>25</v>
      </c>
      <c r="Z115">
        <v>38</v>
      </c>
      <c r="AA115">
        <v>6</v>
      </c>
      <c r="AB115">
        <v>1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72</v>
      </c>
      <c r="BN115">
        <v>2</v>
      </c>
      <c r="BO115">
        <v>25</v>
      </c>
      <c r="BP115">
        <v>38</v>
      </c>
      <c r="BQ115">
        <v>6</v>
      </c>
      <c r="BR115">
        <v>1</v>
      </c>
    </row>
    <row r="116" spans="1:70" x14ac:dyDescent="0.25">
      <c r="A116" t="s">
        <v>474</v>
      </c>
      <c r="B116" t="s">
        <v>226</v>
      </c>
      <c r="C116" t="s">
        <v>227</v>
      </c>
      <c r="D116" t="s">
        <v>30</v>
      </c>
      <c r="E116" t="s">
        <v>471</v>
      </c>
      <c r="F116">
        <v>43479</v>
      </c>
      <c r="G116" s="1">
        <v>46085.840486111112</v>
      </c>
      <c r="H116" s="1">
        <v>46085.840486111112</v>
      </c>
      <c r="I116" s="1">
        <v>46085.84202546296</v>
      </c>
      <c r="J116" t="s">
        <v>475</v>
      </c>
      <c r="K116" t="s">
        <v>257</v>
      </c>
      <c r="L116" s="2">
        <v>1.5393977199074074E-3</v>
      </c>
      <c r="M116" t="s">
        <v>450</v>
      </c>
      <c r="N116" t="s">
        <v>458</v>
      </c>
      <c r="O116" t="s">
        <v>198</v>
      </c>
      <c r="P116" t="s">
        <v>242</v>
      </c>
      <c r="Q116" t="b">
        <v>1</v>
      </c>
      <c r="R116" t="b">
        <v>1</v>
      </c>
      <c r="S116" t="b">
        <v>0</v>
      </c>
      <c r="T116" t="b">
        <v>0</v>
      </c>
      <c r="U116" t="b">
        <v>1</v>
      </c>
      <c r="V116" t="b">
        <v>0</v>
      </c>
      <c r="W116">
        <v>76</v>
      </c>
      <c r="X116">
        <v>4</v>
      </c>
      <c r="Y116">
        <v>8</v>
      </c>
      <c r="Z116">
        <v>15</v>
      </c>
      <c r="AA116">
        <v>6</v>
      </c>
      <c r="AB116">
        <v>0</v>
      </c>
      <c r="AC116">
        <v>1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16</v>
      </c>
      <c r="AP116">
        <v>2</v>
      </c>
      <c r="AQ116">
        <v>4</v>
      </c>
      <c r="AR116">
        <v>7</v>
      </c>
      <c r="AS116">
        <v>3</v>
      </c>
      <c r="AT116">
        <v>0</v>
      </c>
      <c r="AU116">
        <v>59</v>
      </c>
      <c r="AV116">
        <v>2</v>
      </c>
      <c r="AW116">
        <v>4</v>
      </c>
      <c r="AX116">
        <v>7</v>
      </c>
      <c r="AY116">
        <v>3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</row>
    <row r="117" spans="1:70" x14ac:dyDescent="0.25">
      <c r="A117" t="s">
        <v>476</v>
      </c>
      <c r="B117" t="s">
        <v>226</v>
      </c>
      <c r="C117" t="s">
        <v>227</v>
      </c>
      <c r="D117" t="s">
        <v>30</v>
      </c>
      <c r="E117" t="s">
        <v>467</v>
      </c>
      <c r="F117">
        <v>43479</v>
      </c>
      <c r="G117" s="1">
        <v>46085.047812500001</v>
      </c>
      <c r="H117" s="1">
        <v>46085.047812500001</v>
      </c>
      <c r="I117" s="1">
        <v>46085.049317129633</v>
      </c>
      <c r="J117" t="s">
        <v>236</v>
      </c>
      <c r="K117" t="s">
        <v>257</v>
      </c>
      <c r="L117" s="2">
        <v>1.497252638888889E-3</v>
      </c>
      <c r="M117" t="s">
        <v>253</v>
      </c>
      <c r="N117" t="s">
        <v>254</v>
      </c>
      <c r="O117" t="s">
        <v>54</v>
      </c>
      <c r="P117" t="s">
        <v>255</v>
      </c>
      <c r="Q117" t="b">
        <v>1</v>
      </c>
      <c r="R117" t="b">
        <v>1</v>
      </c>
      <c r="S117" t="b">
        <v>0</v>
      </c>
      <c r="T117" t="b">
        <v>1</v>
      </c>
      <c r="U117" t="b">
        <v>1</v>
      </c>
      <c r="V117" t="b">
        <v>0</v>
      </c>
      <c r="W117">
        <v>155</v>
      </c>
      <c r="X117">
        <v>10</v>
      </c>
      <c r="Y117">
        <v>33</v>
      </c>
      <c r="Z117">
        <v>62</v>
      </c>
      <c r="AA117">
        <v>12</v>
      </c>
      <c r="AB117">
        <v>2</v>
      </c>
      <c r="AC117">
        <v>1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23</v>
      </c>
      <c r="AP117">
        <v>4</v>
      </c>
      <c r="AQ117">
        <v>4</v>
      </c>
      <c r="AR117">
        <v>12</v>
      </c>
      <c r="AS117">
        <v>3</v>
      </c>
      <c r="AT117">
        <v>0</v>
      </c>
      <c r="AU117">
        <v>59</v>
      </c>
      <c r="AV117">
        <v>4</v>
      </c>
      <c r="AW117">
        <v>4</v>
      </c>
      <c r="AX117">
        <v>12</v>
      </c>
      <c r="AY117">
        <v>3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72</v>
      </c>
      <c r="BN117">
        <v>2</v>
      </c>
      <c r="BO117">
        <v>25</v>
      </c>
      <c r="BP117">
        <v>37</v>
      </c>
      <c r="BQ117">
        <v>6</v>
      </c>
      <c r="BR117">
        <v>2</v>
      </c>
    </row>
    <row r="118" spans="1:70" x14ac:dyDescent="0.25">
      <c r="A118" t="s">
        <v>477</v>
      </c>
      <c r="B118" t="s">
        <v>216</v>
      </c>
      <c r="C118" t="s">
        <v>217</v>
      </c>
      <c r="D118" t="s">
        <v>30</v>
      </c>
      <c r="E118" t="s">
        <v>461</v>
      </c>
      <c r="F118">
        <v>2717</v>
      </c>
      <c r="G118" s="1">
        <v>46085.043715277781</v>
      </c>
      <c r="H118" s="1">
        <v>46085.043715277781</v>
      </c>
      <c r="I118" s="1">
        <v>46085.045208333337</v>
      </c>
      <c r="J118" t="s">
        <v>236</v>
      </c>
      <c r="K118" t="s">
        <v>257</v>
      </c>
      <c r="L118" s="2">
        <v>1.4927359490740741E-3</v>
      </c>
      <c r="M118" t="s">
        <v>253</v>
      </c>
      <c r="N118" t="s">
        <v>254</v>
      </c>
      <c r="O118" t="s">
        <v>54</v>
      </c>
      <c r="P118" t="s">
        <v>255</v>
      </c>
      <c r="Q118" t="b">
        <v>1</v>
      </c>
      <c r="R118" t="b">
        <v>1</v>
      </c>
      <c r="S118" t="b">
        <v>0</v>
      </c>
      <c r="T118" t="b">
        <v>1</v>
      </c>
      <c r="U118" t="b">
        <v>1</v>
      </c>
      <c r="V118" t="b">
        <v>0</v>
      </c>
      <c r="W118">
        <v>168</v>
      </c>
      <c r="X118">
        <v>4</v>
      </c>
      <c r="Y118">
        <v>29</v>
      </c>
      <c r="Z118">
        <v>43</v>
      </c>
      <c r="AA118">
        <v>29</v>
      </c>
      <c r="AB118">
        <v>2</v>
      </c>
      <c r="AC118">
        <v>1</v>
      </c>
      <c r="AD118">
        <v>0</v>
      </c>
      <c r="AE118">
        <v>0</v>
      </c>
      <c r="AF118">
        <v>0</v>
      </c>
      <c r="AG118">
        <v>1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17</v>
      </c>
      <c r="AP118">
        <v>1</v>
      </c>
      <c r="AQ118">
        <v>2</v>
      </c>
      <c r="AR118">
        <v>3</v>
      </c>
      <c r="AS118">
        <v>11</v>
      </c>
      <c r="AT118">
        <v>0</v>
      </c>
      <c r="AU118">
        <v>78</v>
      </c>
      <c r="AV118">
        <v>1</v>
      </c>
      <c r="AW118">
        <v>2</v>
      </c>
      <c r="AX118">
        <v>3</v>
      </c>
      <c r="AY118">
        <v>11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72</v>
      </c>
      <c r="BN118">
        <v>2</v>
      </c>
      <c r="BO118">
        <v>25</v>
      </c>
      <c r="BP118">
        <v>37</v>
      </c>
      <c r="BQ118">
        <v>6</v>
      </c>
      <c r="BR118">
        <v>2</v>
      </c>
    </row>
    <row r="119" spans="1:70" x14ac:dyDescent="0.25">
      <c r="A119" t="s">
        <v>478</v>
      </c>
      <c r="B119" t="s">
        <v>202</v>
      </c>
      <c r="C119" t="s">
        <v>203</v>
      </c>
      <c r="D119" t="s">
        <v>30</v>
      </c>
      <c r="E119" t="s">
        <v>463</v>
      </c>
      <c r="F119">
        <v>8943</v>
      </c>
      <c r="G119" s="1">
        <v>46085.042013888888</v>
      </c>
      <c r="H119" s="1">
        <v>46085.042013888888</v>
      </c>
      <c r="I119" s="1">
        <v>46085.04283564815</v>
      </c>
      <c r="J119" t="s">
        <v>236</v>
      </c>
      <c r="K119" t="s">
        <v>257</v>
      </c>
      <c r="L119" s="2">
        <v>8.1652975694444449E-4</v>
      </c>
      <c r="M119" t="s">
        <v>253</v>
      </c>
      <c r="N119" t="s">
        <v>254</v>
      </c>
      <c r="O119" t="s">
        <v>54</v>
      </c>
      <c r="P119" t="s">
        <v>255</v>
      </c>
      <c r="Q119" t="b">
        <v>1</v>
      </c>
      <c r="R119" t="b">
        <v>1</v>
      </c>
      <c r="S119" t="b">
        <v>0</v>
      </c>
      <c r="T119" t="b">
        <v>1</v>
      </c>
      <c r="U119" t="b">
        <v>1</v>
      </c>
      <c r="V119" t="b">
        <v>0</v>
      </c>
      <c r="W119">
        <v>141</v>
      </c>
      <c r="X119">
        <v>4</v>
      </c>
      <c r="Y119">
        <v>29</v>
      </c>
      <c r="Z119">
        <v>43</v>
      </c>
      <c r="AA119">
        <v>28</v>
      </c>
      <c r="AB119">
        <v>2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17</v>
      </c>
      <c r="AP119">
        <v>1</v>
      </c>
      <c r="AQ119">
        <v>2</v>
      </c>
      <c r="AR119">
        <v>3</v>
      </c>
      <c r="AS119">
        <v>11</v>
      </c>
      <c r="AT119">
        <v>0</v>
      </c>
      <c r="AU119">
        <v>52</v>
      </c>
      <c r="AV119">
        <v>1</v>
      </c>
      <c r="AW119">
        <v>2</v>
      </c>
      <c r="AX119">
        <v>3</v>
      </c>
      <c r="AY119">
        <v>11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72</v>
      </c>
      <c r="BN119">
        <v>2</v>
      </c>
      <c r="BO119">
        <v>25</v>
      </c>
      <c r="BP119">
        <v>37</v>
      </c>
      <c r="BQ119">
        <v>6</v>
      </c>
      <c r="BR119">
        <v>2</v>
      </c>
    </row>
    <row r="120" spans="1:70" x14ac:dyDescent="0.25">
      <c r="A120" t="s">
        <v>479</v>
      </c>
      <c r="B120" t="s">
        <v>216</v>
      </c>
      <c r="C120" t="s">
        <v>217</v>
      </c>
      <c r="D120" t="s">
        <v>30</v>
      </c>
      <c r="E120" t="s">
        <v>480</v>
      </c>
      <c r="F120">
        <v>3919</v>
      </c>
      <c r="G120" s="1">
        <v>46084.441296296296</v>
      </c>
      <c r="H120" s="1">
        <v>46084.441296296296</v>
      </c>
      <c r="I120" s="1">
        <v>46084.442025462966</v>
      </c>
      <c r="J120" t="s">
        <v>244</v>
      </c>
      <c r="K120" t="s">
        <v>259</v>
      </c>
      <c r="L120" s="2">
        <v>7.3122402777777774E-4</v>
      </c>
      <c r="M120" t="s">
        <v>253</v>
      </c>
      <c r="N120" t="s">
        <v>254</v>
      </c>
      <c r="O120" t="s">
        <v>54</v>
      </c>
      <c r="P120" t="s">
        <v>255</v>
      </c>
      <c r="Q120" t="b">
        <v>1</v>
      </c>
      <c r="R120" t="b">
        <v>1</v>
      </c>
      <c r="S120" t="b">
        <v>0</v>
      </c>
      <c r="T120" t="b">
        <v>1</v>
      </c>
      <c r="U120" t="b">
        <v>1</v>
      </c>
      <c r="V120" t="b">
        <v>0</v>
      </c>
      <c r="W120">
        <v>91</v>
      </c>
      <c r="X120">
        <v>1</v>
      </c>
      <c r="Y120">
        <v>27</v>
      </c>
      <c r="Z120">
        <v>51</v>
      </c>
      <c r="AA120">
        <v>11</v>
      </c>
      <c r="AB120">
        <v>1</v>
      </c>
      <c r="AC120">
        <v>2</v>
      </c>
      <c r="AD120">
        <v>0</v>
      </c>
      <c r="AE120">
        <v>0</v>
      </c>
      <c r="AF120">
        <v>1</v>
      </c>
      <c r="AG120">
        <v>1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89</v>
      </c>
      <c r="BN120">
        <v>1</v>
      </c>
      <c r="BO120">
        <v>27</v>
      </c>
      <c r="BP120">
        <v>50</v>
      </c>
      <c r="BQ120">
        <v>10</v>
      </c>
      <c r="BR120">
        <v>1</v>
      </c>
    </row>
    <row r="121" spans="1:70" x14ac:dyDescent="0.25">
      <c r="A121" t="s">
        <v>481</v>
      </c>
      <c r="B121" t="s">
        <v>216</v>
      </c>
      <c r="C121" t="s">
        <v>217</v>
      </c>
      <c r="D121" t="s">
        <v>30</v>
      </c>
      <c r="E121" t="s">
        <v>480</v>
      </c>
      <c r="F121">
        <v>3919</v>
      </c>
      <c r="G121" s="1">
        <v>46084.438101851854</v>
      </c>
      <c r="H121" s="1">
        <v>46084.438101851854</v>
      </c>
      <c r="I121" s="1">
        <v>46084.438888888886</v>
      </c>
      <c r="J121" t="s">
        <v>244</v>
      </c>
      <c r="K121" t="s">
        <v>259</v>
      </c>
      <c r="L121" s="2">
        <v>7.7875085648148148E-4</v>
      </c>
      <c r="M121" t="s">
        <v>253</v>
      </c>
      <c r="N121" t="s">
        <v>254</v>
      </c>
      <c r="O121" t="s">
        <v>54</v>
      </c>
      <c r="P121" t="s">
        <v>255</v>
      </c>
      <c r="Q121" t="b">
        <v>1</v>
      </c>
      <c r="R121" t="b">
        <v>1</v>
      </c>
      <c r="S121" t="b">
        <v>0</v>
      </c>
      <c r="T121" t="b">
        <v>1</v>
      </c>
      <c r="U121" t="b">
        <v>1</v>
      </c>
      <c r="V121" t="b">
        <v>0</v>
      </c>
      <c r="W121">
        <v>91</v>
      </c>
      <c r="X121">
        <v>1</v>
      </c>
      <c r="Y121">
        <v>27</v>
      </c>
      <c r="Z121">
        <v>51</v>
      </c>
      <c r="AA121">
        <v>11</v>
      </c>
      <c r="AB121">
        <v>1</v>
      </c>
      <c r="AC121">
        <v>2</v>
      </c>
      <c r="AD121">
        <v>0</v>
      </c>
      <c r="AE121">
        <v>0</v>
      </c>
      <c r="AF121">
        <v>1</v>
      </c>
      <c r="AG121">
        <v>1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89</v>
      </c>
      <c r="BN121">
        <v>1</v>
      </c>
      <c r="BO121">
        <v>27</v>
      </c>
      <c r="BP121">
        <v>50</v>
      </c>
      <c r="BQ121">
        <v>10</v>
      </c>
      <c r="BR121">
        <v>1</v>
      </c>
    </row>
    <row r="122" spans="1:70" x14ac:dyDescent="0.25">
      <c r="A122" t="s">
        <v>482</v>
      </c>
      <c r="B122" t="s">
        <v>216</v>
      </c>
      <c r="C122" t="s">
        <v>217</v>
      </c>
      <c r="D122" t="s">
        <v>30</v>
      </c>
      <c r="E122" t="s">
        <v>480</v>
      </c>
      <c r="F122">
        <v>3919</v>
      </c>
      <c r="G122" s="1">
        <v>46084.408020833333</v>
      </c>
      <c r="H122" s="1">
        <v>46084.408020833333</v>
      </c>
      <c r="I122" s="1">
        <v>46084.408807870372</v>
      </c>
      <c r="J122" t="s">
        <v>449</v>
      </c>
      <c r="K122" t="s">
        <v>259</v>
      </c>
      <c r="L122" s="2">
        <v>7.8894517361111115E-4</v>
      </c>
      <c r="M122" t="s">
        <v>253</v>
      </c>
      <c r="N122" t="s">
        <v>254</v>
      </c>
      <c r="O122" t="s">
        <v>54</v>
      </c>
      <c r="P122" t="s">
        <v>255</v>
      </c>
      <c r="Q122" t="b">
        <v>1</v>
      </c>
      <c r="R122" t="b">
        <v>1</v>
      </c>
      <c r="S122" t="b">
        <v>0</v>
      </c>
      <c r="T122" t="b">
        <v>1</v>
      </c>
      <c r="U122" t="b">
        <v>1</v>
      </c>
      <c r="V122" t="b">
        <v>0</v>
      </c>
      <c r="W122">
        <v>91</v>
      </c>
      <c r="X122">
        <v>1</v>
      </c>
      <c r="Y122">
        <v>27</v>
      </c>
      <c r="Z122">
        <v>51</v>
      </c>
      <c r="AA122">
        <v>11</v>
      </c>
      <c r="AB122">
        <v>1</v>
      </c>
      <c r="AC122">
        <v>2</v>
      </c>
      <c r="AD122">
        <v>0</v>
      </c>
      <c r="AE122">
        <v>0</v>
      </c>
      <c r="AF122">
        <v>1</v>
      </c>
      <c r="AG122">
        <v>1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89</v>
      </c>
      <c r="BN122">
        <v>1</v>
      </c>
      <c r="BO122">
        <v>27</v>
      </c>
      <c r="BP122">
        <v>50</v>
      </c>
      <c r="BQ122">
        <v>10</v>
      </c>
      <c r="BR122">
        <v>1</v>
      </c>
    </row>
    <row r="123" spans="1:70" x14ac:dyDescent="0.25">
      <c r="A123" t="s">
        <v>483</v>
      </c>
      <c r="B123" t="s">
        <v>226</v>
      </c>
      <c r="C123" t="s">
        <v>227</v>
      </c>
      <c r="D123" t="s">
        <v>30</v>
      </c>
      <c r="E123" t="s">
        <v>467</v>
      </c>
      <c r="F123">
        <v>43479</v>
      </c>
      <c r="G123" s="1">
        <v>46084.047534722224</v>
      </c>
      <c r="H123" s="1">
        <v>46084.047534722224</v>
      </c>
      <c r="I123" s="1">
        <v>46084.048518518517</v>
      </c>
      <c r="J123" t="s">
        <v>236</v>
      </c>
      <c r="K123" t="s">
        <v>259</v>
      </c>
      <c r="L123" s="2">
        <v>9.9362285879629622E-4</v>
      </c>
      <c r="M123" t="s">
        <v>253</v>
      </c>
      <c r="N123" t="s">
        <v>254</v>
      </c>
      <c r="O123" t="s">
        <v>54</v>
      </c>
      <c r="P123" t="s">
        <v>255</v>
      </c>
      <c r="Q123" t="b">
        <v>1</v>
      </c>
      <c r="R123" t="b">
        <v>1</v>
      </c>
      <c r="S123" t="b">
        <v>0</v>
      </c>
      <c r="T123" t="b">
        <v>1</v>
      </c>
      <c r="U123" t="b">
        <v>1</v>
      </c>
      <c r="V123" t="b">
        <v>0</v>
      </c>
      <c r="W123">
        <v>147</v>
      </c>
      <c r="X123">
        <v>10</v>
      </c>
      <c r="Y123">
        <v>33</v>
      </c>
      <c r="Z123">
        <v>62</v>
      </c>
      <c r="AA123">
        <v>12</v>
      </c>
      <c r="AB123">
        <v>2</v>
      </c>
      <c r="AC123">
        <v>1</v>
      </c>
      <c r="AD123">
        <v>0</v>
      </c>
      <c r="AE123">
        <v>0</v>
      </c>
      <c r="AF123">
        <v>1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23</v>
      </c>
      <c r="AP123">
        <v>4</v>
      </c>
      <c r="AQ123">
        <v>4</v>
      </c>
      <c r="AR123">
        <v>12</v>
      </c>
      <c r="AS123">
        <v>3</v>
      </c>
      <c r="AT123">
        <v>0</v>
      </c>
      <c r="AU123">
        <v>51</v>
      </c>
      <c r="AV123">
        <v>4</v>
      </c>
      <c r="AW123">
        <v>4</v>
      </c>
      <c r="AX123">
        <v>12</v>
      </c>
      <c r="AY123">
        <v>3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72</v>
      </c>
      <c r="BN123">
        <v>2</v>
      </c>
      <c r="BO123">
        <v>25</v>
      </c>
      <c r="BP123">
        <v>37</v>
      </c>
      <c r="BQ123">
        <v>6</v>
      </c>
      <c r="BR123">
        <v>2</v>
      </c>
    </row>
    <row r="124" spans="1:70" x14ac:dyDescent="0.25">
      <c r="A124" t="s">
        <v>484</v>
      </c>
      <c r="B124" t="s">
        <v>216</v>
      </c>
      <c r="C124" t="s">
        <v>217</v>
      </c>
      <c r="D124" t="s">
        <v>30</v>
      </c>
      <c r="E124" t="s">
        <v>461</v>
      </c>
      <c r="F124">
        <v>2717</v>
      </c>
      <c r="G124" s="1">
        <v>46084.044178240743</v>
      </c>
      <c r="H124" s="1">
        <v>46084.044178240743</v>
      </c>
      <c r="I124" s="1">
        <v>46084.044976851852</v>
      </c>
      <c r="J124" t="s">
        <v>236</v>
      </c>
      <c r="K124" t="s">
        <v>259</v>
      </c>
      <c r="L124" s="2">
        <v>7.9112800925925926E-4</v>
      </c>
      <c r="M124" t="s">
        <v>253</v>
      </c>
      <c r="N124" t="s">
        <v>254</v>
      </c>
      <c r="O124" t="s">
        <v>54</v>
      </c>
      <c r="P124" t="s">
        <v>255</v>
      </c>
      <c r="Q124" t="b">
        <v>1</v>
      </c>
      <c r="R124" t="b">
        <v>1</v>
      </c>
      <c r="S124" t="b">
        <v>0</v>
      </c>
      <c r="T124" t="b">
        <v>1</v>
      </c>
      <c r="U124" t="b">
        <v>1</v>
      </c>
      <c r="V124" t="b">
        <v>0</v>
      </c>
      <c r="W124">
        <v>168</v>
      </c>
      <c r="X124">
        <v>4</v>
      </c>
      <c r="Y124">
        <v>29</v>
      </c>
      <c r="Z124">
        <v>43</v>
      </c>
      <c r="AA124">
        <v>29</v>
      </c>
      <c r="AB124">
        <v>2</v>
      </c>
      <c r="AC124">
        <v>1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17</v>
      </c>
      <c r="AP124">
        <v>1</v>
      </c>
      <c r="AQ124">
        <v>2</v>
      </c>
      <c r="AR124">
        <v>3</v>
      </c>
      <c r="AS124">
        <v>11</v>
      </c>
      <c r="AT124">
        <v>0</v>
      </c>
      <c r="AU124">
        <v>78</v>
      </c>
      <c r="AV124">
        <v>1</v>
      </c>
      <c r="AW124">
        <v>2</v>
      </c>
      <c r="AX124">
        <v>3</v>
      </c>
      <c r="AY124">
        <v>11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72</v>
      </c>
      <c r="BN124">
        <v>2</v>
      </c>
      <c r="BO124">
        <v>25</v>
      </c>
      <c r="BP124">
        <v>37</v>
      </c>
      <c r="BQ124">
        <v>6</v>
      </c>
      <c r="BR124">
        <v>2</v>
      </c>
    </row>
    <row r="125" spans="1:70" x14ac:dyDescent="0.25">
      <c r="A125" t="s">
        <v>485</v>
      </c>
      <c r="B125" t="s">
        <v>202</v>
      </c>
      <c r="C125" t="s">
        <v>203</v>
      </c>
      <c r="D125" t="s">
        <v>30</v>
      </c>
      <c r="E125" t="s">
        <v>463</v>
      </c>
      <c r="F125">
        <v>8943</v>
      </c>
      <c r="G125" s="1">
        <v>46084.042060185187</v>
      </c>
      <c r="H125" s="1">
        <v>46084.042060185187</v>
      </c>
      <c r="I125" s="1">
        <v>46084.043587962966</v>
      </c>
      <c r="J125" t="s">
        <v>236</v>
      </c>
      <c r="K125" t="s">
        <v>259</v>
      </c>
      <c r="L125" s="2">
        <v>1.5228291898148148E-3</v>
      </c>
      <c r="M125" t="s">
        <v>253</v>
      </c>
      <c r="N125" t="s">
        <v>254</v>
      </c>
      <c r="O125" t="s">
        <v>54</v>
      </c>
      <c r="P125" t="s">
        <v>255</v>
      </c>
      <c r="Q125" t="b">
        <v>1</v>
      </c>
      <c r="R125" t="b">
        <v>1</v>
      </c>
      <c r="S125" t="b">
        <v>0</v>
      </c>
      <c r="T125" t="b">
        <v>1</v>
      </c>
      <c r="U125" t="b">
        <v>1</v>
      </c>
      <c r="V125" t="b">
        <v>0</v>
      </c>
      <c r="W125">
        <v>153</v>
      </c>
      <c r="X125">
        <v>4</v>
      </c>
      <c r="Y125">
        <v>29</v>
      </c>
      <c r="Z125">
        <v>43</v>
      </c>
      <c r="AA125">
        <v>28</v>
      </c>
      <c r="AB125">
        <v>2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17</v>
      </c>
      <c r="AP125">
        <v>1</v>
      </c>
      <c r="AQ125">
        <v>2</v>
      </c>
      <c r="AR125">
        <v>3</v>
      </c>
      <c r="AS125">
        <v>11</v>
      </c>
      <c r="AT125">
        <v>0</v>
      </c>
      <c r="AU125">
        <v>64</v>
      </c>
      <c r="AV125">
        <v>1</v>
      </c>
      <c r="AW125">
        <v>2</v>
      </c>
      <c r="AX125">
        <v>3</v>
      </c>
      <c r="AY125">
        <v>11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72</v>
      </c>
      <c r="BN125">
        <v>2</v>
      </c>
      <c r="BO125">
        <v>25</v>
      </c>
      <c r="BP125">
        <v>37</v>
      </c>
      <c r="BQ125">
        <v>6</v>
      </c>
      <c r="BR125">
        <v>2</v>
      </c>
    </row>
    <row r="126" spans="1:70" x14ac:dyDescent="0.25">
      <c r="A126" t="s">
        <v>486</v>
      </c>
      <c r="B126" t="s">
        <v>204</v>
      </c>
      <c r="C126" t="s">
        <v>205</v>
      </c>
      <c r="D126" t="s">
        <v>30</v>
      </c>
      <c r="E126" t="s">
        <v>234</v>
      </c>
      <c r="F126">
        <v>567679</v>
      </c>
      <c r="G126" s="1">
        <v>46083.483310185184</v>
      </c>
      <c r="H126" s="1">
        <v>46083.483310185184</v>
      </c>
      <c r="I126" s="1">
        <v>46083.486516203702</v>
      </c>
      <c r="J126" t="s">
        <v>345</v>
      </c>
      <c r="K126" t="s">
        <v>262</v>
      </c>
      <c r="L126" s="2">
        <v>3.2047782986111112E-3</v>
      </c>
      <c r="M126" t="s">
        <v>450</v>
      </c>
      <c r="N126" t="s">
        <v>487</v>
      </c>
      <c r="O126" t="s">
        <v>198</v>
      </c>
      <c r="P126" t="s">
        <v>239</v>
      </c>
      <c r="Q126" t="b">
        <v>1</v>
      </c>
      <c r="R126" t="b">
        <v>1</v>
      </c>
      <c r="S126" t="b">
        <v>0</v>
      </c>
      <c r="T126" t="b">
        <v>0</v>
      </c>
      <c r="U126" t="b">
        <v>1</v>
      </c>
      <c r="V126" t="b">
        <v>0</v>
      </c>
      <c r="W126">
        <v>58</v>
      </c>
      <c r="X126">
        <v>0</v>
      </c>
      <c r="Y126">
        <v>4</v>
      </c>
      <c r="Z126">
        <v>19</v>
      </c>
      <c r="AA126">
        <v>14</v>
      </c>
      <c r="AB126">
        <v>0</v>
      </c>
      <c r="AC126">
        <v>9</v>
      </c>
      <c r="AD126">
        <v>0</v>
      </c>
      <c r="AE126">
        <v>0</v>
      </c>
      <c r="AF126">
        <v>1</v>
      </c>
      <c r="AG126">
        <v>8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14</v>
      </c>
      <c r="AP126">
        <v>0</v>
      </c>
      <c r="AQ126">
        <v>2</v>
      </c>
      <c r="AR126">
        <v>9</v>
      </c>
      <c r="AS126">
        <v>3</v>
      </c>
      <c r="AT126">
        <v>0</v>
      </c>
      <c r="AU126">
        <v>35</v>
      </c>
      <c r="AV126">
        <v>0</v>
      </c>
      <c r="AW126">
        <v>2</v>
      </c>
      <c r="AX126">
        <v>9</v>
      </c>
      <c r="AY126">
        <v>3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</row>
    <row r="127" spans="1:70" x14ac:dyDescent="0.25">
      <c r="A127" t="s">
        <v>488</v>
      </c>
      <c r="B127" t="s">
        <v>216</v>
      </c>
      <c r="C127" t="s">
        <v>217</v>
      </c>
      <c r="D127" t="s">
        <v>30</v>
      </c>
      <c r="E127" t="s">
        <v>480</v>
      </c>
      <c r="F127">
        <v>3918</v>
      </c>
      <c r="G127" s="1">
        <v>46083.474305555559</v>
      </c>
      <c r="H127" s="1">
        <v>46083.474305555559</v>
      </c>
      <c r="I127" s="1">
        <v>46083.475069444445</v>
      </c>
      <c r="J127" t="s">
        <v>345</v>
      </c>
      <c r="K127" t="s">
        <v>262</v>
      </c>
      <c r="L127" s="2">
        <v>7.5929436342592595E-4</v>
      </c>
      <c r="M127" t="s">
        <v>253</v>
      </c>
      <c r="N127" t="s">
        <v>254</v>
      </c>
      <c r="O127" t="s">
        <v>54</v>
      </c>
      <c r="P127" t="s">
        <v>255</v>
      </c>
      <c r="Q127" t="b">
        <v>1</v>
      </c>
      <c r="R127" t="b">
        <v>1</v>
      </c>
      <c r="S127" t="b">
        <v>0</v>
      </c>
      <c r="T127" t="b">
        <v>1</v>
      </c>
      <c r="U127" t="b">
        <v>1</v>
      </c>
      <c r="V127" t="b">
        <v>0</v>
      </c>
      <c r="W127">
        <v>91</v>
      </c>
      <c r="X127">
        <v>1</v>
      </c>
      <c r="Y127">
        <v>27</v>
      </c>
      <c r="Z127">
        <v>51</v>
      </c>
      <c r="AA127">
        <v>11</v>
      </c>
      <c r="AB127">
        <v>1</v>
      </c>
      <c r="AC127">
        <v>2</v>
      </c>
      <c r="AD127">
        <v>0</v>
      </c>
      <c r="AE127">
        <v>0</v>
      </c>
      <c r="AF127">
        <v>1</v>
      </c>
      <c r="AG127">
        <v>1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89</v>
      </c>
      <c r="BN127">
        <v>1</v>
      </c>
      <c r="BO127">
        <v>27</v>
      </c>
      <c r="BP127">
        <v>50</v>
      </c>
      <c r="BQ127">
        <v>10</v>
      </c>
      <c r="BR127">
        <v>1</v>
      </c>
    </row>
    <row r="128" spans="1:70" x14ac:dyDescent="0.25">
      <c r="A128" t="s">
        <v>489</v>
      </c>
      <c r="B128" t="s">
        <v>226</v>
      </c>
      <c r="C128" t="s">
        <v>227</v>
      </c>
      <c r="D128" t="s">
        <v>30</v>
      </c>
      <c r="E128" t="s">
        <v>467</v>
      </c>
      <c r="F128">
        <v>43479</v>
      </c>
      <c r="G128" s="1">
        <v>46083.047395833331</v>
      </c>
      <c r="H128" s="1">
        <v>46083.047395833331</v>
      </c>
      <c r="I128" s="1">
        <v>46083.048379629632</v>
      </c>
      <c r="J128" t="s">
        <v>236</v>
      </c>
      <c r="K128" t="s">
        <v>262</v>
      </c>
      <c r="L128" s="2">
        <v>9.9020379629629631E-4</v>
      </c>
      <c r="M128" t="s">
        <v>253</v>
      </c>
      <c r="N128" t="s">
        <v>254</v>
      </c>
      <c r="O128" t="s">
        <v>54</v>
      </c>
      <c r="P128" t="s">
        <v>255</v>
      </c>
      <c r="Q128" t="b">
        <v>1</v>
      </c>
      <c r="R128" t="b">
        <v>1</v>
      </c>
      <c r="S128" t="b">
        <v>0</v>
      </c>
      <c r="T128" t="b">
        <v>1</v>
      </c>
      <c r="U128" t="b">
        <v>1</v>
      </c>
      <c r="V128" t="b">
        <v>0</v>
      </c>
      <c r="W128">
        <v>147</v>
      </c>
      <c r="X128">
        <v>10</v>
      </c>
      <c r="Y128">
        <v>33</v>
      </c>
      <c r="Z128">
        <v>62</v>
      </c>
      <c r="AA128">
        <v>12</v>
      </c>
      <c r="AB128">
        <v>2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23</v>
      </c>
      <c r="AP128">
        <v>4</v>
      </c>
      <c r="AQ128">
        <v>4</v>
      </c>
      <c r="AR128">
        <v>12</v>
      </c>
      <c r="AS128">
        <v>3</v>
      </c>
      <c r="AT128">
        <v>0</v>
      </c>
      <c r="AU128">
        <v>51</v>
      </c>
      <c r="AV128">
        <v>4</v>
      </c>
      <c r="AW128">
        <v>4</v>
      </c>
      <c r="AX128">
        <v>12</v>
      </c>
      <c r="AY128">
        <v>3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72</v>
      </c>
      <c r="BN128">
        <v>2</v>
      </c>
      <c r="BO128">
        <v>25</v>
      </c>
      <c r="BP128">
        <v>37</v>
      </c>
      <c r="BQ128">
        <v>6</v>
      </c>
      <c r="BR128">
        <v>2</v>
      </c>
    </row>
    <row r="129" spans="1:70" x14ac:dyDescent="0.25">
      <c r="A129" t="s">
        <v>490</v>
      </c>
      <c r="B129" t="s">
        <v>216</v>
      </c>
      <c r="C129" t="s">
        <v>217</v>
      </c>
      <c r="D129" t="s">
        <v>30</v>
      </c>
      <c r="E129" t="s">
        <v>461</v>
      </c>
      <c r="F129">
        <v>2717</v>
      </c>
      <c r="G129" s="1">
        <v>46083.044317129628</v>
      </c>
      <c r="H129" s="1">
        <v>46083.044317129628</v>
      </c>
      <c r="I129" s="1">
        <v>46083.045092592591</v>
      </c>
      <c r="J129" t="s">
        <v>236</v>
      </c>
      <c r="K129" t="s">
        <v>262</v>
      </c>
      <c r="L129" s="2">
        <v>7.7028201388888891E-4</v>
      </c>
      <c r="M129" t="s">
        <v>253</v>
      </c>
      <c r="N129" t="s">
        <v>254</v>
      </c>
      <c r="O129" t="s">
        <v>54</v>
      </c>
      <c r="P129" t="s">
        <v>255</v>
      </c>
      <c r="Q129" t="b">
        <v>1</v>
      </c>
      <c r="R129" t="b">
        <v>1</v>
      </c>
      <c r="S129" t="b">
        <v>0</v>
      </c>
      <c r="T129" t="b">
        <v>1</v>
      </c>
      <c r="U129" t="b">
        <v>1</v>
      </c>
      <c r="V129" t="b">
        <v>0</v>
      </c>
      <c r="W129">
        <v>157</v>
      </c>
      <c r="X129">
        <v>4</v>
      </c>
      <c r="Y129">
        <v>29</v>
      </c>
      <c r="Z129">
        <v>43</v>
      </c>
      <c r="AA129">
        <v>29</v>
      </c>
      <c r="AB129">
        <v>2</v>
      </c>
      <c r="AC129">
        <v>1</v>
      </c>
      <c r="AD129">
        <v>0</v>
      </c>
      <c r="AE129">
        <v>0</v>
      </c>
      <c r="AF129">
        <v>0</v>
      </c>
      <c r="AG129">
        <v>1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17</v>
      </c>
      <c r="AP129">
        <v>1</v>
      </c>
      <c r="AQ129">
        <v>2</v>
      </c>
      <c r="AR129">
        <v>3</v>
      </c>
      <c r="AS129">
        <v>11</v>
      </c>
      <c r="AT129">
        <v>0</v>
      </c>
      <c r="AU129">
        <v>67</v>
      </c>
      <c r="AV129">
        <v>1</v>
      </c>
      <c r="AW129">
        <v>2</v>
      </c>
      <c r="AX129">
        <v>3</v>
      </c>
      <c r="AY129">
        <v>11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72</v>
      </c>
      <c r="BN129">
        <v>2</v>
      </c>
      <c r="BO129">
        <v>25</v>
      </c>
      <c r="BP129">
        <v>37</v>
      </c>
      <c r="BQ129">
        <v>6</v>
      </c>
      <c r="BR129">
        <v>2</v>
      </c>
    </row>
    <row r="130" spans="1:70" x14ac:dyDescent="0.25">
      <c r="A130" t="s">
        <v>491</v>
      </c>
      <c r="B130" t="s">
        <v>202</v>
      </c>
      <c r="C130" t="s">
        <v>203</v>
      </c>
      <c r="D130" t="s">
        <v>30</v>
      </c>
      <c r="E130" t="s">
        <v>463</v>
      </c>
      <c r="F130">
        <v>8943</v>
      </c>
      <c r="G130" s="1">
        <v>46083.042060185187</v>
      </c>
      <c r="H130" s="1">
        <v>46083.042060185187</v>
      </c>
      <c r="I130" s="1">
        <v>46083.043576388889</v>
      </c>
      <c r="J130" t="s">
        <v>236</v>
      </c>
      <c r="K130" t="s">
        <v>262</v>
      </c>
      <c r="L130" s="2">
        <v>1.5084045717592592E-3</v>
      </c>
      <c r="M130" t="s">
        <v>253</v>
      </c>
      <c r="N130" t="s">
        <v>254</v>
      </c>
      <c r="O130" t="s">
        <v>54</v>
      </c>
      <c r="P130" t="s">
        <v>255</v>
      </c>
      <c r="Q130" t="b">
        <v>1</v>
      </c>
      <c r="R130" t="b">
        <v>1</v>
      </c>
      <c r="S130" t="b">
        <v>0</v>
      </c>
      <c r="T130" t="b">
        <v>1</v>
      </c>
      <c r="U130" t="b">
        <v>1</v>
      </c>
      <c r="V130" t="b">
        <v>0</v>
      </c>
      <c r="W130">
        <v>153</v>
      </c>
      <c r="X130">
        <v>4</v>
      </c>
      <c r="Y130">
        <v>29</v>
      </c>
      <c r="Z130">
        <v>43</v>
      </c>
      <c r="AA130">
        <v>28</v>
      </c>
      <c r="AB130">
        <v>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17</v>
      </c>
      <c r="AP130">
        <v>1</v>
      </c>
      <c r="AQ130">
        <v>2</v>
      </c>
      <c r="AR130">
        <v>3</v>
      </c>
      <c r="AS130">
        <v>11</v>
      </c>
      <c r="AT130">
        <v>0</v>
      </c>
      <c r="AU130">
        <v>64</v>
      </c>
      <c r="AV130">
        <v>1</v>
      </c>
      <c r="AW130">
        <v>2</v>
      </c>
      <c r="AX130">
        <v>3</v>
      </c>
      <c r="AY130">
        <v>11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72</v>
      </c>
      <c r="BN130">
        <v>2</v>
      </c>
      <c r="BO130">
        <v>25</v>
      </c>
      <c r="BP130">
        <v>37</v>
      </c>
      <c r="BQ130">
        <v>6</v>
      </c>
      <c r="BR130">
        <v>2</v>
      </c>
    </row>
    <row r="131" spans="1:70" x14ac:dyDescent="0.25">
      <c r="A131" t="s">
        <v>492</v>
      </c>
      <c r="B131" t="s">
        <v>226</v>
      </c>
      <c r="C131" t="s">
        <v>227</v>
      </c>
      <c r="D131" t="s">
        <v>30</v>
      </c>
      <c r="E131" t="s">
        <v>467</v>
      </c>
      <c r="F131">
        <v>43479</v>
      </c>
      <c r="G131" s="1">
        <v>46082.048090277778</v>
      </c>
      <c r="H131" s="1">
        <v>46082.048090277778</v>
      </c>
      <c r="I131" s="1">
        <v>46082.04960648148</v>
      </c>
      <c r="J131" t="s">
        <v>236</v>
      </c>
      <c r="K131" t="s">
        <v>267</v>
      </c>
      <c r="L131" s="2">
        <v>1.5182262731481481E-3</v>
      </c>
      <c r="M131" t="s">
        <v>253</v>
      </c>
      <c r="N131" t="s">
        <v>254</v>
      </c>
      <c r="O131" t="s">
        <v>54</v>
      </c>
      <c r="P131" t="s">
        <v>255</v>
      </c>
      <c r="Q131" t="b">
        <v>1</v>
      </c>
      <c r="R131" t="b">
        <v>1</v>
      </c>
      <c r="S131" t="b">
        <v>0</v>
      </c>
      <c r="T131" t="b">
        <v>1</v>
      </c>
      <c r="U131" t="b">
        <v>1</v>
      </c>
      <c r="V131" t="b">
        <v>0</v>
      </c>
      <c r="W131">
        <v>155</v>
      </c>
      <c r="X131">
        <v>10</v>
      </c>
      <c r="Y131">
        <v>33</v>
      </c>
      <c r="Z131">
        <v>62</v>
      </c>
      <c r="AA131">
        <v>12</v>
      </c>
      <c r="AB131">
        <v>2</v>
      </c>
      <c r="AC131">
        <v>1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23</v>
      </c>
      <c r="AP131">
        <v>4</v>
      </c>
      <c r="AQ131">
        <v>4</v>
      </c>
      <c r="AR131">
        <v>12</v>
      </c>
      <c r="AS131">
        <v>3</v>
      </c>
      <c r="AT131">
        <v>0</v>
      </c>
      <c r="AU131">
        <v>59</v>
      </c>
      <c r="AV131">
        <v>4</v>
      </c>
      <c r="AW131">
        <v>4</v>
      </c>
      <c r="AX131">
        <v>12</v>
      </c>
      <c r="AY131">
        <v>3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72</v>
      </c>
      <c r="BN131">
        <v>2</v>
      </c>
      <c r="BO131">
        <v>25</v>
      </c>
      <c r="BP131">
        <v>37</v>
      </c>
      <c r="BQ131">
        <v>6</v>
      </c>
      <c r="BR131">
        <v>2</v>
      </c>
    </row>
    <row r="132" spans="1:70" x14ac:dyDescent="0.25">
      <c r="A132" t="s">
        <v>493</v>
      </c>
      <c r="B132" t="s">
        <v>216</v>
      </c>
      <c r="C132" t="s">
        <v>217</v>
      </c>
      <c r="D132" t="s">
        <v>30</v>
      </c>
      <c r="E132" t="s">
        <v>461</v>
      </c>
      <c r="F132">
        <v>2717</v>
      </c>
      <c r="G132" s="1">
        <v>46082.044340277775</v>
      </c>
      <c r="H132" s="1">
        <v>46082.044340277775</v>
      </c>
      <c r="I132" s="1">
        <v>46082.04515046296</v>
      </c>
      <c r="J132" t="s">
        <v>236</v>
      </c>
      <c r="K132" t="s">
        <v>267</v>
      </c>
      <c r="L132" s="2">
        <v>8.1312159722222218E-4</v>
      </c>
      <c r="M132" t="s">
        <v>253</v>
      </c>
      <c r="N132" t="s">
        <v>254</v>
      </c>
      <c r="O132" t="s">
        <v>54</v>
      </c>
      <c r="P132" t="s">
        <v>255</v>
      </c>
      <c r="Q132" t="b">
        <v>1</v>
      </c>
      <c r="R132" t="b">
        <v>1</v>
      </c>
      <c r="S132" t="b">
        <v>0</v>
      </c>
      <c r="T132" t="b">
        <v>1</v>
      </c>
      <c r="U132" t="b">
        <v>1</v>
      </c>
      <c r="V132" t="b">
        <v>0</v>
      </c>
      <c r="W132">
        <v>157</v>
      </c>
      <c r="X132">
        <v>4</v>
      </c>
      <c r="Y132">
        <v>29</v>
      </c>
      <c r="Z132">
        <v>43</v>
      </c>
      <c r="AA132">
        <v>29</v>
      </c>
      <c r="AB132">
        <v>2</v>
      </c>
      <c r="AC132">
        <v>1</v>
      </c>
      <c r="AD132">
        <v>0</v>
      </c>
      <c r="AE132">
        <v>0</v>
      </c>
      <c r="AF132">
        <v>0</v>
      </c>
      <c r="AG132">
        <v>1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17</v>
      </c>
      <c r="AP132">
        <v>1</v>
      </c>
      <c r="AQ132">
        <v>2</v>
      </c>
      <c r="AR132">
        <v>3</v>
      </c>
      <c r="AS132">
        <v>11</v>
      </c>
      <c r="AT132">
        <v>0</v>
      </c>
      <c r="AU132">
        <v>67</v>
      </c>
      <c r="AV132">
        <v>1</v>
      </c>
      <c r="AW132">
        <v>2</v>
      </c>
      <c r="AX132">
        <v>3</v>
      </c>
      <c r="AY132">
        <v>11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72</v>
      </c>
      <c r="BN132">
        <v>2</v>
      </c>
      <c r="BO132">
        <v>25</v>
      </c>
      <c r="BP132">
        <v>37</v>
      </c>
      <c r="BQ132">
        <v>6</v>
      </c>
      <c r="BR132">
        <v>2</v>
      </c>
    </row>
    <row r="133" spans="1:70" x14ac:dyDescent="0.25">
      <c r="A133" t="s">
        <v>494</v>
      </c>
      <c r="B133" t="s">
        <v>202</v>
      </c>
      <c r="C133" t="s">
        <v>203</v>
      </c>
      <c r="D133" t="s">
        <v>30</v>
      </c>
      <c r="E133" t="s">
        <v>463</v>
      </c>
      <c r="F133">
        <v>8943</v>
      </c>
      <c r="G133" s="1">
        <v>46082.042129629626</v>
      </c>
      <c r="H133" s="1">
        <v>46082.042129629626</v>
      </c>
      <c r="I133" s="1">
        <v>46082.043645833335</v>
      </c>
      <c r="J133" t="s">
        <v>236</v>
      </c>
      <c r="K133" t="s">
        <v>267</v>
      </c>
      <c r="L133" s="2">
        <v>1.5090721875000001E-3</v>
      </c>
      <c r="M133" t="s">
        <v>253</v>
      </c>
      <c r="N133" t="s">
        <v>254</v>
      </c>
      <c r="O133" t="s">
        <v>54</v>
      </c>
      <c r="P133" t="s">
        <v>255</v>
      </c>
      <c r="Q133" t="b">
        <v>1</v>
      </c>
      <c r="R133" t="b">
        <v>1</v>
      </c>
      <c r="S133" t="b">
        <v>0</v>
      </c>
      <c r="T133" t="b">
        <v>1</v>
      </c>
      <c r="U133" t="b">
        <v>1</v>
      </c>
      <c r="V133" t="b">
        <v>0</v>
      </c>
      <c r="W133">
        <v>153</v>
      </c>
      <c r="X133">
        <v>4</v>
      </c>
      <c r="Y133">
        <v>29</v>
      </c>
      <c r="Z133">
        <v>43</v>
      </c>
      <c r="AA133">
        <v>28</v>
      </c>
      <c r="AB133">
        <v>2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17</v>
      </c>
      <c r="AP133">
        <v>1</v>
      </c>
      <c r="AQ133">
        <v>2</v>
      </c>
      <c r="AR133">
        <v>3</v>
      </c>
      <c r="AS133">
        <v>11</v>
      </c>
      <c r="AT133">
        <v>0</v>
      </c>
      <c r="AU133">
        <v>64</v>
      </c>
      <c r="AV133">
        <v>1</v>
      </c>
      <c r="AW133">
        <v>2</v>
      </c>
      <c r="AX133">
        <v>3</v>
      </c>
      <c r="AY133">
        <v>11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72</v>
      </c>
      <c r="BN133">
        <v>2</v>
      </c>
      <c r="BO133">
        <v>25</v>
      </c>
      <c r="BP133">
        <v>37</v>
      </c>
      <c r="BQ133">
        <v>6</v>
      </c>
      <c r="BR133">
        <v>2</v>
      </c>
    </row>
    <row r="134" spans="1:70" x14ac:dyDescent="0.25">
      <c r="A134" t="s">
        <v>495</v>
      </c>
      <c r="B134" t="s">
        <v>202</v>
      </c>
      <c r="C134" t="s">
        <v>203</v>
      </c>
      <c r="D134" t="s">
        <v>30</v>
      </c>
      <c r="E134" t="s">
        <v>463</v>
      </c>
      <c r="F134">
        <v>8943</v>
      </c>
      <c r="G134" s="1">
        <v>46081.04886574074</v>
      </c>
      <c r="H134" s="1">
        <v>46081.04886574074</v>
      </c>
      <c r="I134" s="1">
        <v>46081.050358796296</v>
      </c>
      <c r="J134" t="s">
        <v>236</v>
      </c>
      <c r="K134" t="s">
        <v>269</v>
      </c>
      <c r="L134" s="2">
        <v>1.4862293402777777E-3</v>
      </c>
      <c r="M134" t="s">
        <v>253</v>
      </c>
      <c r="N134" t="s">
        <v>254</v>
      </c>
      <c r="O134" t="s">
        <v>54</v>
      </c>
      <c r="P134" t="s">
        <v>255</v>
      </c>
      <c r="Q134" t="b">
        <v>1</v>
      </c>
      <c r="R134" t="b">
        <v>1</v>
      </c>
      <c r="S134" t="b">
        <v>0</v>
      </c>
      <c r="T134" t="b">
        <v>1</v>
      </c>
      <c r="U134" t="b">
        <v>1</v>
      </c>
      <c r="V134" t="b">
        <v>0</v>
      </c>
      <c r="W134">
        <v>153</v>
      </c>
      <c r="X134">
        <v>4</v>
      </c>
      <c r="Y134">
        <v>29</v>
      </c>
      <c r="Z134">
        <v>43</v>
      </c>
      <c r="AA134">
        <v>28</v>
      </c>
      <c r="AB134">
        <v>2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17</v>
      </c>
      <c r="AP134">
        <v>1</v>
      </c>
      <c r="AQ134">
        <v>2</v>
      </c>
      <c r="AR134">
        <v>3</v>
      </c>
      <c r="AS134">
        <v>11</v>
      </c>
      <c r="AT134">
        <v>0</v>
      </c>
      <c r="AU134">
        <v>64</v>
      </c>
      <c r="AV134">
        <v>1</v>
      </c>
      <c r="AW134">
        <v>2</v>
      </c>
      <c r="AX134">
        <v>3</v>
      </c>
      <c r="AY134">
        <v>11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72</v>
      </c>
      <c r="BN134">
        <v>2</v>
      </c>
      <c r="BO134">
        <v>25</v>
      </c>
      <c r="BP134">
        <v>37</v>
      </c>
      <c r="BQ134">
        <v>6</v>
      </c>
      <c r="BR134">
        <v>2</v>
      </c>
    </row>
    <row r="135" spans="1:70" x14ac:dyDescent="0.25">
      <c r="A135" t="s">
        <v>496</v>
      </c>
      <c r="B135" t="s">
        <v>216</v>
      </c>
      <c r="C135" t="s">
        <v>217</v>
      </c>
      <c r="D135" t="s">
        <v>30</v>
      </c>
      <c r="E135" t="s">
        <v>461</v>
      </c>
      <c r="F135">
        <v>2717</v>
      </c>
      <c r="G135" s="1">
        <v>46081.046655092592</v>
      </c>
      <c r="H135" s="1">
        <v>46081.046655092592</v>
      </c>
      <c r="I135" s="1">
        <v>46081.048159722224</v>
      </c>
      <c r="J135" t="s">
        <v>236</v>
      </c>
      <c r="K135" t="s">
        <v>269</v>
      </c>
      <c r="L135" s="2">
        <v>1.4989718055555556E-3</v>
      </c>
      <c r="M135" t="s">
        <v>253</v>
      </c>
      <c r="N135" t="s">
        <v>254</v>
      </c>
      <c r="O135" t="s">
        <v>54</v>
      </c>
      <c r="P135" t="s">
        <v>255</v>
      </c>
      <c r="Q135" t="b">
        <v>1</v>
      </c>
      <c r="R135" t="b">
        <v>1</v>
      </c>
      <c r="S135" t="b">
        <v>0</v>
      </c>
      <c r="T135" t="b">
        <v>1</v>
      </c>
      <c r="U135" t="b">
        <v>1</v>
      </c>
      <c r="V135" t="b">
        <v>0</v>
      </c>
      <c r="W135">
        <v>168</v>
      </c>
      <c r="X135">
        <v>4</v>
      </c>
      <c r="Y135">
        <v>29</v>
      </c>
      <c r="Z135">
        <v>43</v>
      </c>
      <c r="AA135">
        <v>29</v>
      </c>
      <c r="AB135">
        <v>2</v>
      </c>
      <c r="AC135">
        <v>1</v>
      </c>
      <c r="AD135">
        <v>0</v>
      </c>
      <c r="AE135">
        <v>0</v>
      </c>
      <c r="AF135">
        <v>0</v>
      </c>
      <c r="AG135">
        <v>1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17</v>
      </c>
      <c r="AP135">
        <v>1</v>
      </c>
      <c r="AQ135">
        <v>2</v>
      </c>
      <c r="AR135">
        <v>3</v>
      </c>
      <c r="AS135">
        <v>11</v>
      </c>
      <c r="AT135">
        <v>0</v>
      </c>
      <c r="AU135">
        <v>78</v>
      </c>
      <c r="AV135">
        <v>1</v>
      </c>
      <c r="AW135">
        <v>2</v>
      </c>
      <c r="AX135">
        <v>3</v>
      </c>
      <c r="AY135">
        <v>11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72</v>
      </c>
      <c r="BN135">
        <v>2</v>
      </c>
      <c r="BO135">
        <v>25</v>
      </c>
      <c r="BP135">
        <v>37</v>
      </c>
      <c r="BQ135">
        <v>6</v>
      </c>
      <c r="BR135">
        <v>2</v>
      </c>
    </row>
    <row r="136" spans="1:70" x14ac:dyDescent="0.25">
      <c r="A136" t="s">
        <v>497</v>
      </c>
      <c r="B136" t="s">
        <v>226</v>
      </c>
      <c r="C136" t="s">
        <v>227</v>
      </c>
      <c r="D136" t="s">
        <v>30</v>
      </c>
      <c r="E136" t="s">
        <v>467</v>
      </c>
      <c r="F136">
        <v>43479</v>
      </c>
      <c r="G136" s="1">
        <v>46081.044421296298</v>
      </c>
      <c r="H136" s="1">
        <v>46081.044421296298</v>
      </c>
      <c r="I136" s="1">
        <v>46081.045902777776</v>
      </c>
      <c r="J136" t="s">
        <v>236</v>
      </c>
      <c r="K136" t="s">
        <v>269</v>
      </c>
      <c r="L136" s="2">
        <v>1.4834673726851853E-3</v>
      </c>
      <c r="M136" t="s">
        <v>253</v>
      </c>
      <c r="N136" t="s">
        <v>254</v>
      </c>
      <c r="O136" t="s">
        <v>54</v>
      </c>
      <c r="P136" t="s">
        <v>255</v>
      </c>
      <c r="Q136" t="b">
        <v>1</v>
      </c>
      <c r="R136" t="b">
        <v>1</v>
      </c>
      <c r="S136" t="b">
        <v>0</v>
      </c>
      <c r="T136" t="b">
        <v>1</v>
      </c>
      <c r="U136" t="b">
        <v>1</v>
      </c>
      <c r="V136" t="b">
        <v>0</v>
      </c>
      <c r="W136">
        <v>155</v>
      </c>
      <c r="X136">
        <v>10</v>
      </c>
      <c r="Y136">
        <v>33</v>
      </c>
      <c r="Z136">
        <v>62</v>
      </c>
      <c r="AA136">
        <v>12</v>
      </c>
      <c r="AB136">
        <v>2</v>
      </c>
      <c r="AC136">
        <v>1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23</v>
      </c>
      <c r="AP136">
        <v>4</v>
      </c>
      <c r="AQ136">
        <v>4</v>
      </c>
      <c r="AR136">
        <v>12</v>
      </c>
      <c r="AS136">
        <v>3</v>
      </c>
      <c r="AT136">
        <v>0</v>
      </c>
      <c r="AU136">
        <v>59</v>
      </c>
      <c r="AV136">
        <v>4</v>
      </c>
      <c r="AW136">
        <v>4</v>
      </c>
      <c r="AX136">
        <v>12</v>
      </c>
      <c r="AY136">
        <v>3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72</v>
      </c>
      <c r="BN136">
        <v>2</v>
      </c>
      <c r="BO136">
        <v>25</v>
      </c>
      <c r="BP136">
        <v>37</v>
      </c>
      <c r="BQ136">
        <v>6</v>
      </c>
      <c r="BR136">
        <v>2</v>
      </c>
    </row>
    <row r="137" spans="1:70" x14ac:dyDescent="0.25">
      <c r="A137" t="s">
        <v>498</v>
      </c>
      <c r="B137" t="s">
        <v>226</v>
      </c>
      <c r="C137" t="s">
        <v>227</v>
      </c>
      <c r="D137" t="s">
        <v>30</v>
      </c>
      <c r="E137" t="s">
        <v>467</v>
      </c>
      <c r="F137">
        <v>43479</v>
      </c>
      <c r="G137" s="1">
        <v>46080.047812500001</v>
      </c>
      <c r="H137" s="1">
        <v>46080.047812500001</v>
      </c>
      <c r="I137" s="1">
        <v>46080.048831018517</v>
      </c>
      <c r="J137" t="s">
        <v>236</v>
      </c>
      <c r="K137" t="s">
        <v>271</v>
      </c>
      <c r="L137" s="2">
        <v>1.0083346874999999E-3</v>
      </c>
      <c r="M137" t="s">
        <v>253</v>
      </c>
      <c r="N137" t="s">
        <v>254</v>
      </c>
      <c r="O137" t="s">
        <v>54</v>
      </c>
      <c r="P137" t="s">
        <v>255</v>
      </c>
      <c r="Q137" t="b">
        <v>1</v>
      </c>
      <c r="R137" t="b">
        <v>1</v>
      </c>
      <c r="S137" t="b">
        <v>0</v>
      </c>
      <c r="T137" t="b">
        <v>1</v>
      </c>
      <c r="U137" t="b">
        <v>1</v>
      </c>
      <c r="V137" t="b">
        <v>0</v>
      </c>
      <c r="W137">
        <v>155</v>
      </c>
      <c r="X137">
        <v>10</v>
      </c>
      <c r="Y137">
        <v>33</v>
      </c>
      <c r="Z137">
        <v>62</v>
      </c>
      <c r="AA137">
        <v>12</v>
      </c>
      <c r="AB137">
        <v>2</v>
      </c>
      <c r="AC137">
        <v>1</v>
      </c>
      <c r="AD137">
        <v>0</v>
      </c>
      <c r="AE137">
        <v>0</v>
      </c>
      <c r="AF137">
        <v>1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23</v>
      </c>
      <c r="AP137">
        <v>4</v>
      </c>
      <c r="AQ137">
        <v>4</v>
      </c>
      <c r="AR137">
        <v>12</v>
      </c>
      <c r="AS137">
        <v>3</v>
      </c>
      <c r="AT137">
        <v>0</v>
      </c>
      <c r="AU137">
        <v>59</v>
      </c>
      <c r="AV137">
        <v>4</v>
      </c>
      <c r="AW137">
        <v>4</v>
      </c>
      <c r="AX137">
        <v>12</v>
      </c>
      <c r="AY137">
        <v>3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72</v>
      </c>
      <c r="BN137">
        <v>2</v>
      </c>
      <c r="BO137">
        <v>25</v>
      </c>
      <c r="BP137">
        <v>37</v>
      </c>
      <c r="BQ137">
        <v>6</v>
      </c>
      <c r="BR137">
        <v>2</v>
      </c>
    </row>
    <row r="138" spans="1:70" x14ac:dyDescent="0.25">
      <c r="A138" t="s">
        <v>499</v>
      </c>
      <c r="B138" t="s">
        <v>216</v>
      </c>
      <c r="C138" t="s">
        <v>217</v>
      </c>
      <c r="D138" t="s">
        <v>30</v>
      </c>
      <c r="E138" t="s">
        <v>461</v>
      </c>
      <c r="F138">
        <v>2717</v>
      </c>
      <c r="G138" s="1">
        <v>46080.044317129628</v>
      </c>
      <c r="H138" s="1">
        <v>46080.044317129628</v>
      </c>
      <c r="I138" s="1">
        <v>46080.045092592591</v>
      </c>
      <c r="J138" t="s">
        <v>236</v>
      </c>
      <c r="K138" t="s">
        <v>271</v>
      </c>
      <c r="L138" s="2">
        <v>7.7917543981481478E-4</v>
      </c>
      <c r="M138" t="s">
        <v>253</v>
      </c>
      <c r="N138" t="s">
        <v>254</v>
      </c>
      <c r="O138" t="s">
        <v>54</v>
      </c>
      <c r="P138" t="s">
        <v>255</v>
      </c>
      <c r="Q138" t="b">
        <v>1</v>
      </c>
      <c r="R138" t="b">
        <v>1</v>
      </c>
      <c r="S138" t="b">
        <v>0</v>
      </c>
      <c r="T138" t="b">
        <v>1</v>
      </c>
      <c r="U138" t="b">
        <v>1</v>
      </c>
      <c r="V138" t="b">
        <v>0</v>
      </c>
      <c r="W138">
        <v>157</v>
      </c>
      <c r="X138">
        <v>4</v>
      </c>
      <c r="Y138">
        <v>29</v>
      </c>
      <c r="Z138">
        <v>43</v>
      </c>
      <c r="AA138">
        <v>29</v>
      </c>
      <c r="AB138">
        <v>2</v>
      </c>
      <c r="AC138">
        <v>1</v>
      </c>
      <c r="AD138">
        <v>0</v>
      </c>
      <c r="AE138">
        <v>0</v>
      </c>
      <c r="AF138">
        <v>0</v>
      </c>
      <c r="AG138">
        <v>1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17</v>
      </c>
      <c r="AP138">
        <v>1</v>
      </c>
      <c r="AQ138">
        <v>2</v>
      </c>
      <c r="AR138">
        <v>3</v>
      </c>
      <c r="AS138">
        <v>11</v>
      </c>
      <c r="AT138">
        <v>0</v>
      </c>
      <c r="AU138">
        <v>67</v>
      </c>
      <c r="AV138">
        <v>1</v>
      </c>
      <c r="AW138">
        <v>2</v>
      </c>
      <c r="AX138">
        <v>3</v>
      </c>
      <c r="AY138">
        <v>11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72</v>
      </c>
      <c r="BN138">
        <v>2</v>
      </c>
      <c r="BO138">
        <v>25</v>
      </c>
      <c r="BP138">
        <v>37</v>
      </c>
      <c r="BQ138">
        <v>6</v>
      </c>
      <c r="BR138">
        <v>2</v>
      </c>
    </row>
    <row r="139" spans="1:70" x14ac:dyDescent="0.25">
      <c r="A139" t="s">
        <v>500</v>
      </c>
      <c r="B139" t="s">
        <v>202</v>
      </c>
      <c r="C139" t="s">
        <v>203</v>
      </c>
      <c r="D139" t="s">
        <v>30</v>
      </c>
      <c r="E139" t="s">
        <v>463</v>
      </c>
      <c r="F139">
        <v>8943</v>
      </c>
      <c r="G139" s="1">
        <v>46080.042118055557</v>
      </c>
      <c r="H139" s="1">
        <v>46080.042118055557</v>
      </c>
      <c r="I139" s="1">
        <v>46080.043587962966</v>
      </c>
      <c r="J139" t="s">
        <v>236</v>
      </c>
      <c r="K139" t="s">
        <v>271</v>
      </c>
      <c r="L139" s="2">
        <v>1.4671781018518518E-3</v>
      </c>
      <c r="M139" t="s">
        <v>253</v>
      </c>
      <c r="N139" t="s">
        <v>254</v>
      </c>
      <c r="O139" t="s">
        <v>54</v>
      </c>
      <c r="P139" t="s">
        <v>255</v>
      </c>
      <c r="Q139" t="b">
        <v>1</v>
      </c>
      <c r="R139" t="b">
        <v>1</v>
      </c>
      <c r="S139" t="b">
        <v>0</v>
      </c>
      <c r="T139" t="b">
        <v>1</v>
      </c>
      <c r="U139" t="b">
        <v>1</v>
      </c>
      <c r="V139" t="b">
        <v>0</v>
      </c>
      <c r="W139">
        <v>153</v>
      </c>
      <c r="X139">
        <v>4</v>
      </c>
      <c r="Y139">
        <v>29</v>
      </c>
      <c r="Z139">
        <v>43</v>
      </c>
      <c r="AA139">
        <v>28</v>
      </c>
      <c r="AB139">
        <v>2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17</v>
      </c>
      <c r="AP139">
        <v>1</v>
      </c>
      <c r="AQ139">
        <v>2</v>
      </c>
      <c r="AR139">
        <v>3</v>
      </c>
      <c r="AS139">
        <v>11</v>
      </c>
      <c r="AT139">
        <v>0</v>
      </c>
      <c r="AU139">
        <v>64</v>
      </c>
      <c r="AV139">
        <v>1</v>
      </c>
      <c r="AW139">
        <v>2</v>
      </c>
      <c r="AX139">
        <v>3</v>
      </c>
      <c r="AY139">
        <v>11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72</v>
      </c>
      <c r="BN139">
        <v>2</v>
      </c>
      <c r="BO139">
        <v>25</v>
      </c>
      <c r="BP139">
        <v>37</v>
      </c>
      <c r="BQ139">
        <v>6</v>
      </c>
      <c r="BR139">
        <v>2</v>
      </c>
    </row>
    <row r="140" spans="1:70" x14ac:dyDescent="0.25">
      <c r="A140" t="s">
        <v>501</v>
      </c>
      <c r="B140" t="s">
        <v>216</v>
      </c>
      <c r="C140" t="s">
        <v>217</v>
      </c>
      <c r="D140" t="s">
        <v>30</v>
      </c>
      <c r="E140" t="s">
        <v>480</v>
      </c>
      <c r="F140">
        <v>3918</v>
      </c>
      <c r="G140" s="1">
        <v>46079.455011574071</v>
      </c>
      <c r="H140" s="1">
        <v>46079.455011574071</v>
      </c>
      <c r="I140" s="1">
        <v>46079.45579861111</v>
      </c>
      <c r="J140" t="s">
        <v>244</v>
      </c>
      <c r="K140" t="s">
        <v>273</v>
      </c>
      <c r="L140" s="2">
        <v>7.8324880787037038E-4</v>
      </c>
      <c r="M140" t="s">
        <v>253</v>
      </c>
      <c r="N140" t="s">
        <v>254</v>
      </c>
      <c r="O140" t="s">
        <v>54</v>
      </c>
      <c r="P140" t="s">
        <v>255</v>
      </c>
      <c r="Q140" t="b">
        <v>1</v>
      </c>
      <c r="R140" t="b">
        <v>1</v>
      </c>
      <c r="S140" t="b">
        <v>0</v>
      </c>
      <c r="T140" t="b">
        <v>1</v>
      </c>
      <c r="U140" t="b">
        <v>1</v>
      </c>
      <c r="V140" t="b">
        <v>0</v>
      </c>
      <c r="W140">
        <v>91</v>
      </c>
      <c r="X140">
        <v>1</v>
      </c>
      <c r="Y140">
        <v>27</v>
      </c>
      <c r="Z140">
        <v>50</v>
      </c>
      <c r="AA140">
        <v>12</v>
      </c>
      <c r="AB140">
        <v>1</v>
      </c>
      <c r="AC140">
        <v>2</v>
      </c>
      <c r="AD140">
        <v>0</v>
      </c>
      <c r="AE140">
        <v>0</v>
      </c>
      <c r="AF140">
        <v>1</v>
      </c>
      <c r="AG140">
        <v>1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89</v>
      </c>
      <c r="BN140">
        <v>1</v>
      </c>
      <c r="BO140">
        <v>27</v>
      </c>
      <c r="BP140">
        <v>49</v>
      </c>
      <c r="BQ140">
        <v>11</v>
      </c>
      <c r="BR140">
        <v>1</v>
      </c>
    </row>
    <row r="141" spans="1:70" x14ac:dyDescent="0.25">
      <c r="A141" t="s">
        <v>502</v>
      </c>
      <c r="B141" t="s">
        <v>216</v>
      </c>
      <c r="C141" t="s">
        <v>217</v>
      </c>
      <c r="D141" t="s">
        <v>30</v>
      </c>
      <c r="E141" t="s">
        <v>480</v>
      </c>
      <c r="F141">
        <v>3918</v>
      </c>
      <c r="G141" s="1">
        <v>46079.420960648145</v>
      </c>
      <c r="H141" s="1">
        <v>46079.420960648145</v>
      </c>
      <c r="I141" s="1">
        <v>46079.421712962961</v>
      </c>
      <c r="J141" t="s">
        <v>244</v>
      </c>
      <c r="K141" t="s">
        <v>273</v>
      </c>
      <c r="L141" s="2">
        <v>7.5390643518518524E-4</v>
      </c>
      <c r="M141" t="s">
        <v>253</v>
      </c>
      <c r="N141" t="s">
        <v>254</v>
      </c>
      <c r="O141" t="s">
        <v>54</v>
      </c>
      <c r="P141" t="s">
        <v>255</v>
      </c>
      <c r="Q141" t="b">
        <v>1</v>
      </c>
      <c r="R141" t="b">
        <v>1</v>
      </c>
      <c r="S141" t="b">
        <v>0</v>
      </c>
      <c r="T141" t="b">
        <v>1</v>
      </c>
      <c r="U141" t="b">
        <v>1</v>
      </c>
      <c r="V141" t="b">
        <v>0</v>
      </c>
      <c r="W141">
        <v>91</v>
      </c>
      <c r="X141">
        <v>1</v>
      </c>
      <c r="Y141">
        <v>27</v>
      </c>
      <c r="Z141">
        <v>50</v>
      </c>
      <c r="AA141">
        <v>12</v>
      </c>
      <c r="AB141">
        <v>1</v>
      </c>
      <c r="AC141">
        <v>2</v>
      </c>
      <c r="AD141">
        <v>0</v>
      </c>
      <c r="AE141">
        <v>0</v>
      </c>
      <c r="AF141">
        <v>1</v>
      </c>
      <c r="AG141">
        <v>1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89</v>
      </c>
      <c r="BN141">
        <v>1</v>
      </c>
      <c r="BO141">
        <v>27</v>
      </c>
      <c r="BP141">
        <v>49</v>
      </c>
      <c r="BQ141">
        <v>11</v>
      </c>
      <c r="BR141">
        <v>1</v>
      </c>
    </row>
    <row r="142" spans="1:70" x14ac:dyDescent="0.25">
      <c r="A142" t="s">
        <v>503</v>
      </c>
      <c r="B142" t="s">
        <v>226</v>
      </c>
      <c r="C142" t="s">
        <v>227</v>
      </c>
      <c r="D142" t="s">
        <v>30</v>
      </c>
      <c r="E142" t="s">
        <v>467</v>
      </c>
      <c r="F142">
        <v>43479</v>
      </c>
      <c r="G142" s="1">
        <v>46079.048043981478</v>
      </c>
      <c r="H142" s="1">
        <v>46079.048043981478</v>
      </c>
      <c r="I142" s="1">
        <v>46079.049097222225</v>
      </c>
      <c r="J142" t="s">
        <v>236</v>
      </c>
      <c r="K142" t="s">
        <v>273</v>
      </c>
      <c r="L142" s="2">
        <v>1.0487233796296297E-3</v>
      </c>
      <c r="M142" t="s">
        <v>253</v>
      </c>
      <c r="N142" t="s">
        <v>254</v>
      </c>
      <c r="O142" t="s">
        <v>54</v>
      </c>
      <c r="P142" t="s">
        <v>255</v>
      </c>
      <c r="Q142" t="b">
        <v>1</v>
      </c>
      <c r="R142" t="b">
        <v>1</v>
      </c>
      <c r="S142" t="b">
        <v>0</v>
      </c>
      <c r="T142" t="b">
        <v>1</v>
      </c>
      <c r="U142" t="b">
        <v>1</v>
      </c>
      <c r="V142" t="b">
        <v>0</v>
      </c>
      <c r="W142">
        <v>147</v>
      </c>
      <c r="X142">
        <v>10</v>
      </c>
      <c r="Y142">
        <v>33</v>
      </c>
      <c r="Z142">
        <v>60</v>
      </c>
      <c r="AA142">
        <v>13</v>
      </c>
      <c r="AB142">
        <v>3</v>
      </c>
      <c r="AC142">
        <v>1</v>
      </c>
      <c r="AD142">
        <v>0</v>
      </c>
      <c r="AE142">
        <v>0</v>
      </c>
      <c r="AF142">
        <v>1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23</v>
      </c>
      <c r="AP142">
        <v>4</v>
      </c>
      <c r="AQ142">
        <v>4</v>
      </c>
      <c r="AR142">
        <v>12</v>
      </c>
      <c r="AS142">
        <v>3</v>
      </c>
      <c r="AT142">
        <v>0</v>
      </c>
      <c r="AU142">
        <v>51</v>
      </c>
      <c r="AV142">
        <v>4</v>
      </c>
      <c r="AW142">
        <v>4</v>
      </c>
      <c r="AX142">
        <v>12</v>
      </c>
      <c r="AY142">
        <v>3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72</v>
      </c>
      <c r="BN142">
        <v>2</v>
      </c>
      <c r="BO142">
        <v>25</v>
      </c>
      <c r="BP142">
        <v>35</v>
      </c>
      <c r="BQ142">
        <v>7</v>
      </c>
      <c r="BR142">
        <v>3</v>
      </c>
    </row>
    <row r="143" spans="1:70" x14ac:dyDescent="0.25">
      <c r="A143" t="s">
        <v>504</v>
      </c>
      <c r="B143" t="s">
        <v>202</v>
      </c>
      <c r="C143" t="s">
        <v>203</v>
      </c>
      <c r="D143" t="s">
        <v>30</v>
      </c>
      <c r="E143" t="s">
        <v>463</v>
      </c>
      <c r="F143">
        <v>8943</v>
      </c>
      <c r="G143" s="1">
        <v>46079.044340277775</v>
      </c>
      <c r="H143" s="1">
        <v>46079.044340277775</v>
      </c>
      <c r="I143" s="1">
        <v>46079.045381944445</v>
      </c>
      <c r="J143" t="s">
        <v>236</v>
      </c>
      <c r="K143" t="s">
        <v>273</v>
      </c>
      <c r="L143" s="2">
        <v>1.0367227199074075E-3</v>
      </c>
      <c r="M143" t="s">
        <v>253</v>
      </c>
      <c r="N143" t="s">
        <v>254</v>
      </c>
      <c r="O143" t="s">
        <v>54</v>
      </c>
      <c r="P143" t="s">
        <v>255</v>
      </c>
      <c r="Q143" t="b">
        <v>1</v>
      </c>
      <c r="R143" t="b">
        <v>1</v>
      </c>
      <c r="S143" t="b">
        <v>0</v>
      </c>
      <c r="T143" t="b">
        <v>1</v>
      </c>
      <c r="U143" t="b">
        <v>1</v>
      </c>
      <c r="V143" t="b">
        <v>0</v>
      </c>
      <c r="W143">
        <v>153</v>
      </c>
      <c r="X143">
        <v>4</v>
      </c>
      <c r="Y143">
        <v>29</v>
      </c>
      <c r="Z143">
        <v>41</v>
      </c>
      <c r="AA143">
        <v>29</v>
      </c>
      <c r="AB143">
        <v>3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17</v>
      </c>
      <c r="AP143">
        <v>1</v>
      </c>
      <c r="AQ143">
        <v>2</v>
      </c>
      <c r="AR143">
        <v>3</v>
      </c>
      <c r="AS143">
        <v>11</v>
      </c>
      <c r="AT143">
        <v>0</v>
      </c>
      <c r="AU143">
        <v>64</v>
      </c>
      <c r="AV143">
        <v>1</v>
      </c>
      <c r="AW143">
        <v>2</v>
      </c>
      <c r="AX143">
        <v>3</v>
      </c>
      <c r="AY143">
        <v>11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72</v>
      </c>
      <c r="BN143">
        <v>2</v>
      </c>
      <c r="BO143">
        <v>25</v>
      </c>
      <c r="BP143">
        <v>35</v>
      </c>
      <c r="BQ143">
        <v>7</v>
      </c>
      <c r="BR143">
        <v>3</v>
      </c>
    </row>
    <row r="144" spans="1:70" x14ac:dyDescent="0.25">
      <c r="A144" t="s">
        <v>505</v>
      </c>
      <c r="B144" t="s">
        <v>216</v>
      </c>
      <c r="C144" t="s">
        <v>217</v>
      </c>
      <c r="D144" t="s">
        <v>30</v>
      </c>
      <c r="E144" t="s">
        <v>461</v>
      </c>
      <c r="F144">
        <v>2717</v>
      </c>
      <c r="G144" s="1">
        <v>46079.04215277778</v>
      </c>
      <c r="H144" s="1">
        <v>46079.04215277778</v>
      </c>
      <c r="I144" s="1">
        <v>46079.043645833335</v>
      </c>
      <c r="J144" t="s">
        <v>236</v>
      </c>
      <c r="K144" t="s">
        <v>273</v>
      </c>
      <c r="L144" s="2">
        <v>1.4926358796296297E-3</v>
      </c>
      <c r="M144" t="s">
        <v>253</v>
      </c>
      <c r="N144" t="s">
        <v>254</v>
      </c>
      <c r="O144" t="s">
        <v>54</v>
      </c>
      <c r="P144" t="s">
        <v>255</v>
      </c>
      <c r="Q144" t="b">
        <v>1</v>
      </c>
      <c r="R144" t="b">
        <v>1</v>
      </c>
      <c r="S144" t="b">
        <v>0</v>
      </c>
      <c r="T144" t="b">
        <v>1</v>
      </c>
      <c r="U144" t="b">
        <v>1</v>
      </c>
      <c r="V144" t="b">
        <v>0</v>
      </c>
      <c r="W144">
        <v>168</v>
      </c>
      <c r="X144">
        <v>4</v>
      </c>
      <c r="Y144">
        <v>29</v>
      </c>
      <c r="Z144">
        <v>41</v>
      </c>
      <c r="AA144">
        <v>30</v>
      </c>
      <c r="AB144">
        <v>3</v>
      </c>
      <c r="AC144">
        <v>1</v>
      </c>
      <c r="AD144">
        <v>0</v>
      </c>
      <c r="AE144">
        <v>0</v>
      </c>
      <c r="AF144">
        <v>0</v>
      </c>
      <c r="AG144">
        <v>1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17</v>
      </c>
      <c r="AP144">
        <v>1</v>
      </c>
      <c r="AQ144">
        <v>2</v>
      </c>
      <c r="AR144">
        <v>3</v>
      </c>
      <c r="AS144">
        <v>11</v>
      </c>
      <c r="AT144">
        <v>0</v>
      </c>
      <c r="AU144">
        <v>78</v>
      </c>
      <c r="AV144">
        <v>1</v>
      </c>
      <c r="AW144">
        <v>2</v>
      </c>
      <c r="AX144">
        <v>3</v>
      </c>
      <c r="AY144">
        <v>11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72</v>
      </c>
      <c r="BN144">
        <v>2</v>
      </c>
      <c r="BO144">
        <v>25</v>
      </c>
      <c r="BP144">
        <v>35</v>
      </c>
      <c r="BQ144">
        <v>7</v>
      </c>
      <c r="BR144">
        <v>3</v>
      </c>
    </row>
    <row r="145" spans="1:70" x14ac:dyDescent="0.25">
      <c r="A145" t="s">
        <v>506</v>
      </c>
      <c r="B145" t="s">
        <v>216</v>
      </c>
      <c r="C145" t="s">
        <v>217</v>
      </c>
      <c r="D145" t="s">
        <v>30</v>
      </c>
      <c r="E145" t="s">
        <v>480</v>
      </c>
      <c r="F145">
        <v>3918</v>
      </c>
      <c r="G145" s="1">
        <v>46078.723136574074</v>
      </c>
      <c r="H145" s="1">
        <v>46078.723136574074</v>
      </c>
      <c r="I145" s="1">
        <v>46078.723912037036</v>
      </c>
      <c r="J145" t="s">
        <v>279</v>
      </c>
      <c r="K145" t="s">
        <v>275</v>
      </c>
      <c r="L145" s="2">
        <v>7.7379309027777782E-4</v>
      </c>
      <c r="M145" t="s">
        <v>253</v>
      </c>
      <c r="N145" t="s">
        <v>254</v>
      </c>
      <c r="O145" t="s">
        <v>54</v>
      </c>
      <c r="P145" t="s">
        <v>255</v>
      </c>
      <c r="Q145" t="b">
        <v>1</v>
      </c>
      <c r="R145" t="b">
        <v>1</v>
      </c>
      <c r="S145" t="b">
        <v>0</v>
      </c>
      <c r="T145" t="b">
        <v>1</v>
      </c>
      <c r="U145" t="b">
        <v>1</v>
      </c>
      <c r="V145" t="b">
        <v>0</v>
      </c>
      <c r="W145">
        <v>90</v>
      </c>
      <c r="X145">
        <v>1</v>
      </c>
      <c r="Y145">
        <v>27</v>
      </c>
      <c r="Z145">
        <v>49</v>
      </c>
      <c r="AA145">
        <v>12</v>
      </c>
      <c r="AB145">
        <v>1</v>
      </c>
      <c r="AC145">
        <v>2</v>
      </c>
      <c r="AD145">
        <v>0</v>
      </c>
      <c r="AE145">
        <v>0</v>
      </c>
      <c r="AF145">
        <v>1</v>
      </c>
      <c r="AG145">
        <v>1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88</v>
      </c>
      <c r="BN145">
        <v>1</v>
      </c>
      <c r="BO145">
        <v>27</v>
      </c>
      <c r="BP145">
        <v>48</v>
      </c>
      <c r="BQ145">
        <v>11</v>
      </c>
      <c r="BR145">
        <v>1</v>
      </c>
    </row>
    <row r="146" spans="1:70" x14ac:dyDescent="0.25">
      <c r="A146" t="s">
        <v>507</v>
      </c>
      <c r="B146" t="s">
        <v>202</v>
      </c>
      <c r="C146" t="s">
        <v>203</v>
      </c>
      <c r="D146" t="s">
        <v>30</v>
      </c>
      <c r="E146" t="s">
        <v>463</v>
      </c>
      <c r="F146">
        <v>8943</v>
      </c>
      <c r="G146" s="1">
        <v>46078.047789351855</v>
      </c>
      <c r="H146" s="1">
        <v>46078.047789351855</v>
      </c>
      <c r="I146" s="1">
        <v>46078.048611111109</v>
      </c>
      <c r="J146" t="s">
        <v>236</v>
      </c>
      <c r="K146" t="s">
        <v>275</v>
      </c>
      <c r="L146" s="2">
        <v>8.1586766203703702E-4</v>
      </c>
      <c r="M146" t="s">
        <v>253</v>
      </c>
      <c r="N146" t="s">
        <v>254</v>
      </c>
      <c r="O146" t="s">
        <v>54</v>
      </c>
      <c r="P146" t="s">
        <v>255</v>
      </c>
      <c r="Q146" t="b">
        <v>1</v>
      </c>
      <c r="R146" t="b">
        <v>1</v>
      </c>
      <c r="S146" t="b">
        <v>0</v>
      </c>
      <c r="T146" t="b">
        <v>1</v>
      </c>
      <c r="U146" t="b">
        <v>1</v>
      </c>
      <c r="V146" t="b">
        <v>0</v>
      </c>
      <c r="W146">
        <v>140</v>
      </c>
      <c r="X146">
        <v>4</v>
      </c>
      <c r="Y146">
        <v>29</v>
      </c>
      <c r="Z146">
        <v>41</v>
      </c>
      <c r="AA146">
        <v>29</v>
      </c>
      <c r="AB146">
        <v>2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17</v>
      </c>
      <c r="AP146">
        <v>1</v>
      </c>
      <c r="AQ146">
        <v>2</v>
      </c>
      <c r="AR146">
        <v>3</v>
      </c>
      <c r="AS146">
        <v>11</v>
      </c>
      <c r="AT146">
        <v>0</v>
      </c>
      <c r="AU146">
        <v>52</v>
      </c>
      <c r="AV146">
        <v>1</v>
      </c>
      <c r="AW146">
        <v>2</v>
      </c>
      <c r="AX146">
        <v>3</v>
      </c>
      <c r="AY146">
        <v>11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71</v>
      </c>
      <c r="BN146">
        <v>2</v>
      </c>
      <c r="BO146">
        <v>25</v>
      </c>
      <c r="BP146">
        <v>35</v>
      </c>
      <c r="BQ146">
        <v>7</v>
      </c>
      <c r="BR146">
        <v>2</v>
      </c>
    </row>
    <row r="147" spans="1:70" x14ac:dyDescent="0.25">
      <c r="A147" t="s">
        <v>508</v>
      </c>
      <c r="B147" t="s">
        <v>216</v>
      </c>
      <c r="C147" t="s">
        <v>217</v>
      </c>
      <c r="D147" t="s">
        <v>30</v>
      </c>
      <c r="E147" t="s">
        <v>461</v>
      </c>
      <c r="F147">
        <v>2717</v>
      </c>
      <c r="G147" s="1">
        <v>46078.046261574076</v>
      </c>
      <c r="H147" s="1">
        <v>46078.046261574076</v>
      </c>
      <c r="I147" s="1">
        <v>46078.047060185185</v>
      </c>
      <c r="J147" t="s">
        <v>236</v>
      </c>
      <c r="K147" t="s">
        <v>275</v>
      </c>
      <c r="L147" s="2">
        <v>7.9446605324074077E-4</v>
      </c>
      <c r="M147" t="s">
        <v>253</v>
      </c>
      <c r="N147" t="s">
        <v>254</v>
      </c>
      <c r="O147" t="s">
        <v>54</v>
      </c>
      <c r="P147" t="s">
        <v>255</v>
      </c>
      <c r="Q147" t="b">
        <v>1</v>
      </c>
      <c r="R147" t="b">
        <v>1</v>
      </c>
      <c r="S147" t="b">
        <v>0</v>
      </c>
      <c r="T147" t="b">
        <v>1</v>
      </c>
      <c r="U147" t="b">
        <v>1</v>
      </c>
      <c r="V147" t="b">
        <v>0</v>
      </c>
      <c r="W147">
        <v>167</v>
      </c>
      <c r="X147">
        <v>4</v>
      </c>
      <c r="Y147">
        <v>29</v>
      </c>
      <c r="Z147">
        <v>41</v>
      </c>
      <c r="AA147">
        <v>30</v>
      </c>
      <c r="AB147">
        <v>2</v>
      </c>
      <c r="AC147">
        <v>1</v>
      </c>
      <c r="AD147">
        <v>0</v>
      </c>
      <c r="AE147">
        <v>0</v>
      </c>
      <c r="AF147">
        <v>0</v>
      </c>
      <c r="AG147">
        <v>1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17</v>
      </c>
      <c r="AP147">
        <v>1</v>
      </c>
      <c r="AQ147">
        <v>2</v>
      </c>
      <c r="AR147">
        <v>3</v>
      </c>
      <c r="AS147">
        <v>11</v>
      </c>
      <c r="AT147">
        <v>0</v>
      </c>
      <c r="AU147">
        <v>78</v>
      </c>
      <c r="AV147">
        <v>1</v>
      </c>
      <c r="AW147">
        <v>2</v>
      </c>
      <c r="AX147">
        <v>3</v>
      </c>
      <c r="AY147">
        <v>11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71</v>
      </c>
      <c r="BN147">
        <v>2</v>
      </c>
      <c r="BO147">
        <v>25</v>
      </c>
      <c r="BP147">
        <v>35</v>
      </c>
      <c r="BQ147">
        <v>7</v>
      </c>
      <c r="BR147">
        <v>2</v>
      </c>
    </row>
    <row r="148" spans="1:70" x14ac:dyDescent="0.25">
      <c r="A148" t="s">
        <v>509</v>
      </c>
      <c r="B148" t="s">
        <v>226</v>
      </c>
      <c r="C148" t="s">
        <v>227</v>
      </c>
      <c r="D148" t="s">
        <v>30</v>
      </c>
      <c r="E148" t="s">
        <v>467</v>
      </c>
      <c r="F148">
        <v>43479</v>
      </c>
      <c r="G148" s="1">
        <v>46078.044166666667</v>
      </c>
      <c r="H148" s="1">
        <v>46078.044166666667</v>
      </c>
      <c r="I148" s="1">
        <v>46078.045439814814</v>
      </c>
      <c r="J148" t="s">
        <v>236</v>
      </c>
      <c r="K148" t="s">
        <v>275</v>
      </c>
      <c r="L148" s="2">
        <v>1.2740645833333333E-3</v>
      </c>
      <c r="M148" t="s">
        <v>253</v>
      </c>
      <c r="N148" t="s">
        <v>254</v>
      </c>
      <c r="O148" t="s">
        <v>54</v>
      </c>
      <c r="P148" t="s">
        <v>255</v>
      </c>
      <c r="Q148" t="b">
        <v>1</v>
      </c>
      <c r="R148" t="b">
        <v>1</v>
      </c>
      <c r="S148" t="b">
        <v>0</v>
      </c>
      <c r="T148" t="b">
        <v>1</v>
      </c>
      <c r="U148" t="b">
        <v>1</v>
      </c>
      <c r="V148" t="b">
        <v>0</v>
      </c>
      <c r="W148">
        <v>146</v>
      </c>
      <c r="X148">
        <v>10</v>
      </c>
      <c r="Y148">
        <v>33</v>
      </c>
      <c r="Z148">
        <v>60</v>
      </c>
      <c r="AA148">
        <v>13</v>
      </c>
      <c r="AB148">
        <v>2</v>
      </c>
      <c r="AC148">
        <v>1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23</v>
      </c>
      <c r="AP148">
        <v>4</v>
      </c>
      <c r="AQ148">
        <v>4</v>
      </c>
      <c r="AR148">
        <v>12</v>
      </c>
      <c r="AS148">
        <v>3</v>
      </c>
      <c r="AT148">
        <v>0</v>
      </c>
      <c r="AU148">
        <v>51</v>
      </c>
      <c r="AV148">
        <v>4</v>
      </c>
      <c r="AW148">
        <v>4</v>
      </c>
      <c r="AX148">
        <v>12</v>
      </c>
      <c r="AY148">
        <v>3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71</v>
      </c>
      <c r="BN148">
        <v>2</v>
      </c>
      <c r="BO148">
        <v>25</v>
      </c>
      <c r="BP148">
        <v>35</v>
      </c>
      <c r="BQ148">
        <v>7</v>
      </c>
      <c r="BR148">
        <v>2</v>
      </c>
    </row>
    <row r="149" spans="1:70" x14ac:dyDescent="0.25">
      <c r="A149" t="s">
        <v>510</v>
      </c>
      <c r="B149" t="s">
        <v>216</v>
      </c>
      <c r="C149" t="s">
        <v>217</v>
      </c>
      <c r="D149" t="s">
        <v>30</v>
      </c>
      <c r="E149" t="s">
        <v>480</v>
      </c>
      <c r="F149">
        <v>3913</v>
      </c>
      <c r="G149" s="1">
        <v>46077.834490740737</v>
      </c>
      <c r="H149" s="1">
        <v>46077.834490740737</v>
      </c>
      <c r="I149" s="1">
        <v>46077.83525462963</v>
      </c>
      <c r="J149" t="s">
        <v>475</v>
      </c>
      <c r="K149" t="s">
        <v>277</v>
      </c>
      <c r="L149" s="2">
        <v>7.6602702546296297E-4</v>
      </c>
      <c r="M149" t="s">
        <v>253</v>
      </c>
      <c r="N149" t="s">
        <v>254</v>
      </c>
      <c r="O149" t="s">
        <v>54</v>
      </c>
      <c r="P149" t="s">
        <v>255</v>
      </c>
      <c r="Q149" t="b">
        <v>1</v>
      </c>
      <c r="R149" t="b">
        <v>1</v>
      </c>
      <c r="S149" t="b">
        <v>0</v>
      </c>
      <c r="T149" t="b">
        <v>1</v>
      </c>
      <c r="U149" t="b">
        <v>1</v>
      </c>
      <c r="V149" t="b">
        <v>0</v>
      </c>
      <c r="W149">
        <v>82</v>
      </c>
      <c r="X149">
        <v>1</v>
      </c>
      <c r="Y149">
        <v>26</v>
      </c>
      <c r="Z149">
        <v>42</v>
      </c>
      <c r="AA149">
        <v>12</v>
      </c>
      <c r="AB149">
        <v>1</v>
      </c>
      <c r="AC149">
        <v>2</v>
      </c>
      <c r="AD149">
        <v>0</v>
      </c>
      <c r="AE149">
        <v>0</v>
      </c>
      <c r="AF149">
        <v>1</v>
      </c>
      <c r="AG149">
        <v>1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80</v>
      </c>
      <c r="BN149">
        <v>1</v>
      </c>
      <c r="BO149">
        <v>26</v>
      </c>
      <c r="BP149">
        <v>41</v>
      </c>
      <c r="BQ149">
        <v>11</v>
      </c>
      <c r="BR149">
        <v>1</v>
      </c>
    </row>
    <row r="150" spans="1:70" x14ac:dyDescent="0.25">
      <c r="A150" t="s">
        <v>511</v>
      </c>
      <c r="B150" t="s">
        <v>216</v>
      </c>
      <c r="C150" t="s">
        <v>217</v>
      </c>
      <c r="D150" t="s">
        <v>30</v>
      </c>
      <c r="E150" t="s">
        <v>480</v>
      </c>
      <c r="F150">
        <v>3913</v>
      </c>
      <c r="G150" s="1">
        <v>46077.8121875</v>
      </c>
      <c r="H150" s="1">
        <v>46077.8121875</v>
      </c>
      <c r="I150" s="1">
        <v>46077.812974537039</v>
      </c>
      <c r="J150" t="s">
        <v>329</v>
      </c>
      <c r="K150" t="s">
        <v>277</v>
      </c>
      <c r="L150" s="2">
        <v>7.8389116898148147E-4</v>
      </c>
      <c r="M150" t="s">
        <v>253</v>
      </c>
      <c r="N150" t="s">
        <v>254</v>
      </c>
      <c r="O150" t="s">
        <v>54</v>
      </c>
      <c r="P150" t="s">
        <v>255</v>
      </c>
      <c r="Q150" t="b">
        <v>1</v>
      </c>
      <c r="R150" t="b">
        <v>1</v>
      </c>
      <c r="S150" t="b">
        <v>0</v>
      </c>
      <c r="T150" t="b">
        <v>1</v>
      </c>
      <c r="U150" t="b">
        <v>1</v>
      </c>
      <c r="V150" t="b">
        <v>0</v>
      </c>
      <c r="W150">
        <v>82</v>
      </c>
      <c r="X150">
        <v>1</v>
      </c>
      <c r="Y150">
        <v>26</v>
      </c>
      <c r="Z150">
        <v>42</v>
      </c>
      <c r="AA150">
        <v>12</v>
      </c>
      <c r="AB150">
        <v>1</v>
      </c>
      <c r="AC150">
        <v>2</v>
      </c>
      <c r="AD150">
        <v>0</v>
      </c>
      <c r="AE150">
        <v>0</v>
      </c>
      <c r="AF150">
        <v>1</v>
      </c>
      <c r="AG150">
        <v>1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80</v>
      </c>
      <c r="BN150">
        <v>1</v>
      </c>
      <c r="BO150">
        <v>26</v>
      </c>
      <c r="BP150">
        <v>41</v>
      </c>
      <c r="BQ150">
        <v>11</v>
      </c>
      <c r="BR150">
        <v>1</v>
      </c>
    </row>
    <row r="151" spans="1:70" x14ac:dyDescent="0.25">
      <c r="A151" t="s">
        <v>512</v>
      </c>
      <c r="B151" t="s">
        <v>216</v>
      </c>
      <c r="C151" t="s">
        <v>217</v>
      </c>
      <c r="D151" t="s">
        <v>30</v>
      </c>
      <c r="E151" t="s">
        <v>480</v>
      </c>
      <c r="F151">
        <v>3913</v>
      </c>
      <c r="G151" s="1">
        <v>46077.798067129632</v>
      </c>
      <c r="H151" s="1">
        <v>46077.798067129632</v>
      </c>
      <c r="I151" s="1">
        <v>46077.798854166664</v>
      </c>
      <c r="J151" t="s">
        <v>329</v>
      </c>
      <c r="K151" t="s">
        <v>277</v>
      </c>
      <c r="L151" s="2">
        <v>7.9108493055555552E-4</v>
      </c>
      <c r="M151" t="s">
        <v>253</v>
      </c>
      <c r="N151" t="s">
        <v>254</v>
      </c>
      <c r="O151" t="s">
        <v>54</v>
      </c>
      <c r="P151" t="s">
        <v>255</v>
      </c>
      <c r="Q151" t="b">
        <v>1</v>
      </c>
      <c r="R151" t="b">
        <v>1</v>
      </c>
      <c r="S151" t="b">
        <v>0</v>
      </c>
      <c r="T151" t="b">
        <v>1</v>
      </c>
      <c r="U151" t="b">
        <v>1</v>
      </c>
      <c r="V151" t="b">
        <v>0</v>
      </c>
      <c r="W151">
        <v>82</v>
      </c>
      <c r="X151">
        <v>1</v>
      </c>
      <c r="Y151">
        <v>26</v>
      </c>
      <c r="Z151">
        <v>42</v>
      </c>
      <c r="AA151">
        <v>12</v>
      </c>
      <c r="AB151">
        <v>1</v>
      </c>
      <c r="AC151">
        <v>2</v>
      </c>
      <c r="AD151">
        <v>0</v>
      </c>
      <c r="AE151">
        <v>0</v>
      </c>
      <c r="AF151">
        <v>1</v>
      </c>
      <c r="AG151">
        <v>1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80</v>
      </c>
      <c r="BN151">
        <v>1</v>
      </c>
      <c r="BO151">
        <v>26</v>
      </c>
      <c r="BP151">
        <v>41</v>
      </c>
      <c r="BQ151">
        <v>11</v>
      </c>
      <c r="BR151">
        <v>1</v>
      </c>
    </row>
    <row r="152" spans="1:70" x14ac:dyDescent="0.25">
      <c r="A152" t="s">
        <v>513</v>
      </c>
      <c r="B152" t="s">
        <v>216</v>
      </c>
      <c r="C152" t="s">
        <v>217</v>
      </c>
      <c r="D152" t="s">
        <v>30</v>
      </c>
      <c r="E152" t="s">
        <v>480</v>
      </c>
      <c r="F152">
        <v>3913</v>
      </c>
      <c r="G152" s="1">
        <v>46077.704363425924</v>
      </c>
      <c r="H152" s="1">
        <v>46077.704363425924</v>
      </c>
      <c r="I152" s="1">
        <v>46077.705104166664</v>
      </c>
      <c r="J152" t="s">
        <v>261</v>
      </c>
      <c r="K152" t="s">
        <v>277</v>
      </c>
      <c r="L152" s="2">
        <v>7.3595665509259254E-4</v>
      </c>
      <c r="M152" t="s">
        <v>253</v>
      </c>
      <c r="N152" t="s">
        <v>254</v>
      </c>
      <c r="O152" t="s">
        <v>54</v>
      </c>
      <c r="P152" t="s">
        <v>255</v>
      </c>
      <c r="Q152" t="b">
        <v>1</v>
      </c>
      <c r="R152" t="b">
        <v>1</v>
      </c>
      <c r="S152" t="b">
        <v>0</v>
      </c>
      <c r="T152" t="b">
        <v>1</v>
      </c>
      <c r="U152" t="b">
        <v>1</v>
      </c>
      <c r="V152" t="b">
        <v>0</v>
      </c>
      <c r="W152">
        <v>82</v>
      </c>
      <c r="X152">
        <v>1</v>
      </c>
      <c r="Y152">
        <v>26</v>
      </c>
      <c r="Z152">
        <v>42</v>
      </c>
      <c r="AA152">
        <v>12</v>
      </c>
      <c r="AB152">
        <v>1</v>
      </c>
      <c r="AC152">
        <v>2</v>
      </c>
      <c r="AD152">
        <v>0</v>
      </c>
      <c r="AE152">
        <v>0</v>
      </c>
      <c r="AF152">
        <v>1</v>
      </c>
      <c r="AG152">
        <v>1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80</v>
      </c>
      <c r="BN152">
        <v>1</v>
      </c>
      <c r="BO152">
        <v>26</v>
      </c>
      <c r="BP152">
        <v>41</v>
      </c>
      <c r="BQ152">
        <v>11</v>
      </c>
      <c r="BR152">
        <v>1</v>
      </c>
    </row>
    <row r="153" spans="1:70" x14ac:dyDescent="0.25">
      <c r="A153" t="s">
        <v>514</v>
      </c>
      <c r="B153" t="s">
        <v>216</v>
      </c>
      <c r="C153" t="s">
        <v>217</v>
      </c>
      <c r="D153" t="s">
        <v>30</v>
      </c>
      <c r="E153" t="s">
        <v>480</v>
      </c>
      <c r="F153">
        <v>3913</v>
      </c>
      <c r="G153" s="1">
        <v>46077.646666666667</v>
      </c>
      <c r="H153" s="1">
        <v>46077.646666666667</v>
      </c>
      <c r="I153" s="1">
        <v>46077.647453703707</v>
      </c>
      <c r="J153" t="s">
        <v>363</v>
      </c>
      <c r="K153" t="s">
        <v>277</v>
      </c>
      <c r="L153" s="2">
        <v>7.8737342592592589E-4</v>
      </c>
      <c r="M153" t="s">
        <v>253</v>
      </c>
      <c r="N153" t="s">
        <v>254</v>
      </c>
      <c r="O153" t="s">
        <v>54</v>
      </c>
      <c r="P153" t="s">
        <v>255</v>
      </c>
      <c r="Q153" t="b">
        <v>1</v>
      </c>
      <c r="R153" t="b">
        <v>1</v>
      </c>
      <c r="S153" t="b">
        <v>0</v>
      </c>
      <c r="T153" t="b">
        <v>1</v>
      </c>
      <c r="U153" t="b">
        <v>1</v>
      </c>
      <c r="V153" t="b">
        <v>0</v>
      </c>
      <c r="W153">
        <v>82</v>
      </c>
      <c r="X153">
        <v>1</v>
      </c>
      <c r="Y153">
        <v>26</v>
      </c>
      <c r="Z153">
        <v>42</v>
      </c>
      <c r="AA153">
        <v>12</v>
      </c>
      <c r="AB153">
        <v>1</v>
      </c>
      <c r="AC153">
        <v>2</v>
      </c>
      <c r="AD153">
        <v>0</v>
      </c>
      <c r="AE153">
        <v>0</v>
      </c>
      <c r="AF153">
        <v>1</v>
      </c>
      <c r="AG153">
        <v>1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80</v>
      </c>
      <c r="BN153">
        <v>1</v>
      </c>
      <c r="BO153">
        <v>26</v>
      </c>
      <c r="BP153">
        <v>41</v>
      </c>
      <c r="BQ153">
        <v>11</v>
      </c>
      <c r="BR153">
        <v>1</v>
      </c>
    </row>
    <row r="154" spans="1:70" x14ac:dyDescent="0.25">
      <c r="A154" t="s">
        <v>515</v>
      </c>
      <c r="B154" t="s">
        <v>216</v>
      </c>
      <c r="C154" t="s">
        <v>217</v>
      </c>
      <c r="D154" t="s">
        <v>30</v>
      </c>
      <c r="E154" t="s">
        <v>480</v>
      </c>
      <c r="F154">
        <v>3913</v>
      </c>
      <c r="G154" s="1">
        <v>46077.63082175926</v>
      </c>
      <c r="H154" s="1">
        <v>46077.63082175926</v>
      </c>
      <c r="I154" s="1">
        <v>46077.631608796299</v>
      </c>
      <c r="J154" t="s">
        <v>363</v>
      </c>
      <c r="K154" t="s">
        <v>277</v>
      </c>
      <c r="L154" s="2">
        <v>7.874659490740741E-4</v>
      </c>
      <c r="M154" t="s">
        <v>253</v>
      </c>
      <c r="N154" t="s">
        <v>254</v>
      </c>
      <c r="O154" t="s">
        <v>54</v>
      </c>
      <c r="P154" t="s">
        <v>255</v>
      </c>
      <c r="Q154" t="b">
        <v>1</v>
      </c>
      <c r="R154" t="b">
        <v>1</v>
      </c>
      <c r="S154" t="b">
        <v>0</v>
      </c>
      <c r="T154" t="b">
        <v>1</v>
      </c>
      <c r="U154" t="b">
        <v>1</v>
      </c>
      <c r="V154" t="b">
        <v>0</v>
      </c>
      <c r="W154">
        <v>82</v>
      </c>
      <c r="X154">
        <v>1</v>
      </c>
      <c r="Y154">
        <v>26</v>
      </c>
      <c r="Z154">
        <v>42</v>
      </c>
      <c r="AA154">
        <v>12</v>
      </c>
      <c r="AB154">
        <v>1</v>
      </c>
      <c r="AC154">
        <v>2</v>
      </c>
      <c r="AD154">
        <v>0</v>
      </c>
      <c r="AE154">
        <v>0</v>
      </c>
      <c r="AF154">
        <v>1</v>
      </c>
      <c r="AG154">
        <v>1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80</v>
      </c>
      <c r="BN154">
        <v>1</v>
      </c>
      <c r="BO154">
        <v>26</v>
      </c>
      <c r="BP154">
        <v>41</v>
      </c>
      <c r="BQ154">
        <v>11</v>
      </c>
      <c r="BR154">
        <v>1</v>
      </c>
    </row>
    <row r="155" spans="1:70" x14ac:dyDescent="0.25">
      <c r="A155" t="s">
        <v>516</v>
      </c>
      <c r="B155" t="s">
        <v>216</v>
      </c>
      <c r="C155" t="s">
        <v>217</v>
      </c>
      <c r="D155" t="s">
        <v>30</v>
      </c>
      <c r="E155" t="s">
        <v>480</v>
      </c>
      <c r="F155">
        <v>3913</v>
      </c>
      <c r="G155" s="1">
        <v>46077.615474537037</v>
      </c>
      <c r="H155" s="1">
        <v>46077.615474537037</v>
      </c>
      <c r="I155" s="1">
        <v>46077.619745370372</v>
      </c>
      <c r="J155" t="s">
        <v>295</v>
      </c>
      <c r="K155" t="s">
        <v>277</v>
      </c>
      <c r="L155" s="2">
        <v>4.2695181134259257E-3</v>
      </c>
      <c r="M155" t="s">
        <v>253</v>
      </c>
      <c r="N155" t="s">
        <v>254</v>
      </c>
      <c r="O155" t="s">
        <v>54</v>
      </c>
      <c r="P155" t="s">
        <v>255</v>
      </c>
      <c r="Q155" t="b">
        <v>1</v>
      </c>
      <c r="R155" t="b">
        <v>1</v>
      </c>
      <c r="S155" t="b">
        <v>0</v>
      </c>
      <c r="T155" t="b">
        <v>1</v>
      </c>
      <c r="U155" t="b">
        <v>1</v>
      </c>
      <c r="V155" t="b">
        <v>0</v>
      </c>
      <c r="W155">
        <v>82</v>
      </c>
      <c r="X155">
        <v>1</v>
      </c>
      <c r="Y155">
        <v>26</v>
      </c>
      <c r="Z155">
        <v>42</v>
      </c>
      <c r="AA155">
        <v>12</v>
      </c>
      <c r="AB155">
        <v>1</v>
      </c>
      <c r="AC155">
        <v>2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80</v>
      </c>
      <c r="BN155">
        <v>1</v>
      </c>
      <c r="BO155">
        <v>26</v>
      </c>
      <c r="BP155">
        <v>41</v>
      </c>
      <c r="BQ155">
        <v>11</v>
      </c>
      <c r="BR155">
        <v>1</v>
      </c>
    </row>
    <row r="156" spans="1:70" x14ac:dyDescent="0.25">
      <c r="A156" t="s">
        <v>517</v>
      </c>
      <c r="B156" t="s">
        <v>216</v>
      </c>
      <c r="C156" t="s">
        <v>217</v>
      </c>
      <c r="D156" t="s">
        <v>30</v>
      </c>
      <c r="E156" t="s">
        <v>480</v>
      </c>
      <c r="F156">
        <v>3913</v>
      </c>
      <c r="G156" s="1">
        <v>46077.609965277778</v>
      </c>
      <c r="H156" s="1">
        <v>46077.609965277778</v>
      </c>
      <c r="I156" s="1">
        <v>46077.610763888886</v>
      </c>
      <c r="J156" t="s">
        <v>295</v>
      </c>
      <c r="K156" t="s">
        <v>277</v>
      </c>
      <c r="L156" s="2">
        <v>8.0689943287037033E-4</v>
      </c>
      <c r="M156" t="s">
        <v>253</v>
      </c>
      <c r="N156" t="s">
        <v>254</v>
      </c>
      <c r="O156" t="s">
        <v>54</v>
      </c>
      <c r="P156" t="s">
        <v>255</v>
      </c>
      <c r="Q156" t="b">
        <v>1</v>
      </c>
      <c r="R156" t="b">
        <v>1</v>
      </c>
      <c r="S156" t="b">
        <v>0</v>
      </c>
      <c r="T156" t="b">
        <v>1</v>
      </c>
      <c r="U156" t="b">
        <v>1</v>
      </c>
      <c r="V156" t="b">
        <v>0</v>
      </c>
      <c r="W156">
        <v>82</v>
      </c>
      <c r="X156">
        <v>1</v>
      </c>
      <c r="Y156">
        <v>26</v>
      </c>
      <c r="Z156">
        <v>42</v>
      </c>
      <c r="AA156">
        <v>12</v>
      </c>
      <c r="AB156">
        <v>1</v>
      </c>
      <c r="AC156">
        <v>2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80</v>
      </c>
      <c r="BN156">
        <v>1</v>
      </c>
      <c r="BO156">
        <v>26</v>
      </c>
      <c r="BP156">
        <v>41</v>
      </c>
      <c r="BQ156">
        <v>11</v>
      </c>
      <c r="BR156">
        <v>1</v>
      </c>
    </row>
    <row r="157" spans="1:70" x14ac:dyDescent="0.25">
      <c r="A157" t="s">
        <v>518</v>
      </c>
      <c r="B157" t="s">
        <v>216</v>
      </c>
      <c r="C157" t="s">
        <v>217</v>
      </c>
      <c r="D157" t="s">
        <v>30</v>
      </c>
      <c r="E157" t="s">
        <v>480</v>
      </c>
      <c r="F157">
        <v>3913</v>
      </c>
      <c r="G157" s="1">
        <v>46077.598541666666</v>
      </c>
      <c r="H157" s="1">
        <v>46077.598541666666</v>
      </c>
      <c r="I157" s="1">
        <v>46077.600011574075</v>
      </c>
      <c r="J157" t="s">
        <v>295</v>
      </c>
      <c r="K157" t="s">
        <v>277</v>
      </c>
      <c r="L157" s="2">
        <v>1.4629455208333333E-3</v>
      </c>
      <c r="M157" t="s">
        <v>253</v>
      </c>
      <c r="N157" t="s">
        <v>254</v>
      </c>
      <c r="O157" t="s">
        <v>54</v>
      </c>
      <c r="P157" t="s">
        <v>255</v>
      </c>
      <c r="Q157" t="b">
        <v>1</v>
      </c>
      <c r="R157" t="b">
        <v>1</v>
      </c>
      <c r="S157" t="b">
        <v>0</v>
      </c>
      <c r="T157" t="b">
        <v>1</v>
      </c>
      <c r="U157" t="b">
        <v>1</v>
      </c>
      <c r="V157" t="b">
        <v>0</v>
      </c>
      <c r="W157">
        <v>82</v>
      </c>
      <c r="X157">
        <v>1</v>
      </c>
      <c r="Y157">
        <v>26</v>
      </c>
      <c r="Z157">
        <v>42</v>
      </c>
      <c r="AA157">
        <v>12</v>
      </c>
      <c r="AB157">
        <v>1</v>
      </c>
      <c r="AC157">
        <v>2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80</v>
      </c>
      <c r="BN157">
        <v>1</v>
      </c>
      <c r="BO157">
        <v>26</v>
      </c>
      <c r="BP157">
        <v>41</v>
      </c>
      <c r="BQ157">
        <v>11</v>
      </c>
      <c r="BR157">
        <v>1</v>
      </c>
    </row>
    <row r="158" spans="1:70" x14ac:dyDescent="0.25">
      <c r="A158" t="s">
        <v>519</v>
      </c>
      <c r="B158" t="s">
        <v>216</v>
      </c>
      <c r="C158" t="s">
        <v>217</v>
      </c>
      <c r="D158" t="s">
        <v>30</v>
      </c>
      <c r="E158" t="s">
        <v>480</v>
      </c>
      <c r="F158">
        <v>3913</v>
      </c>
      <c r="G158" s="1">
        <v>46077.537037037036</v>
      </c>
      <c r="H158" s="1">
        <v>46077.537037037036</v>
      </c>
      <c r="I158" s="1">
        <v>46077.787766203706</v>
      </c>
      <c r="J158" t="s">
        <v>303</v>
      </c>
      <c r="K158" t="s">
        <v>277</v>
      </c>
      <c r="L158" s="2">
        <v>0.25073553432870371</v>
      </c>
      <c r="M158" t="s">
        <v>253</v>
      </c>
      <c r="N158" t="s">
        <v>254</v>
      </c>
      <c r="O158" t="s">
        <v>54</v>
      </c>
      <c r="P158" t="s">
        <v>255</v>
      </c>
      <c r="Q158" t="b">
        <v>1</v>
      </c>
      <c r="R158" t="b">
        <v>1</v>
      </c>
      <c r="S158" t="b">
        <v>0</v>
      </c>
      <c r="T158" t="b">
        <v>1</v>
      </c>
      <c r="U158" t="b">
        <v>1</v>
      </c>
      <c r="V158" t="b">
        <v>0</v>
      </c>
      <c r="W158">
        <v>80</v>
      </c>
      <c r="X158">
        <v>1</v>
      </c>
      <c r="Y158">
        <v>26</v>
      </c>
      <c r="Z158">
        <v>41</v>
      </c>
      <c r="AA158">
        <v>11</v>
      </c>
      <c r="AB158">
        <v>1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80</v>
      </c>
      <c r="BN158">
        <v>1</v>
      </c>
      <c r="BO158">
        <v>26</v>
      </c>
      <c r="BP158">
        <v>41</v>
      </c>
      <c r="BQ158">
        <v>11</v>
      </c>
      <c r="BR158">
        <v>1</v>
      </c>
    </row>
    <row r="159" spans="1:70" x14ac:dyDescent="0.25">
      <c r="A159" t="s">
        <v>520</v>
      </c>
      <c r="B159" t="s">
        <v>216</v>
      </c>
      <c r="C159" t="s">
        <v>217</v>
      </c>
      <c r="D159" t="s">
        <v>30</v>
      </c>
      <c r="E159" t="s">
        <v>480</v>
      </c>
      <c r="F159">
        <v>3913</v>
      </c>
      <c r="G159" s="1">
        <v>46077.531018518515</v>
      </c>
      <c r="H159" s="1">
        <v>46077.531018518515</v>
      </c>
      <c r="I159" s="1">
        <v>46077.531782407408</v>
      </c>
      <c r="J159" t="s">
        <v>303</v>
      </c>
      <c r="K159" t="s">
        <v>277</v>
      </c>
      <c r="L159" s="2">
        <v>7.6499123842592594E-4</v>
      </c>
      <c r="M159" t="s">
        <v>253</v>
      </c>
      <c r="N159" t="s">
        <v>254</v>
      </c>
      <c r="O159" t="s">
        <v>54</v>
      </c>
      <c r="P159" t="s">
        <v>255</v>
      </c>
      <c r="Q159" t="b">
        <v>1</v>
      </c>
      <c r="R159" t="b">
        <v>1</v>
      </c>
      <c r="S159" t="b">
        <v>0</v>
      </c>
      <c r="T159" t="b">
        <v>1</v>
      </c>
      <c r="U159" t="b">
        <v>1</v>
      </c>
      <c r="V159" t="b">
        <v>0</v>
      </c>
      <c r="W159">
        <v>82</v>
      </c>
      <c r="X159">
        <v>1</v>
      </c>
      <c r="Y159">
        <v>26</v>
      </c>
      <c r="Z159">
        <v>42</v>
      </c>
      <c r="AA159">
        <v>12</v>
      </c>
      <c r="AB159">
        <v>1</v>
      </c>
      <c r="AC159">
        <v>2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80</v>
      </c>
      <c r="BN159">
        <v>1</v>
      </c>
      <c r="BO159">
        <v>26</v>
      </c>
      <c r="BP159">
        <v>41</v>
      </c>
      <c r="BQ159">
        <v>11</v>
      </c>
      <c r="BR159">
        <v>1</v>
      </c>
    </row>
    <row r="160" spans="1:70" x14ac:dyDescent="0.25">
      <c r="A160" t="s">
        <v>521</v>
      </c>
      <c r="B160" t="s">
        <v>216</v>
      </c>
      <c r="C160" t="s">
        <v>217</v>
      </c>
      <c r="D160" t="s">
        <v>30</v>
      </c>
      <c r="E160" t="s">
        <v>480</v>
      </c>
      <c r="F160">
        <v>3913</v>
      </c>
      <c r="G160" s="1">
        <v>46077.517523148148</v>
      </c>
      <c r="H160" s="1">
        <v>46077.517523148148</v>
      </c>
      <c r="I160" s="1">
        <v>46077.51829861111</v>
      </c>
      <c r="J160" t="s">
        <v>303</v>
      </c>
      <c r="K160" t="s">
        <v>277</v>
      </c>
      <c r="L160" s="2">
        <v>7.7448634259259254E-4</v>
      </c>
      <c r="M160" t="s">
        <v>253</v>
      </c>
      <c r="N160" t="s">
        <v>254</v>
      </c>
      <c r="O160" t="s">
        <v>54</v>
      </c>
      <c r="P160" t="s">
        <v>255</v>
      </c>
      <c r="Q160" t="b">
        <v>1</v>
      </c>
      <c r="R160" t="b">
        <v>1</v>
      </c>
      <c r="S160" t="b">
        <v>0</v>
      </c>
      <c r="T160" t="b">
        <v>1</v>
      </c>
      <c r="U160" t="b">
        <v>1</v>
      </c>
      <c r="V160" t="b">
        <v>0</v>
      </c>
      <c r="W160">
        <v>82</v>
      </c>
      <c r="X160">
        <v>1</v>
      </c>
      <c r="Y160">
        <v>26</v>
      </c>
      <c r="Z160">
        <v>42</v>
      </c>
      <c r="AA160">
        <v>12</v>
      </c>
      <c r="AB160">
        <v>1</v>
      </c>
      <c r="AC160">
        <v>2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80</v>
      </c>
      <c r="BN160">
        <v>1</v>
      </c>
      <c r="BO160">
        <v>26</v>
      </c>
      <c r="BP160">
        <v>41</v>
      </c>
      <c r="BQ160">
        <v>11</v>
      </c>
      <c r="BR160">
        <v>1</v>
      </c>
    </row>
    <row r="161" spans="1:70" x14ac:dyDescent="0.25">
      <c r="A161" t="s">
        <v>522</v>
      </c>
      <c r="B161" t="s">
        <v>216</v>
      </c>
      <c r="C161" t="s">
        <v>217</v>
      </c>
      <c r="D161" t="s">
        <v>30</v>
      </c>
      <c r="E161" t="s">
        <v>461</v>
      </c>
      <c r="F161">
        <v>2717</v>
      </c>
      <c r="G161" s="1">
        <v>46077.047013888892</v>
      </c>
      <c r="H161" s="1">
        <v>46077.047013888892</v>
      </c>
      <c r="I161" s="1">
        <v>46077.048530092594</v>
      </c>
      <c r="J161" t="s">
        <v>236</v>
      </c>
      <c r="K161" t="s">
        <v>277</v>
      </c>
      <c r="L161" s="2">
        <v>1.5172950462962963E-3</v>
      </c>
      <c r="M161" t="s">
        <v>253</v>
      </c>
      <c r="N161" t="s">
        <v>254</v>
      </c>
      <c r="O161" t="s">
        <v>54</v>
      </c>
      <c r="P161" t="s">
        <v>255</v>
      </c>
      <c r="Q161" t="b">
        <v>1</v>
      </c>
      <c r="R161" t="b">
        <v>1</v>
      </c>
      <c r="S161" t="b">
        <v>0</v>
      </c>
      <c r="T161" t="b">
        <v>1</v>
      </c>
      <c r="U161" t="b">
        <v>1</v>
      </c>
      <c r="V161" t="b">
        <v>0</v>
      </c>
      <c r="W161">
        <v>166</v>
      </c>
      <c r="X161">
        <v>4</v>
      </c>
      <c r="Y161">
        <v>29</v>
      </c>
      <c r="Z161">
        <v>41</v>
      </c>
      <c r="AA161">
        <v>30</v>
      </c>
      <c r="AB161">
        <v>1</v>
      </c>
      <c r="AC161">
        <v>1</v>
      </c>
      <c r="AD161">
        <v>0</v>
      </c>
      <c r="AE161">
        <v>0</v>
      </c>
      <c r="AF161">
        <v>0</v>
      </c>
      <c r="AG161">
        <v>1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17</v>
      </c>
      <c r="AP161">
        <v>1</v>
      </c>
      <c r="AQ161">
        <v>2</v>
      </c>
      <c r="AR161">
        <v>3</v>
      </c>
      <c r="AS161">
        <v>11</v>
      </c>
      <c r="AT161">
        <v>0</v>
      </c>
      <c r="AU161">
        <v>78</v>
      </c>
      <c r="AV161">
        <v>1</v>
      </c>
      <c r="AW161">
        <v>2</v>
      </c>
      <c r="AX161">
        <v>3</v>
      </c>
      <c r="AY161">
        <v>11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70</v>
      </c>
      <c r="BN161">
        <v>2</v>
      </c>
      <c r="BO161">
        <v>25</v>
      </c>
      <c r="BP161">
        <v>35</v>
      </c>
      <c r="BQ161">
        <v>7</v>
      </c>
      <c r="BR161">
        <v>1</v>
      </c>
    </row>
    <row r="162" spans="1:70" x14ac:dyDescent="0.25">
      <c r="A162" t="s">
        <v>523</v>
      </c>
      <c r="B162" t="s">
        <v>202</v>
      </c>
      <c r="C162" t="s">
        <v>203</v>
      </c>
      <c r="D162" t="s">
        <v>30</v>
      </c>
      <c r="E162" t="s">
        <v>463</v>
      </c>
      <c r="F162">
        <v>8943</v>
      </c>
      <c r="G162" s="1">
        <v>46077.045381944445</v>
      </c>
      <c r="H162" s="1">
        <v>46077.045381944445</v>
      </c>
      <c r="I162" s="1">
        <v>46077.046307870369</v>
      </c>
      <c r="J162" t="s">
        <v>236</v>
      </c>
      <c r="K162" t="s">
        <v>277</v>
      </c>
      <c r="L162" s="2">
        <v>9.281374305555555E-4</v>
      </c>
      <c r="M162" t="s">
        <v>253</v>
      </c>
      <c r="N162" t="s">
        <v>254</v>
      </c>
      <c r="O162" t="s">
        <v>54</v>
      </c>
      <c r="P162" t="s">
        <v>255</v>
      </c>
      <c r="Q162" t="b">
        <v>1</v>
      </c>
      <c r="R162" t="b">
        <v>1</v>
      </c>
      <c r="S162" t="b">
        <v>0</v>
      </c>
      <c r="T162" t="b">
        <v>1</v>
      </c>
      <c r="U162" t="b">
        <v>1</v>
      </c>
      <c r="V162" t="b">
        <v>0</v>
      </c>
      <c r="W162">
        <v>151</v>
      </c>
      <c r="X162">
        <v>4</v>
      </c>
      <c r="Y162">
        <v>29</v>
      </c>
      <c r="Z162">
        <v>41</v>
      </c>
      <c r="AA162">
        <v>29</v>
      </c>
      <c r="AB162">
        <v>1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17</v>
      </c>
      <c r="AP162">
        <v>1</v>
      </c>
      <c r="AQ162">
        <v>2</v>
      </c>
      <c r="AR162">
        <v>3</v>
      </c>
      <c r="AS162">
        <v>11</v>
      </c>
      <c r="AT162">
        <v>0</v>
      </c>
      <c r="AU162">
        <v>64</v>
      </c>
      <c r="AV162">
        <v>1</v>
      </c>
      <c r="AW162">
        <v>2</v>
      </c>
      <c r="AX162">
        <v>3</v>
      </c>
      <c r="AY162">
        <v>11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70</v>
      </c>
      <c r="BN162">
        <v>2</v>
      </c>
      <c r="BO162">
        <v>25</v>
      </c>
      <c r="BP162">
        <v>35</v>
      </c>
      <c r="BQ162">
        <v>7</v>
      </c>
      <c r="BR162">
        <v>1</v>
      </c>
    </row>
    <row r="163" spans="1:70" x14ac:dyDescent="0.25">
      <c r="A163" t="s">
        <v>524</v>
      </c>
      <c r="B163" t="s">
        <v>226</v>
      </c>
      <c r="C163" t="s">
        <v>227</v>
      </c>
      <c r="D163" t="s">
        <v>30</v>
      </c>
      <c r="E163" t="s">
        <v>467</v>
      </c>
      <c r="F163">
        <v>43479</v>
      </c>
      <c r="G163" s="1">
        <v>46077.042083333334</v>
      </c>
      <c r="H163" s="1">
        <v>46077.042083333334</v>
      </c>
      <c r="I163" s="1">
        <v>46077.043090277781</v>
      </c>
      <c r="J163" t="s">
        <v>236</v>
      </c>
      <c r="K163" t="s">
        <v>277</v>
      </c>
      <c r="L163" s="2">
        <v>1.0115532638888889E-3</v>
      </c>
      <c r="M163" t="s">
        <v>253</v>
      </c>
      <c r="N163" t="s">
        <v>254</v>
      </c>
      <c r="O163" t="s">
        <v>54</v>
      </c>
      <c r="P163" t="s">
        <v>255</v>
      </c>
      <c r="Q163" t="b">
        <v>1</v>
      </c>
      <c r="R163" t="b">
        <v>1</v>
      </c>
      <c r="S163" t="b">
        <v>0</v>
      </c>
      <c r="T163" t="b">
        <v>1</v>
      </c>
      <c r="U163" t="b">
        <v>1</v>
      </c>
      <c r="V163" t="b">
        <v>0</v>
      </c>
      <c r="W163">
        <v>145</v>
      </c>
      <c r="X163">
        <v>10</v>
      </c>
      <c r="Y163">
        <v>33</v>
      </c>
      <c r="Z163">
        <v>60</v>
      </c>
      <c r="AA163">
        <v>13</v>
      </c>
      <c r="AB163">
        <v>1</v>
      </c>
      <c r="AC163">
        <v>1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23</v>
      </c>
      <c r="AP163">
        <v>4</v>
      </c>
      <c r="AQ163">
        <v>4</v>
      </c>
      <c r="AR163">
        <v>12</v>
      </c>
      <c r="AS163">
        <v>3</v>
      </c>
      <c r="AT163">
        <v>0</v>
      </c>
      <c r="AU163">
        <v>51</v>
      </c>
      <c r="AV163">
        <v>4</v>
      </c>
      <c r="AW163">
        <v>4</v>
      </c>
      <c r="AX163">
        <v>12</v>
      </c>
      <c r="AY163">
        <v>3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70</v>
      </c>
      <c r="BN163">
        <v>2</v>
      </c>
      <c r="BO163">
        <v>25</v>
      </c>
      <c r="BP163">
        <v>35</v>
      </c>
      <c r="BQ163">
        <v>7</v>
      </c>
      <c r="BR163">
        <v>1</v>
      </c>
    </row>
    <row r="164" spans="1:70" x14ac:dyDescent="0.25">
      <c r="A164" t="s">
        <v>525</v>
      </c>
      <c r="B164" t="s">
        <v>202</v>
      </c>
      <c r="C164" t="s">
        <v>203</v>
      </c>
      <c r="D164" t="s">
        <v>30</v>
      </c>
      <c r="E164" t="s">
        <v>463</v>
      </c>
      <c r="F164">
        <v>8943</v>
      </c>
      <c r="G164" s="1">
        <v>46076.047777777778</v>
      </c>
      <c r="H164" s="1">
        <v>46076.047777777778</v>
      </c>
      <c r="I164" s="1">
        <v>46076.048587962963</v>
      </c>
      <c r="J164" t="s">
        <v>236</v>
      </c>
      <c r="K164" t="s">
        <v>280</v>
      </c>
      <c r="L164" s="2">
        <v>8.0445851851851857E-4</v>
      </c>
      <c r="M164" t="s">
        <v>253</v>
      </c>
      <c r="N164" t="s">
        <v>254</v>
      </c>
      <c r="O164" t="s">
        <v>54</v>
      </c>
      <c r="P164" t="s">
        <v>255</v>
      </c>
      <c r="Q164" t="b">
        <v>1</v>
      </c>
      <c r="R164" t="b">
        <v>1</v>
      </c>
      <c r="S164" t="b">
        <v>0</v>
      </c>
      <c r="T164" t="b">
        <v>1</v>
      </c>
      <c r="U164" t="b">
        <v>1</v>
      </c>
      <c r="V164" t="b">
        <v>0</v>
      </c>
      <c r="W164">
        <v>151</v>
      </c>
      <c r="X164">
        <v>4</v>
      </c>
      <c r="Y164">
        <v>29</v>
      </c>
      <c r="Z164">
        <v>41</v>
      </c>
      <c r="AA164">
        <v>29</v>
      </c>
      <c r="AB164">
        <v>1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17</v>
      </c>
      <c r="AP164">
        <v>1</v>
      </c>
      <c r="AQ164">
        <v>2</v>
      </c>
      <c r="AR164">
        <v>3</v>
      </c>
      <c r="AS164">
        <v>11</v>
      </c>
      <c r="AT164">
        <v>0</v>
      </c>
      <c r="AU164">
        <v>64</v>
      </c>
      <c r="AV164">
        <v>1</v>
      </c>
      <c r="AW164">
        <v>2</v>
      </c>
      <c r="AX164">
        <v>3</v>
      </c>
      <c r="AY164">
        <v>11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70</v>
      </c>
      <c r="BN164">
        <v>2</v>
      </c>
      <c r="BO164">
        <v>25</v>
      </c>
      <c r="BP164">
        <v>35</v>
      </c>
      <c r="BQ164">
        <v>7</v>
      </c>
      <c r="BR164">
        <v>1</v>
      </c>
    </row>
    <row r="165" spans="1:70" x14ac:dyDescent="0.25">
      <c r="A165" t="s">
        <v>526</v>
      </c>
      <c r="B165" t="s">
        <v>226</v>
      </c>
      <c r="C165" t="s">
        <v>227</v>
      </c>
      <c r="D165" t="s">
        <v>30</v>
      </c>
      <c r="E165" t="s">
        <v>467</v>
      </c>
      <c r="F165">
        <v>43479</v>
      </c>
      <c r="G165" s="1">
        <v>46076.044236111113</v>
      </c>
      <c r="H165" s="1">
        <v>46076.044236111113</v>
      </c>
      <c r="I165" s="1">
        <v>46076.045624999999</v>
      </c>
      <c r="J165" t="s">
        <v>236</v>
      </c>
      <c r="K165" t="s">
        <v>280</v>
      </c>
      <c r="L165" s="2">
        <v>1.3882312962962963E-3</v>
      </c>
      <c r="M165" t="s">
        <v>253</v>
      </c>
      <c r="N165" t="s">
        <v>254</v>
      </c>
      <c r="O165" t="s">
        <v>54</v>
      </c>
      <c r="P165" t="s">
        <v>255</v>
      </c>
      <c r="Q165" t="b">
        <v>1</v>
      </c>
      <c r="R165" t="b">
        <v>1</v>
      </c>
      <c r="S165" t="b">
        <v>0</v>
      </c>
      <c r="T165" t="b">
        <v>1</v>
      </c>
      <c r="U165" t="b">
        <v>1</v>
      </c>
      <c r="V165" t="b">
        <v>0</v>
      </c>
      <c r="W165">
        <v>145</v>
      </c>
      <c r="X165">
        <v>10</v>
      </c>
      <c r="Y165">
        <v>33</v>
      </c>
      <c r="Z165">
        <v>60</v>
      </c>
      <c r="AA165">
        <v>13</v>
      </c>
      <c r="AB165">
        <v>1</v>
      </c>
      <c r="AC165">
        <v>1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23</v>
      </c>
      <c r="AP165">
        <v>4</v>
      </c>
      <c r="AQ165">
        <v>4</v>
      </c>
      <c r="AR165">
        <v>12</v>
      </c>
      <c r="AS165">
        <v>3</v>
      </c>
      <c r="AT165">
        <v>0</v>
      </c>
      <c r="AU165">
        <v>51</v>
      </c>
      <c r="AV165">
        <v>4</v>
      </c>
      <c r="AW165">
        <v>4</v>
      </c>
      <c r="AX165">
        <v>12</v>
      </c>
      <c r="AY165">
        <v>3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70</v>
      </c>
      <c r="BN165">
        <v>2</v>
      </c>
      <c r="BO165">
        <v>25</v>
      </c>
      <c r="BP165">
        <v>35</v>
      </c>
      <c r="BQ165">
        <v>7</v>
      </c>
      <c r="BR165">
        <v>1</v>
      </c>
    </row>
    <row r="166" spans="1:70" x14ac:dyDescent="0.25">
      <c r="A166" t="s">
        <v>527</v>
      </c>
      <c r="B166" t="s">
        <v>216</v>
      </c>
      <c r="C166" t="s">
        <v>217</v>
      </c>
      <c r="D166" t="s">
        <v>30</v>
      </c>
      <c r="E166" t="s">
        <v>461</v>
      </c>
      <c r="F166">
        <v>2717</v>
      </c>
      <c r="G166" s="1">
        <v>46076.041921296295</v>
      </c>
      <c r="H166" s="1">
        <v>46076.041921296295</v>
      </c>
      <c r="I166" s="1">
        <v>46076.043402777781</v>
      </c>
      <c r="J166" t="s">
        <v>236</v>
      </c>
      <c r="K166" t="s">
        <v>280</v>
      </c>
      <c r="L166" s="2">
        <v>1.4802717245370369E-3</v>
      </c>
      <c r="M166" t="s">
        <v>253</v>
      </c>
      <c r="N166" t="s">
        <v>254</v>
      </c>
      <c r="O166" t="s">
        <v>54</v>
      </c>
      <c r="P166" t="s">
        <v>255</v>
      </c>
      <c r="Q166" t="b">
        <v>1</v>
      </c>
      <c r="R166" t="b">
        <v>1</v>
      </c>
      <c r="S166" t="b">
        <v>0</v>
      </c>
      <c r="T166" t="b">
        <v>1</v>
      </c>
      <c r="U166" t="b">
        <v>1</v>
      </c>
      <c r="V166" t="b">
        <v>0</v>
      </c>
      <c r="W166">
        <v>166</v>
      </c>
      <c r="X166">
        <v>4</v>
      </c>
      <c r="Y166">
        <v>29</v>
      </c>
      <c r="Z166">
        <v>41</v>
      </c>
      <c r="AA166">
        <v>30</v>
      </c>
      <c r="AB166">
        <v>1</v>
      </c>
      <c r="AC166">
        <v>1</v>
      </c>
      <c r="AD166">
        <v>0</v>
      </c>
      <c r="AE166">
        <v>0</v>
      </c>
      <c r="AF166">
        <v>0</v>
      </c>
      <c r="AG166">
        <v>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17</v>
      </c>
      <c r="AP166">
        <v>1</v>
      </c>
      <c r="AQ166">
        <v>2</v>
      </c>
      <c r="AR166">
        <v>3</v>
      </c>
      <c r="AS166">
        <v>11</v>
      </c>
      <c r="AT166">
        <v>0</v>
      </c>
      <c r="AU166">
        <v>78</v>
      </c>
      <c r="AV166">
        <v>1</v>
      </c>
      <c r="AW166">
        <v>2</v>
      </c>
      <c r="AX166">
        <v>3</v>
      </c>
      <c r="AY166">
        <v>11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70</v>
      </c>
      <c r="BN166">
        <v>2</v>
      </c>
      <c r="BO166">
        <v>25</v>
      </c>
      <c r="BP166">
        <v>35</v>
      </c>
      <c r="BQ166">
        <v>7</v>
      </c>
      <c r="BR166">
        <v>1</v>
      </c>
    </row>
    <row r="167" spans="1:70" x14ac:dyDescent="0.25">
      <c r="A167" t="s">
        <v>528</v>
      </c>
      <c r="B167" t="s">
        <v>202</v>
      </c>
      <c r="C167" t="s">
        <v>203</v>
      </c>
      <c r="D167" t="s">
        <v>30</v>
      </c>
      <c r="E167" t="s">
        <v>463</v>
      </c>
      <c r="F167">
        <v>8943</v>
      </c>
      <c r="G167" s="1">
        <v>46075.04855324074</v>
      </c>
      <c r="H167" s="1">
        <v>46075.04855324074</v>
      </c>
      <c r="I167" s="1">
        <v>46075.049363425926</v>
      </c>
      <c r="J167" t="s">
        <v>236</v>
      </c>
      <c r="K167" t="s">
        <v>283</v>
      </c>
      <c r="L167" s="2">
        <v>8.0354493055555557E-4</v>
      </c>
      <c r="M167" t="s">
        <v>253</v>
      </c>
      <c r="N167" t="s">
        <v>254</v>
      </c>
      <c r="O167" t="s">
        <v>54</v>
      </c>
      <c r="P167" t="s">
        <v>255</v>
      </c>
      <c r="Q167" t="b">
        <v>1</v>
      </c>
      <c r="R167" t="b">
        <v>1</v>
      </c>
      <c r="S167" t="b">
        <v>0</v>
      </c>
      <c r="T167" t="b">
        <v>1</v>
      </c>
      <c r="U167" t="b">
        <v>1</v>
      </c>
      <c r="V167" t="b">
        <v>0</v>
      </c>
      <c r="W167">
        <v>139</v>
      </c>
      <c r="X167">
        <v>4</v>
      </c>
      <c r="Y167">
        <v>29</v>
      </c>
      <c r="Z167">
        <v>41</v>
      </c>
      <c r="AA167">
        <v>29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17</v>
      </c>
      <c r="AP167">
        <v>1</v>
      </c>
      <c r="AQ167">
        <v>2</v>
      </c>
      <c r="AR167">
        <v>3</v>
      </c>
      <c r="AS167">
        <v>11</v>
      </c>
      <c r="AT167">
        <v>0</v>
      </c>
      <c r="AU167">
        <v>52</v>
      </c>
      <c r="AV167">
        <v>1</v>
      </c>
      <c r="AW167">
        <v>2</v>
      </c>
      <c r="AX167">
        <v>3</v>
      </c>
      <c r="AY167">
        <v>11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70</v>
      </c>
      <c r="BN167">
        <v>2</v>
      </c>
      <c r="BO167">
        <v>25</v>
      </c>
      <c r="BP167">
        <v>35</v>
      </c>
      <c r="BQ167">
        <v>7</v>
      </c>
      <c r="BR167">
        <v>1</v>
      </c>
    </row>
    <row r="168" spans="1:70" x14ac:dyDescent="0.25">
      <c r="A168" t="s">
        <v>529</v>
      </c>
      <c r="B168" t="s">
        <v>226</v>
      </c>
      <c r="C168" t="s">
        <v>227</v>
      </c>
      <c r="D168" t="s">
        <v>30</v>
      </c>
      <c r="E168" t="s">
        <v>467</v>
      </c>
      <c r="F168">
        <v>43479</v>
      </c>
      <c r="G168" s="1">
        <v>46075.044131944444</v>
      </c>
      <c r="H168" s="1">
        <v>46075.044131944444</v>
      </c>
      <c r="I168" s="1">
        <v>46075.046354166669</v>
      </c>
      <c r="J168" t="s">
        <v>236</v>
      </c>
      <c r="K168" t="s">
        <v>283</v>
      </c>
      <c r="L168" s="2">
        <v>2.2237490972222222E-3</v>
      </c>
      <c r="M168" t="s">
        <v>253</v>
      </c>
      <c r="N168" t="s">
        <v>254</v>
      </c>
      <c r="O168" t="s">
        <v>54</v>
      </c>
      <c r="P168" t="s">
        <v>255</v>
      </c>
      <c r="Q168" t="b">
        <v>1</v>
      </c>
      <c r="R168" t="b">
        <v>1</v>
      </c>
      <c r="S168" t="b">
        <v>0</v>
      </c>
      <c r="T168" t="b">
        <v>1</v>
      </c>
      <c r="U168" t="b">
        <v>1</v>
      </c>
      <c r="V168" t="b">
        <v>0</v>
      </c>
      <c r="W168">
        <v>153</v>
      </c>
      <c r="X168">
        <v>10</v>
      </c>
      <c r="Y168">
        <v>33</v>
      </c>
      <c r="Z168">
        <v>60</v>
      </c>
      <c r="AA168">
        <v>13</v>
      </c>
      <c r="AB168">
        <v>1</v>
      </c>
      <c r="AC168">
        <v>1</v>
      </c>
      <c r="AD168">
        <v>0</v>
      </c>
      <c r="AE168">
        <v>0</v>
      </c>
      <c r="AF168">
        <v>1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23</v>
      </c>
      <c r="AP168">
        <v>4</v>
      </c>
      <c r="AQ168">
        <v>4</v>
      </c>
      <c r="AR168">
        <v>12</v>
      </c>
      <c r="AS168">
        <v>3</v>
      </c>
      <c r="AT168">
        <v>0</v>
      </c>
      <c r="AU168">
        <v>59</v>
      </c>
      <c r="AV168">
        <v>4</v>
      </c>
      <c r="AW168">
        <v>4</v>
      </c>
      <c r="AX168">
        <v>12</v>
      </c>
      <c r="AY168">
        <v>3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70</v>
      </c>
      <c r="BN168">
        <v>2</v>
      </c>
      <c r="BO168">
        <v>25</v>
      </c>
      <c r="BP168">
        <v>35</v>
      </c>
      <c r="BQ168">
        <v>7</v>
      </c>
      <c r="BR168">
        <v>1</v>
      </c>
    </row>
    <row r="169" spans="1:70" x14ac:dyDescent="0.25">
      <c r="A169" t="s">
        <v>530</v>
      </c>
      <c r="B169" t="s">
        <v>216</v>
      </c>
      <c r="C169" t="s">
        <v>217</v>
      </c>
      <c r="D169" t="s">
        <v>30</v>
      </c>
      <c r="E169" t="s">
        <v>461</v>
      </c>
      <c r="F169">
        <v>2717</v>
      </c>
      <c r="G169" s="1">
        <v>46075.041932870372</v>
      </c>
      <c r="H169" s="1">
        <v>46075.041932870372</v>
      </c>
      <c r="I169" s="1">
        <v>46075.043449074074</v>
      </c>
      <c r="J169" t="s">
        <v>236</v>
      </c>
      <c r="K169" t="s">
        <v>283</v>
      </c>
      <c r="L169" s="2">
        <v>1.5164560300925925E-3</v>
      </c>
      <c r="M169" t="s">
        <v>253</v>
      </c>
      <c r="N169" t="s">
        <v>254</v>
      </c>
      <c r="O169" t="s">
        <v>54</v>
      </c>
      <c r="P169" t="s">
        <v>255</v>
      </c>
      <c r="Q169" t="b">
        <v>1</v>
      </c>
      <c r="R169" t="b">
        <v>1</v>
      </c>
      <c r="S169" t="b">
        <v>0</v>
      </c>
      <c r="T169" t="b">
        <v>1</v>
      </c>
      <c r="U169" t="b">
        <v>1</v>
      </c>
      <c r="V169" t="b">
        <v>0</v>
      </c>
      <c r="W169">
        <v>166</v>
      </c>
      <c r="X169">
        <v>4</v>
      </c>
      <c r="Y169">
        <v>29</v>
      </c>
      <c r="Z169">
        <v>41</v>
      </c>
      <c r="AA169">
        <v>30</v>
      </c>
      <c r="AB169">
        <v>1</v>
      </c>
      <c r="AC169">
        <v>1</v>
      </c>
      <c r="AD169">
        <v>0</v>
      </c>
      <c r="AE169">
        <v>0</v>
      </c>
      <c r="AF169">
        <v>0</v>
      </c>
      <c r="AG169">
        <v>1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17</v>
      </c>
      <c r="AP169">
        <v>1</v>
      </c>
      <c r="AQ169">
        <v>2</v>
      </c>
      <c r="AR169">
        <v>3</v>
      </c>
      <c r="AS169">
        <v>11</v>
      </c>
      <c r="AT169">
        <v>0</v>
      </c>
      <c r="AU169">
        <v>78</v>
      </c>
      <c r="AV169">
        <v>1</v>
      </c>
      <c r="AW169">
        <v>2</v>
      </c>
      <c r="AX169">
        <v>3</v>
      </c>
      <c r="AY169">
        <v>11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70</v>
      </c>
      <c r="BN169">
        <v>2</v>
      </c>
      <c r="BO169">
        <v>25</v>
      </c>
      <c r="BP169">
        <v>35</v>
      </c>
      <c r="BQ169">
        <v>7</v>
      </c>
      <c r="BR169">
        <v>1</v>
      </c>
    </row>
    <row r="170" spans="1:70" x14ac:dyDescent="0.25">
      <c r="A170" t="s">
        <v>531</v>
      </c>
      <c r="B170" t="s">
        <v>226</v>
      </c>
      <c r="C170" t="s">
        <v>227</v>
      </c>
      <c r="D170" t="s">
        <v>30</v>
      </c>
      <c r="E170" t="s">
        <v>467</v>
      </c>
      <c r="F170">
        <v>43479</v>
      </c>
      <c r="G170" s="1">
        <v>46074.045624999999</v>
      </c>
      <c r="H170" s="1">
        <v>46074.045624999999</v>
      </c>
      <c r="I170" s="1">
        <v>46074.046643518515</v>
      </c>
      <c r="J170" t="s">
        <v>236</v>
      </c>
      <c r="K170" t="s">
        <v>285</v>
      </c>
      <c r="L170" s="2">
        <v>1.0174613310185185E-3</v>
      </c>
      <c r="M170" t="s">
        <v>253</v>
      </c>
      <c r="N170" t="s">
        <v>254</v>
      </c>
      <c r="O170" t="s">
        <v>54</v>
      </c>
      <c r="P170" t="s">
        <v>255</v>
      </c>
      <c r="Q170" t="b">
        <v>1</v>
      </c>
      <c r="R170" t="b">
        <v>1</v>
      </c>
      <c r="S170" t="b">
        <v>0</v>
      </c>
      <c r="T170" t="b">
        <v>1</v>
      </c>
      <c r="U170" t="b">
        <v>1</v>
      </c>
      <c r="V170" t="b">
        <v>0</v>
      </c>
      <c r="W170">
        <v>145</v>
      </c>
      <c r="X170">
        <v>10</v>
      </c>
      <c r="Y170">
        <v>33</v>
      </c>
      <c r="Z170">
        <v>60</v>
      </c>
      <c r="AA170">
        <v>13</v>
      </c>
      <c r="AB170">
        <v>1</v>
      </c>
      <c r="AC170">
        <v>1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23</v>
      </c>
      <c r="AP170">
        <v>4</v>
      </c>
      <c r="AQ170">
        <v>4</v>
      </c>
      <c r="AR170">
        <v>12</v>
      </c>
      <c r="AS170">
        <v>3</v>
      </c>
      <c r="AT170">
        <v>0</v>
      </c>
      <c r="AU170">
        <v>51</v>
      </c>
      <c r="AV170">
        <v>4</v>
      </c>
      <c r="AW170">
        <v>4</v>
      </c>
      <c r="AX170">
        <v>12</v>
      </c>
      <c r="AY170">
        <v>3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70</v>
      </c>
      <c r="BN170">
        <v>2</v>
      </c>
      <c r="BO170">
        <v>25</v>
      </c>
      <c r="BP170">
        <v>35</v>
      </c>
      <c r="BQ170">
        <v>7</v>
      </c>
      <c r="BR170">
        <v>1</v>
      </c>
    </row>
    <row r="171" spans="1:70" x14ac:dyDescent="0.25">
      <c r="A171" t="s">
        <v>532</v>
      </c>
      <c r="B171" t="s">
        <v>202</v>
      </c>
      <c r="C171" t="s">
        <v>203</v>
      </c>
      <c r="D171" t="s">
        <v>30</v>
      </c>
      <c r="E171" t="s">
        <v>463</v>
      </c>
      <c r="F171">
        <v>8943</v>
      </c>
      <c r="G171" s="1">
        <v>46074.044131944444</v>
      </c>
      <c r="H171" s="1">
        <v>46074.044131944444</v>
      </c>
      <c r="I171" s="1">
        <v>46074.045011574075</v>
      </c>
      <c r="J171" t="s">
        <v>236</v>
      </c>
      <c r="K171" t="s">
        <v>285</v>
      </c>
      <c r="L171" s="2">
        <v>8.788245833333333E-4</v>
      </c>
      <c r="M171" t="s">
        <v>253</v>
      </c>
      <c r="N171" t="s">
        <v>254</v>
      </c>
      <c r="O171" t="s">
        <v>54</v>
      </c>
      <c r="P171" t="s">
        <v>255</v>
      </c>
      <c r="Q171" t="b">
        <v>1</v>
      </c>
      <c r="R171" t="b">
        <v>1</v>
      </c>
      <c r="S171" t="b">
        <v>0</v>
      </c>
      <c r="T171" t="b">
        <v>1</v>
      </c>
      <c r="U171" t="b">
        <v>1</v>
      </c>
      <c r="V171" t="b">
        <v>0</v>
      </c>
      <c r="W171">
        <v>151</v>
      </c>
      <c r="X171">
        <v>4</v>
      </c>
      <c r="Y171">
        <v>29</v>
      </c>
      <c r="Z171">
        <v>41</v>
      </c>
      <c r="AA171">
        <v>29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17</v>
      </c>
      <c r="AP171">
        <v>1</v>
      </c>
      <c r="AQ171">
        <v>2</v>
      </c>
      <c r="AR171">
        <v>3</v>
      </c>
      <c r="AS171">
        <v>11</v>
      </c>
      <c r="AT171">
        <v>0</v>
      </c>
      <c r="AU171">
        <v>64</v>
      </c>
      <c r="AV171">
        <v>1</v>
      </c>
      <c r="AW171">
        <v>2</v>
      </c>
      <c r="AX171">
        <v>3</v>
      </c>
      <c r="AY171">
        <v>11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70</v>
      </c>
      <c r="BN171">
        <v>2</v>
      </c>
      <c r="BO171">
        <v>25</v>
      </c>
      <c r="BP171">
        <v>35</v>
      </c>
      <c r="BQ171">
        <v>7</v>
      </c>
      <c r="BR171">
        <v>1</v>
      </c>
    </row>
    <row r="172" spans="1:70" x14ac:dyDescent="0.25">
      <c r="A172" t="s">
        <v>533</v>
      </c>
      <c r="B172" t="s">
        <v>216</v>
      </c>
      <c r="C172" t="s">
        <v>217</v>
      </c>
      <c r="D172" t="s">
        <v>30</v>
      </c>
      <c r="E172" t="s">
        <v>461</v>
      </c>
      <c r="F172">
        <v>2717</v>
      </c>
      <c r="G172" s="1">
        <v>46074.041944444441</v>
      </c>
      <c r="H172" s="1">
        <v>46074.041944444441</v>
      </c>
      <c r="I172" s="1">
        <v>46074.043449074074</v>
      </c>
      <c r="J172" t="s">
        <v>236</v>
      </c>
      <c r="K172" t="s">
        <v>285</v>
      </c>
      <c r="L172" s="2">
        <v>1.5086020023148147E-3</v>
      </c>
      <c r="M172" t="s">
        <v>253</v>
      </c>
      <c r="N172" t="s">
        <v>254</v>
      </c>
      <c r="O172" t="s">
        <v>54</v>
      </c>
      <c r="P172" t="s">
        <v>255</v>
      </c>
      <c r="Q172" t="b">
        <v>1</v>
      </c>
      <c r="R172" t="b">
        <v>1</v>
      </c>
      <c r="S172" t="b">
        <v>0</v>
      </c>
      <c r="T172" t="b">
        <v>1</v>
      </c>
      <c r="U172" t="b">
        <v>1</v>
      </c>
      <c r="V172" t="b">
        <v>0</v>
      </c>
      <c r="W172">
        <v>166</v>
      </c>
      <c r="X172">
        <v>4</v>
      </c>
      <c r="Y172">
        <v>29</v>
      </c>
      <c r="Z172">
        <v>41</v>
      </c>
      <c r="AA172">
        <v>30</v>
      </c>
      <c r="AB172">
        <v>1</v>
      </c>
      <c r="AC172">
        <v>1</v>
      </c>
      <c r="AD172">
        <v>0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17</v>
      </c>
      <c r="AP172">
        <v>1</v>
      </c>
      <c r="AQ172">
        <v>2</v>
      </c>
      <c r="AR172">
        <v>3</v>
      </c>
      <c r="AS172">
        <v>11</v>
      </c>
      <c r="AT172">
        <v>0</v>
      </c>
      <c r="AU172">
        <v>78</v>
      </c>
      <c r="AV172">
        <v>1</v>
      </c>
      <c r="AW172">
        <v>2</v>
      </c>
      <c r="AX172">
        <v>3</v>
      </c>
      <c r="AY172">
        <v>11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70</v>
      </c>
      <c r="BN172">
        <v>2</v>
      </c>
      <c r="BO172">
        <v>25</v>
      </c>
      <c r="BP172">
        <v>35</v>
      </c>
      <c r="BQ172">
        <v>7</v>
      </c>
      <c r="BR172">
        <v>1</v>
      </c>
    </row>
    <row r="173" spans="1:70" x14ac:dyDescent="0.25">
      <c r="A173" t="s">
        <v>534</v>
      </c>
      <c r="B173" t="s">
        <v>202</v>
      </c>
      <c r="C173" t="s">
        <v>203</v>
      </c>
      <c r="D173" t="s">
        <v>30</v>
      </c>
      <c r="E173" t="s">
        <v>463</v>
      </c>
      <c r="F173">
        <v>8943</v>
      </c>
      <c r="G173" s="1">
        <v>46073.046666666669</v>
      </c>
      <c r="H173" s="1">
        <v>46073.046666666669</v>
      </c>
      <c r="I173" s="1">
        <v>46073.047766203701</v>
      </c>
      <c r="J173" t="s">
        <v>236</v>
      </c>
      <c r="K173" t="s">
        <v>287</v>
      </c>
      <c r="L173" s="2">
        <v>1.1070563888888889E-3</v>
      </c>
      <c r="M173" t="s">
        <v>253</v>
      </c>
      <c r="N173" t="s">
        <v>254</v>
      </c>
      <c r="O173" t="s">
        <v>54</v>
      </c>
      <c r="P173" t="s">
        <v>255</v>
      </c>
      <c r="Q173" t="b">
        <v>1</v>
      </c>
      <c r="R173" t="b">
        <v>1</v>
      </c>
      <c r="S173" t="b">
        <v>0</v>
      </c>
      <c r="T173" t="b">
        <v>1</v>
      </c>
      <c r="U173" t="b">
        <v>1</v>
      </c>
      <c r="V173" t="b">
        <v>0</v>
      </c>
      <c r="W173">
        <v>150</v>
      </c>
      <c r="X173">
        <v>4</v>
      </c>
      <c r="Y173">
        <v>29</v>
      </c>
      <c r="Z173">
        <v>41</v>
      </c>
      <c r="AA173">
        <v>28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17</v>
      </c>
      <c r="AP173">
        <v>1</v>
      </c>
      <c r="AQ173">
        <v>2</v>
      </c>
      <c r="AR173">
        <v>3</v>
      </c>
      <c r="AS173">
        <v>11</v>
      </c>
      <c r="AT173">
        <v>0</v>
      </c>
      <c r="AU173">
        <v>64</v>
      </c>
      <c r="AV173">
        <v>1</v>
      </c>
      <c r="AW173">
        <v>2</v>
      </c>
      <c r="AX173">
        <v>3</v>
      </c>
      <c r="AY173">
        <v>11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69</v>
      </c>
      <c r="BN173">
        <v>2</v>
      </c>
      <c r="BO173">
        <v>25</v>
      </c>
      <c r="BP173">
        <v>35</v>
      </c>
      <c r="BQ173">
        <v>6</v>
      </c>
      <c r="BR173">
        <v>1</v>
      </c>
    </row>
    <row r="174" spans="1:70" x14ac:dyDescent="0.25">
      <c r="A174" t="s">
        <v>535</v>
      </c>
      <c r="B174" t="s">
        <v>226</v>
      </c>
      <c r="C174" t="s">
        <v>227</v>
      </c>
      <c r="D174" t="s">
        <v>30</v>
      </c>
      <c r="E174" t="s">
        <v>467</v>
      </c>
      <c r="F174">
        <v>43479</v>
      </c>
      <c r="G174" s="1">
        <v>46073.044872685183</v>
      </c>
      <c r="H174" s="1">
        <v>46073.044872685183</v>
      </c>
      <c r="I174" s="1">
        <v>46073.045891203707</v>
      </c>
      <c r="J174" t="s">
        <v>236</v>
      </c>
      <c r="K174" t="s">
        <v>287</v>
      </c>
      <c r="L174" s="2">
        <v>1.0231987499999999E-3</v>
      </c>
      <c r="M174" t="s">
        <v>253</v>
      </c>
      <c r="N174" t="s">
        <v>254</v>
      </c>
      <c r="O174" t="s">
        <v>54</v>
      </c>
      <c r="P174" t="s">
        <v>255</v>
      </c>
      <c r="Q174" t="b">
        <v>1</v>
      </c>
      <c r="R174" t="b">
        <v>1</v>
      </c>
      <c r="S174" t="b">
        <v>0</v>
      </c>
      <c r="T174" t="b">
        <v>1</v>
      </c>
      <c r="U174" t="b">
        <v>1</v>
      </c>
      <c r="V174" t="b">
        <v>0</v>
      </c>
      <c r="W174">
        <v>152</v>
      </c>
      <c r="X174">
        <v>10</v>
      </c>
      <c r="Y174">
        <v>33</v>
      </c>
      <c r="Z174">
        <v>60</v>
      </c>
      <c r="AA174">
        <v>12</v>
      </c>
      <c r="AB174">
        <v>1</v>
      </c>
      <c r="AC174">
        <v>1</v>
      </c>
      <c r="AD174">
        <v>0</v>
      </c>
      <c r="AE174">
        <v>0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23</v>
      </c>
      <c r="AP174">
        <v>4</v>
      </c>
      <c r="AQ174">
        <v>4</v>
      </c>
      <c r="AR174">
        <v>12</v>
      </c>
      <c r="AS174">
        <v>3</v>
      </c>
      <c r="AT174">
        <v>0</v>
      </c>
      <c r="AU174">
        <v>59</v>
      </c>
      <c r="AV174">
        <v>4</v>
      </c>
      <c r="AW174">
        <v>4</v>
      </c>
      <c r="AX174">
        <v>12</v>
      </c>
      <c r="AY174">
        <v>3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69</v>
      </c>
      <c r="BN174">
        <v>2</v>
      </c>
      <c r="BO174">
        <v>25</v>
      </c>
      <c r="BP174">
        <v>35</v>
      </c>
      <c r="BQ174">
        <v>6</v>
      </c>
      <c r="BR174">
        <v>1</v>
      </c>
    </row>
    <row r="175" spans="1:70" x14ac:dyDescent="0.25">
      <c r="A175" t="s">
        <v>536</v>
      </c>
      <c r="B175" t="s">
        <v>216</v>
      </c>
      <c r="C175" t="s">
        <v>217</v>
      </c>
      <c r="D175" t="s">
        <v>30</v>
      </c>
      <c r="E175" t="s">
        <v>461</v>
      </c>
      <c r="F175">
        <v>2717</v>
      </c>
      <c r="G175" s="1">
        <v>46073.042037037034</v>
      </c>
      <c r="H175" s="1">
        <v>46073.042037037034</v>
      </c>
      <c r="I175" s="1">
        <v>46073.042824074073</v>
      </c>
      <c r="J175" t="s">
        <v>236</v>
      </c>
      <c r="K175" t="s">
        <v>287</v>
      </c>
      <c r="L175" s="2">
        <v>7.8748254629629633E-4</v>
      </c>
      <c r="M175" t="s">
        <v>253</v>
      </c>
      <c r="N175" t="s">
        <v>254</v>
      </c>
      <c r="O175" t="s">
        <v>54</v>
      </c>
      <c r="P175" t="s">
        <v>255</v>
      </c>
      <c r="Q175" t="b">
        <v>1</v>
      </c>
      <c r="R175" t="b">
        <v>1</v>
      </c>
      <c r="S175" t="b">
        <v>0</v>
      </c>
      <c r="T175" t="b">
        <v>1</v>
      </c>
      <c r="U175" t="b">
        <v>1</v>
      </c>
      <c r="V175" t="b">
        <v>0</v>
      </c>
      <c r="W175">
        <v>154</v>
      </c>
      <c r="X175">
        <v>4</v>
      </c>
      <c r="Y175">
        <v>29</v>
      </c>
      <c r="Z175">
        <v>41</v>
      </c>
      <c r="AA175">
        <v>29</v>
      </c>
      <c r="AB175">
        <v>1</v>
      </c>
      <c r="AC175">
        <v>1</v>
      </c>
      <c r="AD175">
        <v>0</v>
      </c>
      <c r="AE175">
        <v>0</v>
      </c>
      <c r="AF175">
        <v>0</v>
      </c>
      <c r="AG175">
        <v>1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17</v>
      </c>
      <c r="AP175">
        <v>1</v>
      </c>
      <c r="AQ175">
        <v>2</v>
      </c>
      <c r="AR175">
        <v>3</v>
      </c>
      <c r="AS175">
        <v>11</v>
      </c>
      <c r="AT175">
        <v>0</v>
      </c>
      <c r="AU175">
        <v>67</v>
      </c>
      <c r="AV175">
        <v>1</v>
      </c>
      <c r="AW175">
        <v>2</v>
      </c>
      <c r="AX175">
        <v>3</v>
      </c>
      <c r="AY175">
        <v>11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69</v>
      </c>
      <c r="BN175">
        <v>2</v>
      </c>
      <c r="BO175">
        <v>25</v>
      </c>
      <c r="BP175">
        <v>35</v>
      </c>
      <c r="BQ175">
        <v>6</v>
      </c>
      <c r="BR175">
        <v>1</v>
      </c>
    </row>
    <row r="176" spans="1:70" x14ac:dyDescent="0.25">
      <c r="A176" t="s">
        <v>537</v>
      </c>
      <c r="B176" t="s">
        <v>226</v>
      </c>
      <c r="C176" t="s">
        <v>227</v>
      </c>
      <c r="D176" t="s">
        <v>30</v>
      </c>
      <c r="E176" t="s">
        <v>467</v>
      </c>
      <c r="F176">
        <v>43479</v>
      </c>
      <c r="G176" s="1">
        <v>46072.047349537039</v>
      </c>
      <c r="H176" s="1">
        <v>46072.047349537039</v>
      </c>
      <c r="I176" s="1">
        <v>46072.048321759263</v>
      </c>
      <c r="J176" t="s">
        <v>236</v>
      </c>
      <c r="K176" t="s">
        <v>289</v>
      </c>
      <c r="L176" s="2">
        <v>9.6753159722222219E-4</v>
      </c>
      <c r="M176" t="s">
        <v>253</v>
      </c>
      <c r="N176" t="s">
        <v>254</v>
      </c>
      <c r="O176" t="s">
        <v>54</v>
      </c>
      <c r="P176" t="s">
        <v>255</v>
      </c>
      <c r="Q176" t="b">
        <v>1</v>
      </c>
      <c r="R176" t="b">
        <v>1</v>
      </c>
      <c r="S176" t="b">
        <v>0</v>
      </c>
      <c r="T176" t="b">
        <v>1</v>
      </c>
      <c r="U176" t="b">
        <v>1</v>
      </c>
      <c r="V176" t="b">
        <v>0</v>
      </c>
      <c r="W176">
        <v>144</v>
      </c>
      <c r="X176">
        <v>10</v>
      </c>
      <c r="Y176">
        <v>33</v>
      </c>
      <c r="Z176">
        <v>60</v>
      </c>
      <c r="AA176">
        <v>12</v>
      </c>
      <c r="AB176">
        <v>1</v>
      </c>
      <c r="AC176">
        <v>1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23</v>
      </c>
      <c r="AP176">
        <v>4</v>
      </c>
      <c r="AQ176">
        <v>4</v>
      </c>
      <c r="AR176">
        <v>12</v>
      </c>
      <c r="AS176">
        <v>3</v>
      </c>
      <c r="AT176">
        <v>0</v>
      </c>
      <c r="AU176">
        <v>51</v>
      </c>
      <c r="AV176">
        <v>4</v>
      </c>
      <c r="AW176">
        <v>4</v>
      </c>
      <c r="AX176">
        <v>12</v>
      </c>
      <c r="AY176">
        <v>3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69</v>
      </c>
      <c r="BN176">
        <v>2</v>
      </c>
      <c r="BO176">
        <v>25</v>
      </c>
      <c r="BP176">
        <v>35</v>
      </c>
      <c r="BQ176">
        <v>6</v>
      </c>
      <c r="BR176">
        <v>1</v>
      </c>
    </row>
    <row r="177" spans="1:70" x14ac:dyDescent="0.25">
      <c r="A177" t="s">
        <v>538</v>
      </c>
      <c r="B177" t="s">
        <v>202</v>
      </c>
      <c r="C177" t="s">
        <v>203</v>
      </c>
      <c r="D177" t="s">
        <v>30</v>
      </c>
      <c r="E177" t="s">
        <v>463</v>
      </c>
      <c r="F177">
        <v>8943</v>
      </c>
      <c r="G177" s="1">
        <v>46072.045983796299</v>
      </c>
      <c r="H177" s="1">
        <v>46072.045983796299</v>
      </c>
      <c r="I177" s="1">
        <v>46072.046759259261</v>
      </c>
      <c r="J177" t="s">
        <v>236</v>
      </c>
      <c r="K177" t="s">
        <v>289</v>
      </c>
      <c r="L177" s="2">
        <v>7.7837484953703704E-4</v>
      </c>
      <c r="M177" t="s">
        <v>253</v>
      </c>
      <c r="N177" t="s">
        <v>254</v>
      </c>
      <c r="O177" t="s">
        <v>54</v>
      </c>
      <c r="P177" t="s">
        <v>255</v>
      </c>
      <c r="Q177" t="b">
        <v>1</v>
      </c>
      <c r="R177" t="b">
        <v>1</v>
      </c>
      <c r="S177" t="b">
        <v>0</v>
      </c>
      <c r="T177" t="b">
        <v>1</v>
      </c>
      <c r="U177" t="b">
        <v>1</v>
      </c>
      <c r="V177" t="b">
        <v>0</v>
      </c>
      <c r="W177">
        <v>150</v>
      </c>
      <c r="X177">
        <v>4</v>
      </c>
      <c r="Y177">
        <v>29</v>
      </c>
      <c r="Z177">
        <v>41</v>
      </c>
      <c r="AA177">
        <v>28</v>
      </c>
      <c r="AB177">
        <v>1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17</v>
      </c>
      <c r="AP177">
        <v>1</v>
      </c>
      <c r="AQ177">
        <v>2</v>
      </c>
      <c r="AR177">
        <v>3</v>
      </c>
      <c r="AS177">
        <v>11</v>
      </c>
      <c r="AT177">
        <v>0</v>
      </c>
      <c r="AU177">
        <v>64</v>
      </c>
      <c r="AV177">
        <v>1</v>
      </c>
      <c r="AW177">
        <v>2</v>
      </c>
      <c r="AX177">
        <v>3</v>
      </c>
      <c r="AY177">
        <v>11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69</v>
      </c>
      <c r="BN177">
        <v>2</v>
      </c>
      <c r="BO177">
        <v>25</v>
      </c>
      <c r="BP177">
        <v>35</v>
      </c>
      <c r="BQ177">
        <v>6</v>
      </c>
      <c r="BR177">
        <v>1</v>
      </c>
    </row>
    <row r="178" spans="1:70" x14ac:dyDescent="0.25">
      <c r="A178" t="s">
        <v>539</v>
      </c>
      <c r="B178" t="s">
        <v>216</v>
      </c>
      <c r="C178" t="s">
        <v>217</v>
      </c>
      <c r="D178" t="s">
        <v>30</v>
      </c>
      <c r="E178" t="s">
        <v>461</v>
      </c>
      <c r="F178">
        <v>2717</v>
      </c>
      <c r="G178" s="1">
        <v>46072.042094907411</v>
      </c>
      <c r="H178" s="1">
        <v>46072.042094907411</v>
      </c>
      <c r="I178" s="1">
        <v>46072.043622685182</v>
      </c>
      <c r="J178" t="s">
        <v>236</v>
      </c>
      <c r="K178" t="s">
        <v>289</v>
      </c>
      <c r="L178" s="2">
        <v>1.521463923611111E-3</v>
      </c>
      <c r="M178" t="s">
        <v>253</v>
      </c>
      <c r="N178" t="s">
        <v>254</v>
      </c>
      <c r="O178" t="s">
        <v>54</v>
      </c>
      <c r="P178" t="s">
        <v>255</v>
      </c>
      <c r="Q178" t="b">
        <v>1</v>
      </c>
      <c r="R178" t="b">
        <v>1</v>
      </c>
      <c r="S178" t="b">
        <v>0</v>
      </c>
      <c r="T178" t="b">
        <v>1</v>
      </c>
      <c r="U178" t="b">
        <v>1</v>
      </c>
      <c r="V178" t="b">
        <v>0</v>
      </c>
      <c r="W178">
        <v>165</v>
      </c>
      <c r="X178">
        <v>4</v>
      </c>
      <c r="Y178">
        <v>29</v>
      </c>
      <c r="Z178">
        <v>41</v>
      </c>
      <c r="AA178">
        <v>29</v>
      </c>
      <c r="AB178">
        <v>1</v>
      </c>
      <c r="AC178">
        <v>1</v>
      </c>
      <c r="AD178">
        <v>0</v>
      </c>
      <c r="AE178">
        <v>0</v>
      </c>
      <c r="AF178">
        <v>0</v>
      </c>
      <c r="AG178">
        <v>1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17</v>
      </c>
      <c r="AP178">
        <v>1</v>
      </c>
      <c r="AQ178">
        <v>2</v>
      </c>
      <c r="AR178">
        <v>3</v>
      </c>
      <c r="AS178">
        <v>11</v>
      </c>
      <c r="AT178">
        <v>0</v>
      </c>
      <c r="AU178">
        <v>78</v>
      </c>
      <c r="AV178">
        <v>1</v>
      </c>
      <c r="AW178">
        <v>2</v>
      </c>
      <c r="AX178">
        <v>3</v>
      </c>
      <c r="AY178">
        <v>11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69</v>
      </c>
      <c r="BN178">
        <v>2</v>
      </c>
      <c r="BO178">
        <v>25</v>
      </c>
      <c r="BP178">
        <v>35</v>
      </c>
      <c r="BQ178">
        <v>6</v>
      </c>
      <c r="BR178">
        <v>1</v>
      </c>
    </row>
    <row r="179" spans="1:70" x14ac:dyDescent="0.25">
      <c r="A179" t="s">
        <v>540</v>
      </c>
      <c r="B179" t="s">
        <v>226</v>
      </c>
      <c r="C179" t="s">
        <v>227</v>
      </c>
      <c r="D179" t="s">
        <v>30</v>
      </c>
      <c r="E179" t="s">
        <v>467</v>
      </c>
      <c r="F179">
        <v>43479</v>
      </c>
      <c r="G179" s="1">
        <v>46071.045752314814</v>
      </c>
      <c r="H179" s="1">
        <v>46071.045752314814</v>
      </c>
      <c r="I179" s="1">
        <v>46071.047280092593</v>
      </c>
      <c r="J179" t="s">
        <v>236</v>
      </c>
      <c r="K179" t="s">
        <v>291</v>
      </c>
      <c r="L179" s="2">
        <v>1.5343891203703703E-3</v>
      </c>
      <c r="M179" t="s">
        <v>253</v>
      </c>
      <c r="N179" t="s">
        <v>254</v>
      </c>
      <c r="O179" t="s">
        <v>54</v>
      </c>
      <c r="P179" t="s">
        <v>255</v>
      </c>
      <c r="Q179" t="b">
        <v>1</v>
      </c>
      <c r="R179" t="b">
        <v>1</v>
      </c>
      <c r="S179" t="b">
        <v>0</v>
      </c>
      <c r="T179" t="b">
        <v>1</v>
      </c>
      <c r="U179" t="b">
        <v>1</v>
      </c>
      <c r="V179" t="b">
        <v>0</v>
      </c>
      <c r="W179">
        <v>152</v>
      </c>
      <c r="X179">
        <v>10</v>
      </c>
      <c r="Y179">
        <v>33</v>
      </c>
      <c r="Z179">
        <v>60</v>
      </c>
      <c r="AA179">
        <v>12</v>
      </c>
      <c r="AB179">
        <v>1</v>
      </c>
      <c r="AC179">
        <v>1</v>
      </c>
      <c r="AD179">
        <v>0</v>
      </c>
      <c r="AE179">
        <v>0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23</v>
      </c>
      <c r="AP179">
        <v>4</v>
      </c>
      <c r="AQ179">
        <v>4</v>
      </c>
      <c r="AR179">
        <v>12</v>
      </c>
      <c r="AS179">
        <v>3</v>
      </c>
      <c r="AT179">
        <v>0</v>
      </c>
      <c r="AU179">
        <v>59</v>
      </c>
      <c r="AV179">
        <v>4</v>
      </c>
      <c r="AW179">
        <v>4</v>
      </c>
      <c r="AX179">
        <v>12</v>
      </c>
      <c r="AY179">
        <v>3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69</v>
      </c>
      <c r="BN179">
        <v>2</v>
      </c>
      <c r="BO179">
        <v>25</v>
      </c>
      <c r="BP179">
        <v>35</v>
      </c>
      <c r="BQ179">
        <v>6</v>
      </c>
      <c r="BR179">
        <v>1</v>
      </c>
    </row>
    <row r="180" spans="1:70" x14ac:dyDescent="0.25">
      <c r="A180" t="s">
        <v>541</v>
      </c>
      <c r="B180" t="s">
        <v>216</v>
      </c>
      <c r="C180" t="s">
        <v>217</v>
      </c>
      <c r="D180" t="s">
        <v>30</v>
      </c>
      <c r="E180" t="s">
        <v>461</v>
      </c>
      <c r="F180">
        <v>2717</v>
      </c>
      <c r="G180" s="1">
        <v>46071.044120370374</v>
      </c>
      <c r="H180" s="1">
        <v>46071.044120370374</v>
      </c>
      <c r="I180" s="1">
        <v>46071.044907407406</v>
      </c>
      <c r="J180" t="s">
        <v>236</v>
      </c>
      <c r="K180" t="s">
        <v>291</v>
      </c>
      <c r="L180" s="2">
        <v>7.9426928240740736E-4</v>
      </c>
      <c r="M180" t="s">
        <v>253</v>
      </c>
      <c r="N180" t="s">
        <v>254</v>
      </c>
      <c r="O180" t="s">
        <v>54</v>
      </c>
      <c r="P180" t="s">
        <v>255</v>
      </c>
      <c r="Q180" t="b">
        <v>1</v>
      </c>
      <c r="R180" t="b">
        <v>1</v>
      </c>
      <c r="S180" t="b">
        <v>0</v>
      </c>
      <c r="T180" t="b">
        <v>1</v>
      </c>
      <c r="U180" t="b">
        <v>1</v>
      </c>
      <c r="V180" t="b">
        <v>0</v>
      </c>
      <c r="W180">
        <v>164</v>
      </c>
      <c r="X180">
        <v>4</v>
      </c>
      <c r="Y180">
        <v>29</v>
      </c>
      <c r="Z180">
        <v>41</v>
      </c>
      <c r="AA180">
        <v>27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v>1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16</v>
      </c>
      <c r="AP180">
        <v>1</v>
      </c>
      <c r="AQ180">
        <v>2</v>
      </c>
      <c r="AR180">
        <v>3</v>
      </c>
      <c r="AS180">
        <v>10</v>
      </c>
      <c r="AT180">
        <v>0</v>
      </c>
      <c r="AU180">
        <v>78</v>
      </c>
      <c r="AV180">
        <v>1</v>
      </c>
      <c r="AW180">
        <v>2</v>
      </c>
      <c r="AX180">
        <v>3</v>
      </c>
      <c r="AY180">
        <v>10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69</v>
      </c>
      <c r="BN180">
        <v>2</v>
      </c>
      <c r="BO180">
        <v>25</v>
      </c>
      <c r="BP180">
        <v>35</v>
      </c>
      <c r="BQ180">
        <v>6</v>
      </c>
      <c r="BR180">
        <v>1</v>
      </c>
    </row>
    <row r="181" spans="1:70" x14ac:dyDescent="0.25">
      <c r="A181" t="s">
        <v>542</v>
      </c>
      <c r="B181" t="s">
        <v>202</v>
      </c>
      <c r="C181" t="s">
        <v>203</v>
      </c>
      <c r="D181" t="s">
        <v>30</v>
      </c>
      <c r="E181" t="s">
        <v>463</v>
      </c>
      <c r="F181">
        <v>8943</v>
      </c>
      <c r="G181" s="1">
        <v>46071.041921296295</v>
      </c>
      <c r="H181" s="1">
        <v>46071.041921296295</v>
      </c>
      <c r="I181" s="1">
        <v>46071.043402777781</v>
      </c>
      <c r="J181" t="s">
        <v>236</v>
      </c>
      <c r="K181" t="s">
        <v>291</v>
      </c>
      <c r="L181" s="2">
        <v>1.4839407870370371E-3</v>
      </c>
      <c r="M181" t="s">
        <v>253</v>
      </c>
      <c r="N181" t="s">
        <v>254</v>
      </c>
      <c r="O181" t="s">
        <v>54</v>
      </c>
      <c r="P181" t="s">
        <v>255</v>
      </c>
      <c r="Q181" t="b">
        <v>1</v>
      </c>
      <c r="R181" t="b">
        <v>1</v>
      </c>
      <c r="S181" t="b">
        <v>0</v>
      </c>
      <c r="T181" t="b">
        <v>1</v>
      </c>
      <c r="U181" t="b">
        <v>1</v>
      </c>
      <c r="V181" t="b">
        <v>0</v>
      </c>
      <c r="W181">
        <v>149</v>
      </c>
      <c r="X181">
        <v>4</v>
      </c>
      <c r="Y181">
        <v>29</v>
      </c>
      <c r="Z181">
        <v>41</v>
      </c>
      <c r="AA181">
        <v>26</v>
      </c>
      <c r="AB181">
        <v>1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16</v>
      </c>
      <c r="AP181">
        <v>1</v>
      </c>
      <c r="AQ181">
        <v>2</v>
      </c>
      <c r="AR181">
        <v>3</v>
      </c>
      <c r="AS181">
        <v>10</v>
      </c>
      <c r="AT181">
        <v>0</v>
      </c>
      <c r="AU181">
        <v>64</v>
      </c>
      <c r="AV181">
        <v>1</v>
      </c>
      <c r="AW181">
        <v>2</v>
      </c>
      <c r="AX181">
        <v>3</v>
      </c>
      <c r="AY181">
        <v>10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69</v>
      </c>
      <c r="BN181">
        <v>2</v>
      </c>
      <c r="BO181">
        <v>25</v>
      </c>
      <c r="BP181">
        <v>35</v>
      </c>
      <c r="BQ181">
        <v>6</v>
      </c>
      <c r="BR181">
        <v>1</v>
      </c>
    </row>
    <row r="182" spans="1:70" x14ac:dyDescent="0.25">
      <c r="A182" t="s">
        <v>543</v>
      </c>
      <c r="B182" t="s">
        <v>212</v>
      </c>
      <c r="C182" t="s">
        <v>213</v>
      </c>
      <c r="D182" t="s">
        <v>30</v>
      </c>
      <c r="E182" t="s">
        <v>201</v>
      </c>
      <c r="F182">
        <v>32826</v>
      </c>
      <c r="G182" s="1">
        <v>46070.669340277775</v>
      </c>
      <c r="H182" s="1">
        <v>46070.669340277775</v>
      </c>
      <c r="I182" s="1">
        <v>46070.670891203707</v>
      </c>
      <c r="J182" t="s">
        <v>261</v>
      </c>
      <c r="K182" t="s">
        <v>293</v>
      </c>
      <c r="L182" s="2">
        <v>1.5521947337962963E-3</v>
      </c>
      <c r="M182" t="s">
        <v>450</v>
      </c>
      <c r="N182" t="s">
        <v>451</v>
      </c>
      <c r="O182" t="s">
        <v>198</v>
      </c>
      <c r="P182" t="s">
        <v>239</v>
      </c>
      <c r="Q182" t="b">
        <v>1</v>
      </c>
      <c r="R182" t="b">
        <v>1</v>
      </c>
      <c r="S182" t="b">
        <v>0</v>
      </c>
      <c r="T182" t="b">
        <v>0</v>
      </c>
      <c r="U182" t="b">
        <v>1</v>
      </c>
      <c r="V182" t="b">
        <v>0</v>
      </c>
      <c r="W182">
        <v>141</v>
      </c>
      <c r="X182">
        <v>12</v>
      </c>
      <c r="Y182">
        <v>22</v>
      </c>
      <c r="Z182">
        <v>22</v>
      </c>
      <c r="AA182">
        <v>39</v>
      </c>
      <c r="AB182">
        <v>0</v>
      </c>
      <c r="AC182">
        <v>13</v>
      </c>
      <c r="AD182">
        <v>0</v>
      </c>
      <c r="AE182">
        <v>0</v>
      </c>
      <c r="AF182">
        <v>0</v>
      </c>
      <c r="AG182">
        <v>13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41</v>
      </c>
      <c r="AP182">
        <v>6</v>
      </c>
      <c r="AQ182">
        <v>11</v>
      </c>
      <c r="AR182">
        <v>11</v>
      </c>
      <c r="AS182">
        <v>13</v>
      </c>
      <c r="AT182">
        <v>0</v>
      </c>
      <c r="AU182">
        <v>87</v>
      </c>
      <c r="AV182">
        <v>6</v>
      </c>
      <c r="AW182">
        <v>11</v>
      </c>
      <c r="AX182">
        <v>11</v>
      </c>
      <c r="AY182">
        <v>13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</row>
    <row r="183" spans="1:70" x14ac:dyDescent="0.25">
      <c r="A183" t="s">
        <v>544</v>
      </c>
      <c r="B183" t="s">
        <v>202</v>
      </c>
      <c r="C183" t="s">
        <v>203</v>
      </c>
      <c r="D183" t="s">
        <v>30</v>
      </c>
      <c r="E183" t="s">
        <v>463</v>
      </c>
      <c r="F183">
        <v>8943</v>
      </c>
      <c r="G183" s="1">
        <v>46070.046365740738</v>
      </c>
      <c r="H183" s="1">
        <v>46070.046365740738</v>
      </c>
      <c r="I183" s="1">
        <v>46070.047731481478</v>
      </c>
      <c r="J183" t="s">
        <v>236</v>
      </c>
      <c r="K183" t="s">
        <v>293</v>
      </c>
      <c r="L183" s="2">
        <v>1.3735299421296296E-3</v>
      </c>
      <c r="M183" t="s">
        <v>253</v>
      </c>
      <c r="N183" t="s">
        <v>254</v>
      </c>
      <c r="O183" t="s">
        <v>54</v>
      </c>
      <c r="P183" t="s">
        <v>255</v>
      </c>
      <c r="Q183" t="b">
        <v>1</v>
      </c>
      <c r="R183" t="b">
        <v>1</v>
      </c>
      <c r="S183" t="b">
        <v>0</v>
      </c>
      <c r="T183" t="b">
        <v>1</v>
      </c>
      <c r="U183" t="b">
        <v>1</v>
      </c>
      <c r="V183" t="b">
        <v>0</v>
      </c>
      <c r="W183">
        <v>137</v>
      </c>
      <c r="X183">
        <v>4</v>
      </c>
      <c r="Y183">
        <v>29</v>
      </c>
      <c r="Z183">
        <v>41</v>
      </c>
      <c r="AA183">
        <v>26</v>
      </c>
      <c r="AB183">
        <v>1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16</v>
      </c>
      <c r="AP183">
        <v>1</v>
      </c>
      <c r="AQ183">
        <v>2</v>
      </c>
      <c r="AR183">
        <v>3</v>
      </c>
      <c r="AS183">
        <v>10</v>
      </c>
      <c r="AT183">
        <v>0</v>
      </c>
      <c r="AU183">
        <v>52</v>
      </c>
      <c r="AV183">
        <v>1</v>
      </c>
      <c r="AW183">
        <v>2</v>
      </c>
      <c r="AX183">
        <v>3</v>
      </c>
      <c r="AY183">
        <v>10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69</v>
      </c>
      <c r="BN183">
        <v>2</v>
      </c>
      <c r="BO183">
        <v>25</v>
      </c>
      <c r="BP183">
        <v>35</v>
      </c>
      <c r="BQ183">
        <v>6</v>
      </c>
      <c r="BR183">
        <v>1</v>
      </c>
    </row>
    <row r="184" spans="1:70" x14ac:dyDescent="0.25">
      <c r="A184" t="s">
        <v>545</v>
      </c>
      <c r="B184" t="s">
        <v>216</v>
      </c>
      <c r="C184" t="s">
        <v>217</v>
      </c>
      <c r="D184" t="s">
        <v>30</v>
      </c>
      <c r="E184" t="s">
        <v>461</v>
      </c>
      <c r="F184">
        <v>2717</v>
      </c>
      <c r="G184" s="1">
        <v>46070.04409722222</v>
      </c>
      <c r="H184" s="1">
        <v>46070.04409722222</v>
      </c>
      <c r="I184" s="1">
        <v>46070.045601851853</v>
      </c>
      <c r="J184" t="s">
        <v>236</v>
      </c>
      <c r="K184" t="s">
        <v>293</v>
      </c>
      <c r="L184" s="2">
        <v>1.5051142476851852E-3</v>
      </c>
      <c r="M184" t="s">
        <v>253</v>
      </c>
      <c r="N184" t="s">
        <v>254</v>
      </c>
      <c r="O184" t="s">
        <v>54</v>
      </c>
      <c r="P184" t="s">
        <v>255</v>
      </c>
      <c r="Q184" t="b">
        <v>1</v>
      </c>
      <c r="R184" t="b">
        <v>1</v>
      </c>
      <c r="S184" t="b">
        <v>0</v>
      </c>
      <c r="T184" t="b">
        <v>1</v>
      </c>
      <c r="U184" t="b">
        <v>1</v>
      </c>
      <c r="V184" t="b">
        <v>0</v>
      </c>
      <c r="W184">
        <v>164</v>
      </c>
      <c r="X184">
        <v>4</v>
      </c>
      <c r="Y184">
        <v>29</v>
      </c>
      <c r="Z184">
        <v>41</v>
      </c>
      <c r="AA184">
        <v>27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16</v>
      </c>
      <c r="AP184">
        <v>1</v>
      </c>
      <c r="AQ184">
        <v>2</v>
      </c>
      <c r="AR184">
        <v>3</v>
      </c>
      <c r="AS184">
        <v>10</v>
      </c>
      <c r="AT184">
        <v>0</v>
      </c>
      <c r="AU184">
        <v>78</v>
      </c>
      <c r="AV184">
        <v>1</v>
      </c>
      <c r="AW184">
        <v>2</v>
      </c>
      <c r="AX184">
        <v>3</v>
      </c>
      <c r="AY184">
        <v>10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69</v>
      </c>
      <c r="BN184">
        <v>2</v>
      </c>
      <c r="BO184">
        <v>25</v>
      </c>
      <c r="BP184">
        <v>35</v>
      </c>
      <c r="BQ184">
        <v>6</v>
      </c>
      <c r="BR184">
        <v>1</v>
      </c>
    </row>
    <row r="185" spans="1:70" x14ac:dyDescent="0.25">
      <c r="A185" t="s">
        <v>546</v>
      </c>
      <c r="B185" t="s">
        <v>226</v>
      </c>
      <c r="C185" t="s">
        <v>227</v>
      </c>
      <c r="D185" t="s">
        <v>30</v>
      </c>
      <c r="E185" t="s">
        <v>467</v>
      </c>
      <c r="F185">
        <v>43479</v>
      </c>
      <c r="G185" s="1">
        <v>46070.041979166665</v>
      </c>
      <c r="H185" s="1">
        <v>46070.041979166665</v>
      </c>
      <c r="I185" s="1">
        <v>46070.04346064815</v>
      </c>
      <c r="J185" t="s">
        <v>236</v>
      </c>
      <c r="K185" t="s">
        <v>293</v>
      </c>
      <c r="L185" s="2">
        <v>1.4854982407407407E-3</v>
      </c>
      <c r="M185" t="s">
        <v>253</v>
      </c>
      <c r="N185" t="s">
        <v>254</v>
      </c>
      <c r="O185" t="s">
        <v>54</v>
      </c>
      <c r="P185" t="s">
        <v>255</v>
      </c>
      <c r="Q185" t="b">
        <v>1</v>
      </c>
      <c r="R185" t="b">
        <v>1</v>
      </c>
      <c r="S185" t="b">
        <v>0</v>
      </c>
      <c r="T185" t="b">
        <v>1</v>
      </c>
      <c r="U185" t="b">
        <v>1</v>
      </c>
      <c r="V185" t="b">
        <v>0</v>
      </c>
      <c r="W185">
        <v>152</v>
      </c>
      <c r="X185">
        <v>10</v>
      </c>
      <c r="Y185">
        <v>33</v>
      </c>
      <c r="Z185">
        <v>60</v>
      </c>
      <c r="AA185">
        <v>12</v>
      </c>
      <c r="AB185">
        <v>1</v>
      </c>
      <c r="AC185">
        <v>1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23</v>
      </c>
      <c r="AP185">
        <v>4</v>
      </c>
      <c r="AQ185">
        <v>4</v>
      </c>
      <c r="AR185">
        <v>12</v>
      </c>
      <c r="AS185">
        <v>3</v>
      </c>
      <c r="AT185">
        <v>0</v>
      </c>
      <c r="AU185">
        <v>59</v>
      </c>
      <c r="AV185">
        <v>4</v>
      </c>
      <c r="AW185">
        <v>4</v>
      </c>
      <c r="AX185">
        <v>12</v>
      </c>
      <c r="AY185">
        <v>3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69</v>
      </c>
      <c r="BN185">
        <v>2</v>
      </c>
      <c r="BO185">
        <v>25</v>
      </c>
      <c r="BP185">
        <v>35</v>
      </c>
      <c r="BQ185">
        <v>6</v>
      </c>
      <c r="BR185">
        <v>1</v>
      </c>
    </row>
    <row r="186" spans="1:70" x14ac:dyDescent="0.25">
      <c r="A186" t="s">
        <v>547</v>
      </c>
      <c r="B186" t="s">
        <v>226</v>
      </c>
      <c r="C186" t="s">
        <v>227</v>
      </c>
      <c r="D186" t="s">
        <v>30</v>
      </c>
      <c r="E186" t="s">
        <v>467</v>
      </c>
      <c r="F186">
        <v>43479</v>
      </c>
      <c r="G186" s="1">
        <v>46069.534317129626</v>
      </c>
      <c r="H186" s="1">
        <v>46069.534317129626</v>
      </c>
      <c r="I186" s="1">
        <v>46069.535381944443</v>
      </c>
      <c r="J186" t="s">
        <v>303</v>
      </c>
      <c r="K186" t="s">
        <v>296</v>
      </c>
      <c r="L186" s="2">
        <v>1.0726530671296296E-3</v>
      </c>
      <c r="M186" t="s">
        <v>253</v>
      </c>
      <c r="N186" t="s">
        <v>254</v>
      </c>
      <c r="O186" t="s">
        <v>54</v>
      </c>
      <c r="P186" t="s">
        <v>255</v>
      </c>
      <c r="Q186" t="b">
        <v>1</v>
      </c>
      <c r="R186" t="b">
        <v>1</v>
      </c>
      <c r="S186" t="b">
        <v>0</v>
      </c>
      <c r="T186" t="b">
        <v>1</v>
      </c>
      <c r="U186" t="b">
        <v>1</v>
      </c>
      <c r="V186" t="b">
        <v>0</v>
      </c>
      <c r="W186">
        <v>152</v>
      </c>
      <c r="X186">
        <v>10</v>
      </c>
      <c r="Y186">
        <v>33</v>
      </c>
      <c r="Z186">
        <v>60</v>
      </c>
      <c r="AA186">
        <v>12</v>
      </c>
      <c r="AB186">
        <v>1</v>
      </c>
      <c r="AC186">
        <v>1</v>
      </c>
      <c r="AD186">
        <v>0</v>
      </c>
      <c r="AE186">
        <v>0</v>
      </c>
      <c r="AF186">
        <v>1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23</v>
      </c>
      <c r="AP186">
        <v>4</v>
      </c>
      <c r="AQ186">
        <v>4</v>
      </c>
      <c r="AR186">
        <v>12</v>
      </c>
      <c r="AS186">
        <v>3</v>
      </c>
      <c r="AT186">
        <v>0</v>
      </c>
      <c r="AU186">
        <v>59</v>
      </c>
      <c r="AV186">
        <v>4</v>
      </c>
      <c r="AW186">
        <v>4</v>
      </c>
      <c r="AX186">
        <v>12</v>
      </c>
      <c r="AY186">
        <v>3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69</v>
      </c>
      <c r="BN186">
        <v>2</v>
      </c>
      <c r="BO186">
        <v>25</v>
      </c>
      <c r="BP186">
        <v>35</v>
      </c>
      <c r="BQ186">
        <v>6</v>
      </c>
      <c r="BR186">
        <v>1</v>
      </c>
    </row>
    <row r="187" spans="1:70" x14ac:dyDescent="0.25">
      <c r="A187" t="s">
        <v>548</v>
      </c>
      <c r="B187" t="s">
        <v>216</v>
      </c>
      <c r="C187" t="s">
        <v>217</v>
      </c>
      <c r="D187" t="s">
        <v>30</v>
      </c>
      <c r="E187" t="s">
        <v>461</v>
      </c>
      <c r="F187">
        <v>2717</v>
      </c>
      <c r="G187" s="1">
        <v>46069.532962962963</v>
      </c>
      <c r="H187" s="1">
        <v>46069.532962962963</v>
      </c>
      <c r="I187" s="1">
        <v>46069.533738425926</v>
      </c>
      <c r="J187" t="s">
        <v>303</v>
      </c>
      <c r="K187" t="s">
        <v>296</v>
      </c>
      <c r="L187" s="2">
        <v>7.7828313657407405E-4</v>
      </c>
      <c r="M187" t="s">
        <v>253</v>
      </c>
      <c r="N187" t="s">
        <v>254</v>
      </c>
      <c r="O187" t="s">
        <v>54</v>
      </c>
      <c r="P187" t="s">
        <v>255</v>
      </c>
      <c r="Q187" t="b">
        <v>1</v>
      </c>
      <c r="R187" t="b">
        <v>1</v>
      </c>
      <c r="S187" t="b">
        <v>0</v>
      </c>
      <c r="T187" t="b">
        <v>1</v>
      </c>
      <c r="U187" t="b">
        <v>1</v>
      </c>
      <c r="V187" t="b">
        <v>0</v>
      </c>
      <c r="W187">
        <v>164</v>
      </c>
      <c r="X187">
        <v>4</v>
      </c>
      <c r="Y187">
        <v>29</v>
      </c>
      <c r="Z187">
        <v>41</v>
      </c>
      <c r="AA187">
        <v>27</v>
      </c>
      <c r="AB187">
        <v>1</v>
      </c>
      <c r="AC187">
        <v>1</v>
      </c>
      <c r="AD187">
        <v>0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16</v>
      </c>
      <c r="AP187">
        <v>1</v>
      </c>
      <c r="AQ187">
        <v>2</v>
      </c>
      <c r="AR187">
        <v>3</v>
      </c>
      <c r="AS187">
        <v>10</v>
      </c>
      <c r="AT187">
        <v>0</v>
      </c>
      <c r="AU187">
        <v>78</v>
      </c>
      <c r="AV187">
        <v>1</v>
      </c>
      <c r="AW187">
        <v>2</v>
      </c>
      <c r="AX187">
        <v>3</v>
      </c>
      <c r="AY187">
        <v>10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69</v>
      </c>
      <c r="BN187">
        <v>2</v>
      </c>
      <c r="BO187">
        <v>25</v>
      </c>
      <c r="BP187">
        <v>35</v>
      </c>
      <c r="BQ187">
        <v>6</v>
      </c>
      <c r="BR187">
        <v>1</v>
      </c>
    </row>
    <row r="188" spans="1:70" x14ac:dyDescent="0.25">
      <c r="A188" t="s">
        <v>549</v>
      </c>
      <c r="B188" t="s">
        <v>202</v>
      </c>
      <c r="C188" t="s">
        <v>203</v>
      </c>
      <c r="D188" t="s">
        <v>30</v>
      </c>
      <c r="E188" t="s">
        <v>463</v>
      </c>
      <c r="F188">
        <v>8943</v>
      </c>
      <c r="G188" s="1">
        <v>46069.531493055554</v>
      </c>
      <c r="H188" s="1">
        <v>46069.531493055554</v>
      </c>
      <c r="I188" s="1">
        <v>46069.532280092593</v>
      </c>
      <c r="J188" t="s">
        <v>303</v>
      </c>
      <c r="K188" t="s">
        <v>296</v>
      </c>
      <c r="L188" s="2">
        <v>7.9420089120370372E-4</v>
      </c>
      <c r="M188" t="s">
        <v>253</v>
      </c>
      <c r="N188" t="s">
        <v>254</v>
      </c>
      <c r="O188" t="s">
        <v>54</v>
      </c>
      <c r="P188" t="s">
        <v>255</v>
      </c>
      <c r="Q188" t="b">
        <v>1</v>
      </c>
      <c r="R188" t="b">
        <v>1</v>
      </c>
      <c r="S188" t="b">
        <v>0</v>
      </c>
      <c r="T188" t="b">
        <v>1</v>
      </c>
      <c r="U188" t="b">
        <v>1</v>
      </c>
      <c r="V188" t="b">
        <v>0</v>
      </c>
      <c r="W188">
        <v>137</v>
      </c>
      <c r="X188">
        <v>4</v>
      </c>
      <c r="Y188">
        <v>29</v>
      </c>
      <c r="Z188">
        <v>41</v>
      </c>
      <c r="AA188">
        <v>26</v>
      </c>
      <c r="AB188">
        <v>1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16</v>
      </c>
      <c r="AP188">
        <v>1</v>
      </c>
      <c r="AQ188">
        <v>2</v>
      </c>
      <c r="AR188">
        <v>3</v>
      </c>
      <c r="AS188">
        <v>10</v>
      </c>
      <c r="AT188">
        <v>0</v>
      </c>
      <c r="AU188">
        <v>52</v>
      </c>
      <c r="AV188">
        <v>1</v>
      </c>
      <c r="AW188">
        <v>2</v>
      </c>
      <c r="AX188">
        <v>3</v>
      </c>
      <c r="AY188">
        <v>10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69</v>
      </c>
      <c r="BN188">
        <v>2</v>
      </c>
      <c r="BO188">
        <v>25</v>
      </c>
      <c r="BP188">
        <v>35</v>
      </c>
      <c r="BQ188">
        <v>6</v>
      </c>
      <c r="BR188">
        <v>1</v>
      </c>
    </row>
    <row r="189" spans="1:70" x14ac:dyDescent="0.25">
      <c r="A189" t="s">
        <v>550</v>
      </c>
      <c r="B189" t="s">
        <v>202</v>
      </c>
      <c r="C189" t="s">
        <v>203</v>
      </c>
      <c r="D189" t="s">
        <v>30</v>
      </c>
      <c r="E189" t="s">
        <v>463</v>
      </c>
      <c r="F189">
        <v>8943</v>
      </c>
      <c r="G189" s="1">
        <v>46069.047951388886</v>
      </c>
      <c r="H189" s="1">
        <v>46069.047951388886</v>
      </c>
      <c r="I189" s="1">
        <v>46069.048726851855</v>
      </c>
      <c r="J189" t="s">
        <v>236</v>
      </c>
      <c r="K189" t="s">
        <v>296</v>
      </c>
      <c r="L189" s="2">
        <v>7.7162622685185184E-4</v>
      </c>
      <c r="M189" t="s">
        <v>253</v>
      </c>
      <c r="N189" t="s">
        <v>254</v>
      </c>
      <c r="O189" t="s">
        <v>54</v>
      </c>
      <c r="P189" t="s">
        <v>255</v>
      </c>
      <c r="Q189" t="b">
        <v>1</v>
      </c>
      <c r="R189" t="b">
        <v>1</v>
      </c>
      <c r="S189" t="b">
        <v>0</v>
      </c>
      <c r="T189" t="b">
        <v>1</v>
      </c>
      <c r="U189" t="b">
        <v>1</v>
      </c>
      <c r="V189" t="b">
        <v>0</v>
      </c>
      <c r="W189">
        <v>137</v>
      </c>
      <c r="X189">
        <v>4</v>
      </c>
      <c r="Y189">
        <v>29</v>
      </c>
      <c r="Z189">
        <v>41</v>
      </c>
      <c r="AA189">
        <v>26</v>
      </c>
      <c r="AB189">
        <v>1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16</v>
      </c>
      <c r="AP189">
        <v>1</v>
      </c>
      <c r="AQ189">
        <v>2</v>
      </c>
      <c r="AR189">
        <v>3</v>
      </c>
      <c r="AS189">
        <v>10</v>
      </c>
      <c r="AT189">
        <v>0</v>
      </c>
      <c r="AU189">
        <v>52</v>
      </c>
      <c r="AV189">
        <v>1</v>
      </c>
      <c r="AW189">
        <v>2</v>
      </c>
      <c r="AX189">
        <v>3</v>
      </c>
      <c r="AY189">
        <v>10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69</v>
      </c>
      <c r="BN189">
        <v>2</v>
      </c>
      <c r="BO189">
        <v>25</v>
      </c>
      <c r="BP189">
        <v>35</v>
      </c>
      <c r="BQ189">
        <v>6</v>
      </c>
      <c r="BR189">
        <v>1</v>
      </c>
    </row>
    <row r="190" spans="1:70" x14ac:dyDescent="0.25">
      <c r="A190" t="s">
        <v>551</v>
      </c>
      <c r="B190" t="s">
        <v>226</v>
      </c>
      <c r="C190" t="s">
        <v>227</v>
      </c>
      <c r="D190" t="s">
        <v>30</v>
      </c>
      <c r="E190" t="s">
        <v>467</v>
      </c>
      <c r="F190">
        <v>43479</v>
      </c>
      <c r="G190" s="1">
        <v>46069.04414351852</v>
      </c>
      <c r="H190" s="1">
        <v>46069.04414351852</v>
      </c>
      <c r="I190" s="1">
        <v>46069.045659722222</v>
      </c>
      <c r="J190" t="s">
        <v>236</v>
      </c>
      <c r="K190" t="s">
        <v>296</v>
      </c>
      <c r="L190" s="2">
        <v>1.5151231250000001E-3</v>
      </c>
      <c r="M190" t="s">
        <v>253</v>
      </c>
      <c r="N190" t="s">
        <v>254</v>
      </c>
      <c r="O190" t="s">
        <v>54</v>
      </c>
      <c r="P190" t="s">
        <v>255</v>
      </c>
      <c r="Q190" t="b">
        <v>1</v>
      </c>
      <c r="R190" t="b">
        <v>1</v>
      </c>
      <c r="S190" t="b">
        <v>0</v>
      </c>
      <c r="T190" t="b">
        <v>1</v>
      </c>
      <c r="U190" t="b">
        <v>1</v>
      </c>
      <c r="V190" t="b">
        <v>0</v>
      </c>
      <c r="W190">
        <v>152</v>
      </c>
      <c r="X190">
        <v>10</v>
      </c>
      <c r="Y190">
        <v>33</v>
      </c>
      <c r="Z190">
        <v>60</v>
      </c>
      <c r="AA190">
        <v>12</v>
      </c>
      <c r="AB190">
        <v>1</v>
      </c>
      <c r="AC190">
        <v>1</v>
      </c>
      <c r="AD190">
        <v>0</v>
      </c>
      <c r="AE190">
        <v>0</v>
      </c>
      <c r="AF190">
        <v>1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23</v>
      </c>
      <c r="AP190">
        <v>4</v>
      </c>
      <c r="AQ190">
        <v>4</v>
      </c>
      <c r="AR190">
        <v>12</v>
      </c>
      <c r="AS190">
        <v>3</v>
      </c>
      <c r="AT190">
        <v>0</v>
      </c>
      <c r="AU190">
        <v>59</v>
      </c>
      <c r="AV190">
        <v>4</v>
      </c>
      <c r="AW190">
        <v>4</v>
      </c>
      <c r="AX190">
        <v>12</v>
      </c>
      <c r="AY190">
        <v>3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69</v>
      </c>
      <c r="BN190">
        <v>2</v>
      </c>
      <c r="BO190">
        <v>25</v>
      </c>
      <c r="BP190">
        <v>35</v>
      </c>
      <c r="BQ190">
        <v>6</v>
      </c>
      <c r="BR190">
        <v>1</v>
      </c>
    </row>
    <row r="191" spans="1:70" x14ac:dyDescent="0.25">
      <c r="A191" t="s">
        <v>552</v>
      </c>
      <c r="B191" t="s">
        <v>216</v>
      </c>
      <c r="C191" t="s">
        <v>217</v>
      </c>
      <c r="D191" t="s">
        <v>30</v>
      </c>
      <c r="E191" t="s">
        <v>461</v>
      </c>
      <c r="F191">
        <v>2717</v>
      </c>
      <c r="G191" s="1">
        <v>46069.041979166665</v>
      </c>
      <c r="H191" s="1">
        <v>46069.041979166665</v>
      </c>
      <c r="I191" s="1">
        <v>46069.04346064815</v>
      </c>
      <c r="J191" t="s">
        <v>236</v>
      </c>
      <c r="K191" t="s">
        <v>296</v>
      </c>
      <c r="L191" s="2">
        <v>1.4776795833333334E-3</v>
      </c>
      <c r="M191" t="s">
        <v>253</v>
      </c>
      <c r="N191" t="s">
        <v>254</v>
      </c>
      <c r="O191" t="s">
        <v>54</v>
      </c>
      <c r="P191" t="s">
        <v>255</v>
      </c>
      <c r="Q191" t="b">
        <v>1</v>
      </c>
      <c r="R191" t="b">
        <v>1</v>
      </c>
      <c r="S191" t="b">
        <v>0</v>
      </c>
      <c r="T191" t="b">
        <v>1</v>
      </c>
      <c r="U191" t="b">
        <v>1</v>
      </c>
      <c r="V191" t="b">
        <v>0</v>
      </c>
      <c r="W191">
        <v>164</v>
      </c>
      <c r="X191">
        <v>4</v>
      </c>
      <c r="Y191">
        <v>29</v>
      </c>
      <c r="Z191">
        <v>41</v>
      </c>
      <c r="AA191">
        <v>27</v>
      </c>
      <c r="AB191">
        <v>1</v>
      </c>
      <c r="AC191">
        <v>1</v>
      </c>
      <c r="AD191">
        <v>0</v>
      </c>
      <c r="AE191">
        <v>0</v>
      </c>
      <c r="AF191">
        <v>0</v>
      </c>
      <c r="AG191">
        <v>1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16</v>
      </c>
      <c r="AP191">
        <v>1</v>
      </c>
      <c r="AQ191">
        <v>2</v>
      </c>
      <c r="AR191">
        <v>3</v>
      </c>
      <c r="AS191">
        <v>10</v>
      </c>
      <c r="AT191">
        <v>0</v>
      </c>
      <c r="AU191">
        <v>78</v>
      </c>
      <c r="AV191">
        <v>1</v>
      </c>
      <c r="AW191">
        <v>2</v>
      </c>
      <c r="AX191">
        <v>3</v>
      </c>
      <c r="AY191">
        <v>10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69</v>
      </c>
      <c r="BN191">
        <v>2</v>
      </c>
      <c r="BO191">
        <v>25</v>
      </c>
      <c r="BP191">
        <v>35</v>
      </c>
      <c r="BQ191">
        <v>6</v>
      </c>
      <c r="BR191">
        <v>1</v>
      </c>
    </row>
    <row r="192" spans="1:70" x14ac:dyDescent="0.25">
      <c r="A192" t="s">
        <v>553</v>
      </c>
      <c r="B192" t="s">
        <v>202</v>
      </c>
      <c r="C192" t="s">
        <v>203</v>
      </c>
      <c r="D192" t="s">
        <v>30</v>
      </c>
      <c r="E192" t="s">
        <v>463</v>
      </c>
      <c r="F192">
        <v>8943</v>
      </c>
      <c r="G192" s="1">
        <v>46068.046666666669</v>
      </c>
      <c r="H192" s="1">
        <v>46068.046666666669</v>
      </c>
      <c r="I192" s="1">
        <v>46068.047581018516</v>
      </c>
      <c r="J192" t="s">
        <v>236</v>
      </c>
      <c r="K192" t="s">
        <v>299</v>
      </c>
      <c r="L192" s="2">
        <v>9.196415740740741E-4</v>
      </c>
      <c r="M192" t="s">
        <v>253</v>
      </c>
      <c r="N192" t="s">
        <v>254</v>
      </c>
      <c r="O192" t="s">
        <v>54</v>
      </c>
      <c r="P192" t="s">
        <v>255</v>
      </c>
      <c r="Q192" t="b">
        <v>1</v>
      </c>
      <c r="R192" t="b">
        <v>1</v>
      </c>
      <c r="S192" t="b">
        <v>0</v>
      </c>
      <c r="T192" t="b">
        <v>1</v>
      </c>
      <c r="U192" t="b">
        <v>1</v>
      </c>
      <c r="V192" t="b">
        <v>0</v>
      </c>
      <c r="W192">
        <v>137</v>
      </c>
      <c r="X192">
        <v>4</v>
      </c>
      <c r="Y192">
        <v>29</v>
      </c>
      <c r="Z192">
        <v>41</v>
      </c>
      <c r="AA192">
        <v>26</v>
      </c>
      <c r="AB192">
        <v>1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16</v>
      </c>
      <c r="AP192">
        <v>1</v>
      </c>
      <c r="AQ192">
        <v>2</v>
      </c>
      <c r="AR192">
        <v>3</v>
      </c>
      <c r="AS192">
        <v>10</v>
      </c>
      <c r="AT192">
        <v>0</v>
      </c>
      <c r="AU192">
        <v>52</v>
      </c>
      <c r="AV192">
        <v>1</v>
      </c>
      <c r="AW192">
        <v>2</v>
      </c>
      <c r="AX192">
        <v>3</v>
      </c>
      <c r="AY192">
        <v>10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69</v>
      </c>
      <c r="BN192">
        <v>2</v>
      </c>
      <c r="BO192">
        <v>25</v>
      </c>
      <c r="BP192">
        <v>35</v>
      </c>
      <c r="BQ192">
        <v>6</v>
      </c>
      <c r="BR192">
        <v>1</v>
      </c>
    </row>
    <row r="193" spans="1:70" x14ac:dyDescent="0.25">
      <c r="A193" t="s">
        <v>554</v>
      </c>
      <c r="B193" t="s">
        <v>216</v>
      </c>
      <c r="C193" t="s">
        <v>217</v>
      </c>
      <c r="D193" t="s">
        <v>30</v>
      </c>
      <c r="E193" t="s">
        <v>461</v>
      </c>
      <c r="F193">
        <v>2717</v>
      </c>
      <c r="G193" s="1">
        <v>46068.044490740744</v>
      </c>
      <c r="H193" s="1">
        <v>46068.044490740744</v>
      </c>
      <c r="I193" s="1">
        <v>46068.045995370368</v>
      </c>
      <c r="J193" t="s">
        <v>236</v>
      </c>
      <c r="K193" t="s">
        <v>299</v>
      </c>
      <c r="L193" s="2">
        <v>1.5075326967592592E-3</v>
      </c>
      <c r="M193" t="s">
        <v>253</v>
      </c>
      <c r="N193" t="s">
        <v>254</v>
      </c>
      <c r="O193" t="s">
        <v>54</v>
      </c>
      <c r="P193" t="s">
        <v>255</v>
      </c>
      <c r="Q193" t="b">
        <v>1</v>
      </c>
      <c r="R193" t="b">
        <v>1</v>
      </c>
      <c r="S193" t="b">
        <v>0</v>
      </c>
      <c r="T193" t="b">
        <v>1</v>
      </c>
      <c r="U193" t="b">
        <v>1</v>
      </c>
      <c r="V193" t="b">
        <v>0</v>
      </c>
      <c r="W193">
        <v>164</v>
      </c>
      <c r="X193">
        <v>4</v>
      </c>
      <c r="Y193">
        <v>29</v>
      </c>
      <c r="Z193">
        <v>41</v>
      </c>
      <c r="AA193">
        <v>27</v>
      </c>
      <c r="AB193">
        <v>1</v>
      </c>
      <c r="AC193">
        <v>1</v>
      </c>
      <c r="AD193">
        <v>0</v>
      </c>
      <c r="AE193">
        <v>0</v>
      </c>
      <c r="AF193">
        <v>0</v>
      </c>
      <c r="AG193">
        <v>1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16</v>
      </c>
      <c r="AP193">
        <v>1</v>
      </c>
      <c r="AQ193">
        <v>2</v>
      </c>
      <c r="AR193">
        <v>3</v>
      </c>
      <c r="AS193">
        <v>10</v>
      </c>
      <c r="AT193">
        <v>0</v>
      </c>
      <c r="AU193">
        <v>78</v>
      </c>
      <c r="AV193">
        <v>1</v>
      </c>
      <c r="AW193">
        <v>2</v>
      </c>
      <c r="AX193">
        <v>3</v>
      </c>
      <c r="AY193">
        <v>10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69</v>
      </c>
      <c r="BN193">
        <v>2</v>
      </c>
      <c r="BO193">
        <v>25</v>
      </c>
      <c r="BP193">
        <v>35</v>
      </c>
      <c r="BQ193">
        <v>6</v>
      </c>
      <c r="BR193">
        <v>1</v>
      </c>
    </row>
    <row r="194" spans="1:70" x14ac:dyDescent="0.25">
      <c r="A194" t="s">
        <v>555</v>
      </c>
      <c r="B194" t="s">
        <v>226</v>
      </c>
      <c r="C194" t="s">
        <v>227</v>
      </c>
      <c r="D194" t="s">
        <v>30</v>
      </c>
      <c r="E194" t="s">
        <v>467</v>
      </c>
      <c r="F194">
        <v>43479</v>
      </c>
      <c r="G194" s="1">
        <v>46068.042349537034</v>
      </c>
      <c r="H194" s="1">
        <v>46068.042349537034</v>
      </c>
      <c r="I194" s="1">
        <v>46068.043854166666</v>
      </c>
      <c r="J194" t="s">
        <v>236</v>
      </c>
      <c r="K194" t="s">
        <v>299</v>
      </c>
      <c r="L194" s="2">
        <v>1.5144945138888888E-3</v>
      </c>
      <c r="M194" t="s">
        <v>253</v>
      </c>
      <c r="N194" t="s">
        <v>254</v>
      </c>
      <c r="O194" t="s">
        <v>54</v>
      </c>
      <c r="P194" t="s">
        <v>255</v>
      </c>
      <c r="Q194" t="b">
        <v>1</v>
      </c>
      <c r="R194" t="b">
        <v>1</v>
      </c>
      <c r="S194" t="b">
        <v>0</v>
      </c>
      <c r="T194" t="b">
        <v>1</v>
      </c>
      <c r="U194" t="b">
        <v>1</v>
      </c>
      <c r="V194" t="b">
        <v>0</v>
      </c>
      <c r="W194">
        <v>152</v>
      </c>
      <c r="X194">
        <v>10</v>
      </c>
      <c r="Y194">
        <v>33</v>
      </c>
      <c r="Z194">
        <v>60</v>
      </c>
      <c r="AA194">
        <v>12</v>
      </c>
      <c r="AB194">
        <v>1</v>
      </c>
      <c r="AC194">
        <v>1</v>
      </c>
      <c r="AD194">
        <v>0</v>
      </c>
      <c r="AE194">
        <v>0</v>
      </c>
      <c r="AF194">
        <v>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23</v>
      </c>
      <c r="AP194">
        <v>4</v>
      </c>
      <c r="AQ194">
        <v>4</v>
      </c>
      <c r="AR194">
        <v>12</v>
      </c>
      <c r="AS194">
        <v>3</v>
      </c>
      <c r="AT194">
        <v>0</v>
      </c>
      <c r="AU194">
        <v>59</v>
      </c>
      <c r="AV194">
        <v>4</v>
      </c>
      <c r="AW194">
        <v>4</v>
      </c>
      <c r="AX194">
        <v>12</v>
      </c>
      <c r="AY194">
        <v>3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69</v>
      </c>
      <c r="BN194">
        <v>2</v>
      </c>
      <c r="BO194">
        <v>25</v>
      </c>
      <c r="BP194">
        <v>35</v>
      </c>
      <c r="BQ194">
        <v>6</v>
      </c>
      <c r="BR194">
        <v>1</v>
      </c>
    </row>
    <row r="195" spans="1:70" x14ac:dyDescent="0.25">
      <c r="A195" t="s">
        <v>556</v>
      </c>
      <c r="B195" t="s">
        <v>216</v>
      </c>
      <c r="C195" t="s">
        <v>217</v>
      </c>
      <c r="D195" t="s">
        <v>30</v>
      </c>
      <c r="E195" t="s">
        <v>461</v>
      </c>
      <c r="F195">
        <v>2717</v>
      </c>
      <c r="G195" s="1">
        <v>46067.047199074077</v>
      </c>
      <c r="H195" s="1">
        <v>46067.047199074077</v>
      </c>
      <c r="I195" s="1">
        <v>46067.048020833332</v>
      </c>
      <c r="J195" t="s">
        <v>236</v>
      </c>
      <c r="K195" t="s">
        <v>301</v>
      </c>
      <c r="L195" s="2">
        <v>8.2604052083333338E-4</v>
      </c>
      <c r="M195" t="s">
        <v>253</v>
      </c>
      <c r="N195" t="s">
        <v>254</v>
      </c>
      <c r="O195" t="s">
        <v>54</v>
      </c>
      <c r="P195" t="s">
        <v>255</v>
      </c>
      <c r="Q195" t="b">
        <v>1</v>
      </c>
      <c r="R195" t="b">
        <v>1</v>
      </c>
      <c r="S195" t="b">
        <v>0</v>
      </c>
      <c r="T195" t="b">
        <v>1</v>
      </c>
      <c r="U195" t="b">
        <v>1</v>
      </c>
      <c r="V195" t="b">
        <v>0</v>
      </c>
      <c r="W195">
        <v>162</v>
      </c>
      <c r="X195">
        <v>4</v>
      </c>
      <c r="Y195">
        <v>28</v>
      </c>
      <c r="Z195">
        <v>40</v>
      </c>
      <c r="AA195">
        <v>27</v>
      </c>
      <c r="AB195">
        <v>1</v>
      </c>
      <c r="AC195">
        <v>1</v>
      </c>
      <c r="AD195">
        <v>0</v>
      </c>
      <c r="AE195">
        <v>0</v>
      </c>
      <c r="AF195">
        <v>0</v>
      </c>
      <c r="AG195">
        <v>1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16</v>
      </c>
      <c r="AP195">
        <v>1</v>
      </c>
      <c r="AQ195">
        <v>2</v>
      </c>
      <c r="AR195">
        <v>3</v>
      </c>
      <c r="AS195">
        <v>10</v>
      </c>
      <c r="AT195">
        <v>0</v>
      </c>
      <c r="AU195">
        <v>78</v>
      </c>
      <c r="AV195">
        <v>1</v>
      </c>
      <c r="AW195">
        <v>2</v>
      </c>
      <c r="AX195">
        <v>3</v>
      </c>
      <c r="AY195">
        <v>10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67</v>
      </c>
      <c r="BN195">
        <v>2</v>
      </c>
      <c r="BO195">
        <v>24</v>
      </c>
      <c r="BP195">
        <v>34</v>
      </c>
      <c r="BQ195">
        <v>6</v>
      </c>
      <c r="BR195">
        <v>1</v>
      </c>
    </row>
    <row r="196" spans="1:70" x14ac:dyDescent="0.25">
      <c r="A196" t="s">
        <v>557</v>
      </c>
      <c r="B196" t="s">
        <v>202</v>
      </c>
      <c r="C196" t="s">
        <v>203</v>
      </c>
      <c r="D196" t="s">
        <v>30</v>
      </c>
      <c r="E196" t="s">
        <v>463</v>
      </c>
      <c r="F196">
        <v>8943</v>
      </c>
      <c r="G196" s="1">
        <v>46067.045844907407</v>
      </c>
      <c r="H196" s="1">
        <v>46067.045844907407</v>
      </c>
      <c r="I196" s="1">
        <v>46067.046631944446</v>
      </c>
      <c r="J196" t="s">
        <v>236</v>
      </c>
      <c r="K196" t="s">
        <v>301</v>
      </c>
      <c r="L196" s="2">
        <v>7.9222431712962964E-4</v>
      </c>
      <c r="M196" t="s">
        <v>253</v>
      </c>
      <c r="N196" t="s">
        <v>254</v>
      </c>
      <c r="O196" t="s">
        <v>54</v>
      </c>
      <c r="P196" t="s">
        <v>255</v>
      </c>
      <c r="Q196" t="b">
        <v>1</v>
      </c>
      <c r="R196" t="b">
        <v>1</v>
      </c>
      <c r="S196" t="b">
        <v>0</v>
      </c>
      <c r="T196" t="b">
        <v>1</v>
      </c>
      <c r="U196" t="b">
        <v>1</v>
      </c>
      <c r="V196" t="b">
        <v>0</v>
      </c>
      <c r="W196">
        <v>135</v>
      </c>
      <c r="X196">
        <v>4</v>
      </c>
      <c r="Y196">
        <v>28</v>
      </c>
      <c r="Z196">
        <v>40</v>
      </c>
      <c r="AA196">
        <v>26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16</v>
      </c>
      <c r="AP196">
        <v>1</v>
      </c>
      <c r="AQ196">
        <v>2</v>
      </c>
      <c r="AR196">
        <v>3</v>
      </c>
      <c r="AS196">
        <v>10</v>
      </c>
      <c r="AT196">
        <v>0</v>
      </c>
      <c r="AU196">
        <v>52</v>
      </c>
      <c r="AV196">
        <v>1</v>
      </c>
      <c r="AW196">
        <v>2</v>
      </c>
      <c r="AX196">
        <v>3</v>
      </c>
      <c r="AY196">
        <v>10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67</v>
      </c>
      <c r="BN196">
        <v>2</v>
      </c>
      <c r="BO196">
        <v>24</v>
      </c>
      <c r="BP196">
        <v>34</v>
      </c>
      <c r="BQ196">
        <v>6</v>
      </c>
      <c r="BR196">
        <v>1</v>
      </c>
    </row>
    <row r="197" spans="1:70" x14ac:dyDescent="0.25">
      <c r="A197" t="s">
        <v>558</v>
      </c>
      <c r="B197" t="s">
        <v>226</v>
      </c>
      <c r="C197" t="s">
        <v>227</v>
      </c>
      <c r="D197" t="s">
        <v>30</v>
      </c>
      <c r="E197" t="s">
        <v>467</v>
      </c>
      <c r="F197">
        <v>43479</v>
      </c>
      <c r="G197" s="1">
        <v>46067.044166666667</v>
      </c>
      <c r="H197" s="1">
        <v>46067.044166666667</v>
      </c>
      <c r="I197" s="1">
        <v>46067.045173611114</v>
      </c>
      <c r="J197" t="s">
        <v>236</v>
      </c>
      <c r="K197" t="s">
        <v>301</v>
      </c>
      <c r="L197" s="2">
        <v>1.0021801273148148E-3</v>
      </c>
      <c r="M197" t="s">
        <v>253</v>
      </c>
      <c r="N197" t="s">
        <v>254</v>
      </c>
      <c r="O197" t="s">
        <v>54</v>
      </c>
      <c r="P197" t="s">
        <v>255</v>
      </c>
      <c r="Q197" t="b">
        <v>1</v>
      </c>
      <c r="R197" t="b">
        <v>1</v>
      </c>
      <c r="S197" t="b">
        <v>0</v>
      </c>
      <c r="T197" t="b">
        <v>1</v>
      </c>
      <c r="U197" t="b">
        <v>1</v>
      </c>
      <c r="V197" t="b">
        <v>0</v>
      </c>
      <c r="W197">
        <v>150</v>
      </c>
      <c r="X197">
        <v>10</v>
      </c>
      <c r="Y197">
        <v>32</v>
      </c>
      <c r="Z197">
        <v>59</v>
      </c>
      <c r="AA197">
        <v>12</v>
      </c>
      <c r="AB197">
        <v>1</v>
      </c>
      <c r="AC197">
        <v>1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23</v>
      </c>
      <c r="AP197">
        <v>4</v>
      </c>
      <c r="AQ197">
        <v>4</v>
      </c>
      <c r="AR197">
        <v>12</v>
      </c>
      <c r="AS197">
        <v>3</v>
      </c>
      <c r="AT197">
        <v>0</v>
      </c>
      <c r="AU197">
        <v>59</v>
      </c>
      <c r="AV197">
        <v>4</v>
      </c>
      <c r="AW197">
        <v>4</v>
      </c>
      <c r="AX197">
        <v>12</v>
      </c>
      <c r="AY197">
        <v>3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67</v>
      </c>
      <c r="BN197">
        <v>2</v>
      </c>
      <c r="BO197">
        <v>24</v>
      </c>
      <c r="BP197">
        <v>34</v>
      </c>
      <c r="BQ197">
        <v>6</v>
      </c>
      <c r="BR197">
        <v>1</v>
      </c>
    </row>
    <row r="198" spans="1:70" x14ac:dyDescent="0.25">
      <c r="A198" t="s">
        <v>559</v>
      </c>
      <c r="B198" t="s">
        <v>216</v>
      </c>
      <c r="C198" t="s">
        <v>217</v>
      </c>
      <c r="D198" t="s">
        <v>30</v>
      </c>
      <c r="E198" t="s">
        <v>455</v>
      </c>
      <c r="F198">
        <v>3046</v>
      </c>
      <c r="G198" s="1">
        <v>46066.736921296295</v>
      </c>
      <c r="H198" s="1">
        <v>46066.736921296295</v>
      </c>
      <c r="I198" s="1">
        <v>46066.737673611111</v>
      </c>
      <c r="J198" t="s">
        <v>279</v>
      </c>
      <c r="K198" t="s">
        <v>304</v>
      </c>
      <c r="L198" s="2">
        <v>7.473346759259259E-4</v>
      </c>
      <c r="M198" t="s">
        <v>253</v>
      </c>
      <c r="N198" t="s">
        <v>254</v>
      </c>
      <c r="O198" t="s">
        <v>54</v>
      </c>
      <c r="P198" t="s">
        <v>255</v>
      </c>
      <c r="Q198" t="b">
        <v>1</v>
      </c>
      <c r="R198" t="b">
        <v>1</v>
      </c>
      <c r="S198" t="b">
        <v>0</v>
      </c>
      <c r="T198" t="b">
        <v>1</v>
      </c>
      <c r="U198" t="b">
        <v>1</v>
      </c>
      <c r="V198" t="b">
        <v>0</v>
      </c>
      <c r="W198">
        <v>110</v>
      </c>
      <c r="X198">
        <v>0</v>
      </c>
      <c r="Y198">
        <v>29</v>
      </c>
      <c r="Z198">
        <v>54</v>
      </c>
      <c r="AA198">
        <v>24</v>
      </c>
      <c r="AB198">
        <v>3</v>
      </c>
      <c r="AC198">
        <v>10</v>
      </c>
      <c r="AD198">
        <v>0</v>
      </c>
      <c r="AE198">
        <v>0</v>
      </c>
      <c r="AF198">
        <v>6</v>
      </c>
      <c r="AG198">
        <v>4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100</v>
      </c>
      <c r="BN198">
        <v>0</v>
      </c>
      <c r="BO198">
        <v>29</v>
      </c>
      <c r="BP198">
        <v>48</v>
      </c>
      <c r="BQ198">
        <v>20</v>
      </c>
      <c r="BR198">
        <v>3</v>
      </c>
    </row>
    <row r="199" spans="1:70" x14ac:dyDescent="0.25">
      <c r="A199" t="s">
        <v>560</v>
      </c>
      <c r="B199" t="s">
        <v>216</v>
      </c>
      <c r="C199" t="s">
        <v>217</v>
      </c>
      <c r="D199" t="s">
        <v>30</v>
      </c>
      <c r="E199" t="s">
        <v>455</v>
      </c>
      <c r="F199">
        <v>3046</v>
      </c>
      <c r="G199" s="1">
        <v>46066.707592592589</v>
      </c>
      <c r="H199" s="1">
        <v>46066.707592592589</v>
      </c>
      <c r="I199" s="1">
        <v>46066.708391203705</v>
      </c>
      <c r="J199" t="s">
        <v>261</v>
      </c>
      <c r="K199" t="s">
        <v>304</v>
      </c>
      <c r="L199" s="2">
        <v>7.9239170138888885E-4</v>
      </c>
      <c r="M199" t="s">
        <v>253</v>
      </c>
      <c r="N199" t="s">
        <v>254</v>
      </c>
      <c r="O199" t="s">
        <v>54</v>
      </c>
      <c r="P199" t="s">
        <v>255</v>
      </c>
      <c r="Q199" t="b">
        <v>1</v>
      </c>
      <c r="R199" t="b">
        <v>1</v>
      </c>
      <c r="S199" t="b">
        <v>0</v>
      </c>
      <c r="T199" t="b">
        <v>1</v>
      </c>
      <c r="U199" t="b">
        <v>1</v>
      </c>
      <c r="V199" t="b">
        <v>0</v>
      </c>
      <c r="W199">
        <v>110</v>
      </c>
      <c r="X199">
        <v>0</v>
      </c>
      <c r="Y199">
        <v>29</v>
      </c>
      <c r="Z199">
        <v>54</v>
      </c>
      <c r="AA199">
        <v>24</v>
      </c>
      <c r="AB199">
        <v>3</v>
      </c>
      <c r="AC199">
        <v>10</v>
      </c>
      <c r="AD199">
        <v>0</v>
      </c>
      <c r="AE199">
        <v>0</v>
      </c>
      <c r="AF199">
        <v>6</v>
      </c>
      <c r="AG199">
        <v>4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100</v>
      </c>
      <c r="BN199">
        <v>0</v>
      </c>
      <c r="BO199">
        <v>29</v>
      </c>
      <c r="BP199">
        <v>48</v>
      </c>
      <c r="BQ199">
        <v>20</v>
      </c>
      <c r="BR199">
        <v>3</v>
      </c>
    </row>
    <row r="200" spans="1:70" x14ac:dyDescent="0.25">
      <c r="A200" t="s">
        <v>561</v>
      </c>
      <c r="B200" t="s">
        <v>216</v>
      </c>
      <c r="C200" t="s">
        <v>217</v>
      </c>
      <c r="D200" t="s">
        <v>30</v>
      </c>
      <c r="E200" t="s">
        <v>455</v>
      </c>
      <c r="F200">
        <v>3046</v>
      </c>
      <c r="G200" s="1">
        <v>46066.56009259259</v>
      </c>
      <c r="H200" s="1">
        <v>46066.56009259259</v>
      </c>
      <c r="I200" s="1">
        <v>46066.560868055552</v>
      </c>
      <c r="J200" t="s">
        <v>562</v>
      </c>
      <c r="K200" t="s">
        <v>304</v>
      </c>
      <c r="L200" s="2">
        <v>7.8223660879629632E-4</v>
      </c>
      <c r="M200" t="s">
        <v>253</v>
      </c>
      <c r="N200" t="s">
        <v>254</v>
      </c>
      <c r="O200" t="s">
        <v>54</v>
      </c>
      <c r="P200" t="s">
        <v>255</v>
      </c>
      <c r="Q200" t="b">
        <v>1</v>
      </c>
      <c r="R200" t="b">
        <v>1</v>
      </c>
      <c r="S200" t="b">
        <v>0</v>
      </c>
      <c r="T200" t="b">
        <v>1</v>
      </c>
      <c r="U200" t="b">
        <v>1</v>
      </c>
      <c r="V200" t="b">
        <v>0</v>
      </c>
      <c r="W200">
        <v>110</v>
      </c>
      <c r="X200">
        <v>0</v>
      </c>
      <c r="Y200">
        <v>29</v>
      </c>
      <c r="Z200">
        <v>54</v>
      </c>
      <c r="AA200">
        <v>24</v>
      </c>
      <c r="AB200">
        <v>3</v>
      </c>
      <c r="AC200">
        <v>10</v>
      </c>
      <c r="AD200">
        <v>0</v>
      </c>
      <c r="AE200">
        <v>0</v>
      </c>
      <c r="AF200">
        <v>6</v>
      </c>
      <c r="AG200">
        <v>4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100</v>
      </c>
      <c r="BN200">
        <v>0</v>
      </c>
      <c r="BO200">
        <v>29</v>
      </c>
      <c r="BP200">
        <v>48</v>
      </c>
      <c r="BQ200">
        <v>20</v>
      </c>
      <c r="BR200">
        <v>3</v>
      </c>
    </row>
    <row r="201" spans="1:70" x14ac:dyDescent="0.25">
      <c r="A201" t="s">
        <v>563</v>
      </c>
      <c r="B201" t="s">
        <v>216</v>
      </c>
      <c r="C201" t="s">
        <v>217</v>
      </c>
      <c r="D201" t="s">
        <v>30</v>
      </c>
      <c r="E201" t="s">
        <v>564</v>
      </c>
      <c r="F201">
        <v>3046</v>
      </c>
      <c r="G201" s="1">
        <v>46066.555960648147</v>
      </c>
      <c r="H201" s="1">
        <v>46066.555960648147</v>
      </c>
      <c r="I201" s="1">
        <v>46066.556712962964</v>
      </c>
      <c r="J201" t="s">
        <v>562</v>
      </c>
      <c r="K201" t="s">
        <v>304</v>
      </c>
      <c r="L201" s="2">
        <v>7.5348846064814817E-4</v>
      </c>
      <c r="M201" t="s">
        <v>253</v>
      </c>
      <c r="N201" t="s">
        <v>254</v>
      </c>
      <c r="O201" t="s">
        <v>54</v>
      </c>
      <c r="P201" t="s">
        <v>255</v>
      </c>
      <c r="Q201" t="b">
        <v>1</v>
      </c>
      <c r="R201" t="b">
        <v>1</v>
      </c>
      <c r="S201" t="b">
        <v>0</v>
      </c>
      <c r="T201" t="b">
        <v>1</v>
      </c>
      <c r="U201" t="b">
        <v>1</v>
      </c>
      <c r="V201" t="b">
        <v>0</v>
      </c>
      <c r="W201">
        <v>110</v>
      </c>
      <c r="X201">
        <v>0</v>
      </c>
      <c r="Y201">
        <v>29</v>
      </c>
      <c r="Z201">
        <v>54</v>
      </c>
      <c r="AA201">
        <v>24</v>
      </c>
      <c r="AB201">
        <v>3</v>
      </c>
      <c r="AC201">
        <v>10</v>
      </c>
      <c r="AD201">
        <v>0</v>
      </c>
      <c r="AE201">
        <v>0</v>
      </c>
      <c r="AF201">
        <v>6</v>
      </c>
      <c r="AG201">
        <v>4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100</v>
      </c>
      <c r="BN201">
        <v>0</v>
      </c>
      <c r="BO201">
        <v>29</v>
      </c>
      <c r="BP201">
        <v>48</v>
      </c>
      <c r="BQ201">
        <v>20</v>
      </c>
      <c r="BR201">
        <v>3</v>
      </c>
    </row>
    <row r="202" spans="1:70" x14ac:dyDescent="0.25">
      <c r="A202" t="s">
        <v>565</v>
      </c>
      <c r="B202" t="s">
        <v>216</v>
      </c>
      <c r="C202" t="s">
        <v>217</v>
      </c>
      <c r="D202" t="s">
        <v>30</v>
      </c>
      <c r="E202" t="s">
        <v>564</v>
      </c>
      <c r="F202">
        <v>3046</v>
      </c>
      <c r="G202" s="1">
        <v>46066.537141203706</v>
      </c>
      <c r="H202" s="1">
        <v>46066.537141203706</v>
      </c>
      <c r="I202" s="1">
        <v>46066.537905092591</v>
      </c>
      <c r="J202" t="s">
        <v>303</v>
      </c>
      <c r="K202" t="s">
        <v>304</v>
      </c>
      <c r="L202" s="2">
        <v>7.6261635416666662E-4</v>
      </c>
      <c r="M202" t="s">
        <v>253</v>
      </c>
      <c r="N202" t="s">
        <v>254</v>
      </c>
      <c r="O202" t="s">
        <v>54</v>
      </c>
      <c r="P202" t="s">
        <v>255</v>
      </c>
      <c r="Q202" t="b">
        <v>1</v>
      </c>
      <c r="R202" t="b">
        <v>1</v>
      </c>
      <c r="S202" t="b">
        <v>0</v>
      </c>
      <c r="T202" t="b">
        <v>1</v>
      </c>
      <c r="U202" t="b">
        <v>1</v>
      </c>
      <c r="V202" t="b">
        <v>0</v>
      </c>
      <c r="W202">
        <v>110</v>
      </c>
      <c r="X202">
        <v>0</v>
      </c>
      <c r="Y202">
        <v>29</v>
      </c>
      <c r="Z202">
        <v>54</v>
      </c>
      <c r="AA202">
        <v>24</v>
      </c>
      <c r="AB202">
        <v>3</v>
      </c>
      <c r="AC202">
        <v>10</v>
      </c>
      <c r="AD202">
        <v>0</v>
      </c>
      <c r="AE202">
        <v>0</v>
      </c>
      <c r="AF202">
        <v>6</v>
      </c>
      <c r="AG202">
        <v>4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100</v>
      </c>
      <c r="BN202">
        <v>0</v>
      </c>
      <c r="BO202">
        <v>29</v>
      </c>
      <c r="BP202">
        <v>48</v>
      </c>
      <c r="BQ202">
        <v>20</v>
      </c>
      <c r="BR202">
        <v>3</v>
      </c>
    </row>
    <row r="203" spans="1:70" x14ac:dyDescent="0.25">
      <c r="A203" t="s">
        <v>566</v>
      </c>
      <c r="B203" t="s">
        <v>216</v>
      </c>
      <c r="C203" t="s">
        <v>217</v>
      </c>
      <c r="D203" t="s">
        <v>30</v>
      </c>
      <c r="E203" t="s">
        <v>564</v>
      </c>
      <c r="F203">
        <v>3046</v>
      </c>
      <c r="G203" s="1">
        <v>46066.534756944442</v>
      </c>
      <c r="H203" s="1">
        <v>46066.534756944442</v>
      </c>
      <c r="I203" s="1">
        <v>46066.535532407404</v>
      </c>
      <c r="J203" t="s">
        <v>303</v>
      </c>
      <c r="K203" t="s">
        <v>304</v>
      </c>
      <c r="L203" s="2">
        <v>7.8400850694444442E-4</v>
      </c>
      <c r="M203" t="s">
        <v>253</v>
      </c>
      <c r="N203" t="s">
        <v>254</v>
      </c>
      <c r="O203" t="s">
        <v>54</v>
      </c>
      <c r="P203" t="s">
        <v>255</v>
      </c>
      <c r="Q203" t="b">
        <v>1</v>
      </c>
      <c r="R203" t="b">
        <v>1</v>
      </c>
      <c r="S203" t="b">
        <v>0</v>
      </c>
      <c r="T203" t="b">
        <v>1</v>
      </c>
      <c r="U203" t="b">
        <v>1</v>
      </c>
      <c r="V203" t="b">
        <v>0</v>
      </c>
      <c r="W203">
        <v>110</v>
      </c>
      <c r="X203">
        <v>0</v>
      </c>
      <c r="Y203">
        <v>29</v>
      </c>
      <c r="Z203">
        <v>54</v>
      </c>
      <c r="AA203">
        <v>24</v>
      </c>
      <c r="AB203">
        <v>3</v>
      </c>
      <c r="AC203">
        <v>10</v>
      </c>
      <c r="AD203">
        <v>0</v>
      </c>
      <c r="AE203">
        <v>0</v>
      </c>
      <c r="AF203">
        <v>6</v>
      </c>
      <c r="AG203">
        <v>4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100</v>
      </c>
      <c r="BN203">
        <v>0</v>
      </c>
      <c r="BO203">
        <v>29</v>
      </c>
      <c r="BP203">
        <v>48</v>
      </c>
      <c r="BQ203">
        <v>20</v>
      </c>
      <c r="BR203">
        <v>3</v>
      </c>
    </row>
    <row r="204" spans="1:70" x14ac:dyDescent="0.25">
      <c r="A204" t="s">
        <v>567</v>
      </c>
      <c r="B204" t="s">
        <v>216</v>
      </c>
      <c r="C204" t="s">
        <v>217</v>
      </c>
      <c r="D204" t="s">
        <v>30</v>
      </c>
      <c r="E204" t="s">
        <v>455</v>
      </c>
      <c r="F204">
        <v>3046</v>
      </c>
      <c r="G204" s="1">
        <v>46066.525891203702</v>
      </c>
      <c r="H204" s="1">
        <v>46066.525891203702</v>
      </c>
      <c r="I204" s="1">
        <v>46066.776261574072</v>
      </c>
      <c r="J204" t="s">
        <v>303</v>
      </c>
      <c r="K204" t="s">
        <v>304</v>
      </c>
      <c r="L204" s="2">
        <v>0.25037058952546298</v>
      </c>
      <c r="M204" t="s">
        <v>253</v>
      </c>
      <c r="N204" t="s">
        <v>254</v>
      </c>
      <c r="O204" t="s">
        <v>54</v>
      </c>
      <c r="P204" t="s">
        <v>255</v>
      </c>
      <c r="Q204" t="b">
        <v>1</v>
      </c>
      <c r="R204" t="b">
        <v>1</v>
      </c>
      <c r="S204" t="b">
        <v>0</v>
      </c>
      <c r="T204" t="b">
        <v>1</v>
      </c>
      <c r="U204" t="b">
        <v>1</v>
      </c>
      <c r="V204" t="b">
        <v>0</v>
      </c>
      <c r="W204">
        <v>110</v>
      </c>
      <c r="X204">
        <v>0</v>
      </c>
      <c r="Y204">
        <v>29</v>
      </c>
      <c r="Z204">
        <v>54</v>
      </c>
      <c r="AA204">
        <v>24</v>
      </c>
      <c r="AB204">
        <v>3</v>
      </c>
      <c r="AC204">
        <v>10</v>
      </c>
      <c r="AD204">
        <v>0</v>
      </c>
      <c r="AE204">
        <v>0</v>
      </c>
      <c r="AF204">
        <v>6</v>
      </c>
      <c r="AG204">
        <v>4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100</v>
      </c>
      <c r="BN204">
        <v>0</v>
      </c>
      <c r="BO204">
        <v>29</v>
      </c>
      <c r="BP204">
        <v>48</v>
      </c>
      <c r="BQ204">
        <v>20</v>
      </c>
      <c r="BR204">
        <v>3</v>
      </c>
    </row>
    <row r="205" spans="1:70" x14ac:dyDescent="0.25">
      <c r="A205" t="s">
        <v>568</v>
      </c>
      <c r="B205" t="s">
        <v>216</v>
      </c>
      <c r="C205" t="s">
        <v>217</v>
      </c>
      <c r="D205" t="s">
        <v>197</v>
      </c>
      <c r="E205" t="s">
        <v>455</v>
      </c>
      <c r="F205">
        <v>3046</v>
      </c>
      <c r="G205" s="1">
        <v>46066.523194444446</v>
      </c>
      <c r="H205" s="1">
        <v>46066.523194444446</v>
      </c>
      <c r="I205" s="1">
        <v>46066.774178240739</v>
      </c>
      <c r="J205" t="s">
        <v>303</v>
      </c>
      <c r="K205" t="s">
        <v>304</v>
      </c>
      <c r="L205" s="2">
        <v>0.25098981834490741</v>
      </c>
      <c r="M205" t="s">
        <v>253</v>
      </c>
      <c r="N205" t="s">
        <v>254</v>
      </c>
      <c r="O205" t="s">
        <v>54</v>
      </c>
      <c r="P205" t="s">
        <v>255</v>
      </c>
      <c r="Q205" t="b">
        <v>1</v>
      </c>
      <c r="R205" t="b">
        <v>1</v>
      </c>
      <c r="S205" t="b">
        <v>0</v>
      </c>
      <c r="T205" t="b">
        <v>1</v>
      </c>
      <c r="U205" t="b">
        <v>1</v>
      </c>
      <c r="V205" t="b">
        <v>0</v>
      </c>
      <c r="W205">
        <v>10</v>
      </c>
      <c r="X205">
        <v>0</v>
      </c>
      <c r="Y205">
        <v>0</v>
      </c>
      <c r="Z205">
        <v>6</v>
      </c>
      <c r="AA205">
        <v>4</v>
      </c>
      <c r="AB205">
        <v>0</v>
      </c>
      <c r="AC205">
        <v>10</v>
      </c>
      <c r="AD205">
        <v>0</v>
      </c>
      <c r="AE205">
        <v>0</v>
      </c>
      <c r="AF205">
        <v>6</v>
      </c>
      <c r="AG205">
        <v>4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</row>
    <row r="206" spans="1:70" x14ac:dyDescent="0.25">
      <c r="A206" t="s">
        <v>569</v>
      </c>
      <c r="B206" t="s">
        <v>216</v>
      </c>
      <c r="C206" t="s">
        <v>217</v>
      </c>
      <c r="D206" t="s">
        <v>30</v>
      </c>
      <c r="E206" t="s">
        <v>455</v>
      </c>
      <c r="F206">
        <v>3046</v>
      </c>
      <c r="G206" s="1">
        <v>46066.502581018518</v>
      </c>
      <c r="H206" s="1">
        <v>46066.502581018518</v>
      </c>
      <c r="I206" s="1">
        <v>46066.50335648148</v>
      </c>
      <c r="J206" t="s">
        <v>303</v>
      </c>
      <c r="K206" t="s">
        <v>304</v>
      </c>
      <c r="L206" s="2">
        <v>7.8019204861111109E-4</v>
      </c>
      <c r="M206" t="s">
        <v>253</v>
      </c>
      <c r="N206" t="s">
        <v>254</v>
      </c>
      <c r="O206" t="s">
        <v>54</v>
      </c>
      <c r="P206" t="s">
        <v>255</v>
      </c>
      <c r="Q206" t="b">
        <v>1</v>
      </c>
      <c r="R206" t="b">
        <v>1</v>
      </c>
      <c r="S206" t="b">
        <v>0</v>
      </c>
      <c r="T206" t="b">
        <v>1</v>
      </c>
      <c r="U206" t="b">
        <v>1</v>
      </c>
      <c r="V206" t="b">
        <v>0</v>
      </c>
      <c r="W206">
        <v>110</v>
      </c>
      <c r="X206">
        <v>0</v>
      </c>
      <c r="Y206">
        <v>29</v>
      </c>
      <c r="Z206">
        <v>54</v>
      </c>
      <c r="AA206">
        <v>24</v>
      </c>
      <c r="AB206">
        <v>3</v>
      </c>
      <c r="AC206">
        <v>10</v>
      </c>
      <c r="AD206">
        <v>0</v>
      </c>
      <c r="AE206">
        <v>0</v>
      </c>
      <c r="AF206">
        <v>6</v>
      </c>
      <c r="AG206">
        <v>4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100</v>
      </c>
      <c r="BN206">
        <v>0</v>
      </c>
      <c r="BO206">
        <v>29</v>
      </c>
      <c r="BP206">
        <v>48</v>
      </c>
      <c r="BQ206">
        <v>20</v>
      </c>
      <c r="BR206">
        <v>3</v>
      </c>
    </row>
    <row r="207" spans="1:70" x14ac:dyDescent="0.25">
      <c r="A207" t="s">
        <v>570</v>
      </c>
      <c r="B207" t="s">
        <v>216</v>
      </c>
      <c r="C207" t="s">
        <v>217</v>
      </c>
      <c r="D207" t="s">
        <v>30</v>
      </c>
      <c r="E207" t="s">
        <v>455</v>
      </c>
      <c r="F207">
        <v>3046</v>
      </c>
      <c r="G207" s="1">
        <v>46066.5000462963</v>
      </c>
      <c r="H207" s="1">
        <v>46066.5000462963</v>
      </c>
      <c r="I207" s="1">
        <v>46066.500810185185</v>
      </c>
      <c r="J207" t="s">
        <v>303</v>
      </c>
      <c r="K207" t="s">
        <v>304</v>
      </c>
      <c r="L207" s="2">
        <v>7.6576984953703698E-4</v>
      </c>
      <c r="M207" t="s">
        <v>253</v>
      </c>
      <c r="N207" t="s">
        <v>254</v>
      </c>
      <c r="O207" t="s">
        <v>54</v>
      </c>
      <c r="P207" t="s">
        <v>255</v>
      </c>
      <c r="Q207" t="b">
        <v>1</v>
      </c>
      <c r="R207" t="b">
        <v>1</v>
      </c>
      <c r="S207" t="b">
        <v>0</v>
      </c>
      <c r="T207" t="b">
        <v>1</v>
      </c>
      <c r="U207" t="b">
        <v>1</v>
      </c>
      <c r="V207" t="b">
        <v>0</v>
      </c>
      <c r="W207">
        <v>110</v>
      </c>
      <c r="X207">
        <v>0</v>
      </c>
      <c r="Y207">
        <v>29</v>
      </c>
      <c r="Z207">
        <v>54</v>
      </c>
      <c r="AA207">
        <v>24</v>
      </c>
      <c r="AB207">
        <v>3</v>
      </c>
      <c r="AC207">
        <v>10</v>
      </c>
      <c r="AD207">
        <v>0</v>
      </c>
      <c r="AE207">
        <v>0</v>
      </c>
      <c r="AF207">
        <v>6</v>
      </c>
      <c r="AG207">
        <v>4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100</v>
      </c>
      <c r="BN207">
        <v>0</v>
      </c>
      <c r="BO207">
        <v>29</v>
      </c>
      <c r="BP207">
        <v>48</v>
      </c>
      <c r="BQ207">
        <v>20</v>
      </c>
      <c r="BR207">
        <v>3</v>
      </c>
    </row>
    <row r="208" spans="1:70" x14ac:dyDescent="0.25">
      <c r="A208" t="s">
        <v>571</v>
      </c>
      <c r="B208" t="s">
        <v>226</v>
      </c>
      <c r="C208" t="s">
        <v>227</v>
      </c>
      <c r="D208" t="s">
        <v>30</v>
      </c>
      <c r="E208" t="s">
        <v>467</v>
      </c>
      <c r="F208">
        <v>43479</v>
      </c>
      <c r="G208" s="1">
        <v>46066.047326388885</v>
      </c>
      <c r="H208" s="1">
        <v>46066.047326388885</v>
      </c>
      <c r="I208" s="1">
        <v>46066.048414351855</v>
      </c>
      <c r="J208" t="s">
        <v>236</v>
      </c>
      <c r="K208" t="s">
        <v>304</v>
      </c>
      <c r="L208" s="2">
        <v>1.0854800462962962E-3</v>
      </c>
      <c r="M208" t="s">
        <v>253</v>
      </c>
      <c r="N208" t="s">
        <v>254</v>
      </c>
      <c r="O208" t="s">
        <v>54</v>
      </c>
      <c r="P208" t="s">
        <v>255</v>
      </c>
      <c r="Q208" t="b">
        <v>1</v>
      </c>
      <c r="R208" t="b">
        <v>1</v>
      </c>
      <c r="S208" t="b">
        <v>0</v>
      </c>
      <c r="T208" t="b">
        <v>1</v>
      </c>
      <c r="U208" t="b">
        <v>1</v>
      </c>
      <c r="V208" t="b">
        <v>0</v>
      </c>
      <c r="W208">
        <v>142</v>
      </c>
      <c r="X208">
        <v>10</v>
      </c>
      <c r="Y208">
        <v>32</v>
      </c>
      <c r="Z208">
        <v>59</v>
      </c>
      <c r="AA208">
        <v>12</v>
      </c>
      <c r="AB208">
        <v>1</v>
      </c>
      <c r="AC208">
        <v>1</v>
      </c>
      <c r="AD208">
        <v>0</v>
      </c>
      <c r="AE208">
        <v>0</v>
      </c>
      <c r="AF208">
        <v>1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23</v>
      </c>
      <c r="AP208">
        <v>4</v>
      </c>
      <c r="AQ208">
        <v>4</v>
      </c>
      <c r="AR208">
        <v>12</v>
      </c>
      <c r="AS208">
        <v>3</v>
      </c>
      <c r="AT208">
        <v>0</v>
      </c>
      <c r="AU208">
        <v>51</v>
      </c>
      <c r="AV208">
        <v>4</v>
      </c>
      <c r="AW208">
        <v>4</v>
      </c>
      <c r="AX208">
        <v>12</v>
      </c>
      <c r="AY208">
        <v>3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67</v>
      </c>
      <c r="BN208">
        <v>2</v>
      </c>
      <c r="BO208">
        <v>24</v>
      </c>
      <c r="BP208">
        <v>34</v>
      </c>
      <c r="BQ208">
        <v>6</v>
      </c>
      <c r="BR208">
        <v>1</v>
      </c>
    </row>
    <row r="209" spans="1:70" x14ac:dyDescent="0.25">
      <c r="A209" t="s">
        <v>572</v>
      </c>
      <c r="B209" t="s">
        <v>202</v>
      </c>
      <c r="C209" t="s">
        <v>203</v>
      </c>
      <c r="D209" t="s">
        <v>30</v>
      </c>
      <c r="E209" t="s">
        <v>463</v>
      </c>
      <c r="F209">
        <v>8943</v>
      </c>
      <c r="G209" s="1">
        <v>46066.04351851852</v>
      </c>
      <c r="H209" s="1">
        <v>46066.04351851852</v>
      </c>
      <c r="I209" s="1">
        <v>46066.044317129628</v>
      </c>
      <c r="J209" t="s">
        <v>236</v>
      </c>
      <c r="K209" t="s">
        <v>304</v>
      </c>
      <c r="L209" s="2">
        <v>8.0244790509259264E-4</v>
      </c>
      <c r="M209" t="s">
        <v>253</v>
      </c>
      <c r="N209" t="s">
        <v>254</v>
      </c>
      <c r="O209" t="s">
        <v>54</v>
      </c>
      <c r="P209" t="s">
        <v>255</v>
      </c>
      <c r="Q209" t="b">
        <v>1</v>
      </c>
      <c r="R209" t="b">
        <v>1</v>
      </c>
      <c r="S209" t="b">
        <v>0</v>
      </c>
      <c r="T209" t="b">
        <v>1</v>
      </c>
      <c r="U209" t="b">
        <v>1</v>
      </c>
      <c r="V209" t="b">
        <v>0</v>
      </c>
      <c r="W209">
        <v>135</v>
      </c>
      <c r="X209">
        <v>4</v>
      </c>
      <c r="Y209">
        <v>28</v>
      </c>
      <c r="Z209">
        <v>40</v>
      </c>
      <c r="AA209">
        <v>26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16</v>
      </c>
      <c r="AP209">
        <v>1</v>
      </c>
      <c r="AQ209">
        <v>2</v>
      </c>
      <c r="AR209">
        <v>3</v>
      </c>
      <c r="AS209">
        <v>10</v>
      </c>
      <c r="AT209">
        <v>0</v>
      </c>
      <c r="AU209">
        <v>52</v>
      </c>
      <c r="AV209">
        <v>1</v>
      </c>
      <c r="AW209">
        <v>2</v>
      </c>
      <c r="AX209">
        <v>3</v>
      </c>
      <c r="AY209">
        <v>10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67</v>
      </c>
      <c r="BN209">
        <v>2</v>
      </c>
      <c r="BO209">
        <v>24</v>
      </c>
      <c r="BP209">
        <v>34</v>
      </c>
      <c r="BQ209">
        <v>6</v>
      </c>
      <c r="BR209">
        <v>1</v>
      </c>
    </row>
    <row r="210" spans="1:70" x14ac:dyDescent="0.25">
      <c r="A210" t="s">
        <v>573</v>
      </c>
      <c r="B210" t="s">
        <v>216</v>
      </c>
      <c r="C210" t="s">
        <v>217</v>
      </c>
      <c r="D210" t="s">
        <v>30</v>
      </c>
      <c r="E210" t="s">
        <v>461</v>
      </c>
      <c r="F210">
        <v>2717</v>
      </c>
      <c r="G210" s="1">
        <v>46066.042013888888</v>
      </c>
      <c r="H210" s="1">
        <v>46066.042013888888</v>
      </c>
      <c r="I210" s="1">
        <v>46066.042824074073</v>
      </c>
      <c r="J210" t="s">
        <v>236</v>
      </c>
      <c r="K210" t="s">
        <v>304</v>
      </c>
      <c r="L210" s="2">
        <v>8.1049189814814818E-4</v>
      </c>
      <c r="M210" t="s">
        <v>253</v>
      </c>
      <c r="N210" t="s">
        <v>254</v>
      </c>
      <c r="O210" t="s">
        <v>54</v>
      </c>
      <c r="P210" t="s">
        <v>255</v>
      </c>
      <c r="Q210" t="b">
        <v>1</v>
      </c>
      <c r="R210" t="b">
        <v>1</v>
      </c>
      <c r="S210" t="b">
        <v>0</v>
      </c>
      <c r="T210" t="b">
        <v>1</v>
      </c>
      <c r="U210" t="b">
        <v>1</v>
      </c>
      <c r="V210" t="b">
        <v>0</v>
      </c>
      <c r="W210">
        <v>151</v>
      </c>
      <c r="X210">
        <v>4</v>
      </c>
      <c r="Y210">
        <v>28</v>
      </c>
      <c r="Z210">
        <v>40</v>
      </c>
      <c r="AA210">
        <v>27</v>
      </c>
      <c r="AB210">
        <v>1</v>
      </c>
      <c r="AC210">
        <v>1</v>
      </c>
      <c r="AD210">
        <v>0</v>
      </c>
      <c r="AE210">
        <v>0</v>
      </c>
      <c r="AF210">
        <v>0</v>
      </c>
      <c r="AG210">
        <v>1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16</v>
      </c>
      <c r="AP210">
        <v>1</v>
      </c>
      <c r="AQ210">
        <v>2</v>
      </c>
      <c r="AR210">
        <v>3</v>
      </c>
      <c r="AS210">
        <v>10</v>
      </c>
      <c r="AT210">
        <v>0</v>
      </c>
      <c r="AU210">
        <v>67</v>
      </c>
      <c r="AV210">
        <v>1</v>
      </c>
      <c r="AW210">
        <v>2</v>
      </c>
      <c r="AX210">
        <v>3</v>
      </c>
      <c r="AY210">
        <v>10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67</v>
      </c>
      <c r="BN210">
        <v>2</v>
      </c>
      <c r="BO210">
        <v>24</v>
      </c>
      <c r="BP210">
        <v>34</v>
      </c>
      <c r="BQ210">
        <v>6</v>
      </c>
      <c r="BR210">
        <v>1</v>
      </c>
    </row>
    <row r="211" spans="1:70" x14ac:dyDescent="0.25">
      <c r="A211" t="s">
        <v>574</v>
      </c>
      <c r="B211" t="s">
        <v>212</v>
      </c>
      <c r="C211" t="s">
        <v>213</v>
      </c>
      <c r="D211" t="s">
        <v>30</v>
      </c>
      <c r="E211" t="s">
        <v>575</v>
      </c>
      <c r="F211">
        <v>32826</v>
      </c>
      <c r="G211" s="1">
        <v>46065.881874999999</v>
      </c>
      <c r="H211" s="1">
        <v>46065.881874999999</v>
      </c>
      <c r="I211" s="1">
        <v>46065.883449074077</v>
      </c>
      <c r="J211" t="s">
        <v>235</v>
      </c>
      <c r="K211" t="s">
        <v>307</v>
      </c>
      <c r="L211" s="2">
        <v>1.5706780324074073E-3</v>
      </c>
      <c r="M211" t="s">
        <v>450</v>
      </c>
      <c r="N211" t="s">
        <v>451</v>
      </c>
      <c r="O211" t="s">
        <v>198</v>
      </c>
      <c r="P211" t="s">
        <v>241</v>
      </c>
      <c r="Q211" t="b">
        <v>1</v>
      </c>
      <c r="R211" t="b">
        <v>1</v>
      </c>
      <c r="S211" t="b">
        <v>0</v>
      </c>
      <c r="T211" t="b">
        <v>0</v>
      </c>
      <c r="U211" t="b">
        <v>1</v>
      </c>
      <c r="V211" t="b">
        <v>0</v>
      </c>
      <c r="W211">
        <v>141</v>
      </c>
      <c r="X211">
        <v>12</v>
      </c>
      <c r="Y211">
        <v>22</v>
      </c>
      <c r="Z211">
        <v>22</v>
      </c>
      <c r="AA211">
        <v>39</v>
      </c>
      <c r="AB211">
        <v>0</v>
      </c>
      <c r="AC211">
        <v>13</v>
      </c>
      <c r="AD211">
        <v>0</v>
      </c>
      <c r="AE211">
        <v>0</v>
      </c>
      <c r="AF211">
        <v>0</v>
      </c>
      <c r="AG211">
        <v>13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41</v>
      </c>
      <c r="AP211">
        <v>6</v>
      </c>
      <c r="AQ211">
        <v>11</v>
      </c>
      <c r="AR211">
        <v>11</v>
      </c>
      <c r="AS211">
        <v>13</v>
      </c>
      <c r="AT211">
        <v>0</v>
      </c>
      <c r="AU211">
        <v>87</v>
      </c>
      <c r="AV211">
        <v>6</v>
      </c>
      <c r="AW211">
        <v>11</v>
      </c>
      <c r="AX211">
        <v>11</v>
      </c>
      <c r="AY211">
        <v>13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</row>
    <row r="212" spans="1:70" x14ac:dyDescent="0.25">
      <c r="A212" t="s">
        <v>576</v>
      </c>
      <c r="B212" t="s">
        <v>226</v>
      </c>
      <c r="C212" t="s">
        <v>227</v>
      </c>
      <c r="D212" t="s">
        <v>30</v>
      </c>
      <c r="E212" t="s">
        <v>467</v>
      </c>
      <c r="F212">
        <v>43479</v>
      </c>
      <c r="G212" s="1">
        <v>46065.042187500003</v>
      </c>
      <c r="H212" s="1">
        <v>46065.042187500003</v>
      </c>
      <c r="I212" s="1">
        <v>46065.043692129628</v>
      </c>
      <c r="J212" t="s">
        <v>236</v>
      </c>
      <c r="K212" t="s">
        <v>307</v>
      </c>
      <c r="L212" s="2">
        <v>1.5023740509259259E-3</v>
      </c>
      <c r="M212" t="s">
        <v>253</v>
      </c>
      <c r="N212" t="s">
        <v>254</v>
      </c>
      <c r="O212" t="s">
        <v>54</v>
      </c>
      <c r="P212" t="s">
        <v>255</v>
      </c>
      <c r="Q212" t="b">
        <v>1</v>
      </c>
      <c r="R212" t="b">
        <v>1</v>
      </c>
      <c r="S212" t="b">
        <v>0</v>
      </c>
      <c r="T212" t="b">
        <v>1</v>
      </c>
      <c r="U212" t="b">
        <v>1</v>
      </c>
      <c r="V212" t="b">
        <v>0</v>
      </c>
      <c r="W212">
        <v>150</v>
      </c>
      <c r="X212">
        <v>10</v>
      </c>
      <c r="Y212">
        <v>32</v>
      </c>
      <c r="Z212">
        <v>59</v>
      </c>
      <c r="AA212">
        <v>12</v>
      </c>
      <c r="AB212">
        <v>1</v>
      </c>
      <c r="AC212">
        <v>1</v>
      </c>
      <c r="AD212">
        <v>0</v>
      </c>
      <c r="AE212">
        <v>0</v>
      </c>
      <c r="AF212">
        <v>1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23</v>
      </c>
      <c r="AP212">
        <v>4</v>
      </c>
      <c r="AQ212">
        <v>4</v>
      </c>
      <c r="AR212">
        <v>12</v>
      </c>
      <c r="AS212">
        <v>3</v>
      </c>
      <c r="AT212">
        <v>0</v>
      </c>
      <c r="AU212">
        <v>59</v>
      </c>
      <c r="AV212">
        <v>4</v>
      </c>
      <c r="AW212">
        <v>4</v>
      </c>
      <c r="AX212">
        <v>12</v>
      </c>
      <c r="AY212">
        <v>3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67</v>
      </c>
      <c r="BN212">
        <v>2</v>
      </c>
      <c r="BO212">
        <v>24</v>
      </c>
      <c r="BP212">
        <v>34</v>
      </c>
      <c r="BQ212">
        <v>6</v>
      </c>
      <c r="BR212">
        <v>1</v>
      </c>
    </row>
    <row r="213" spans="1:70" x14ac:dyDescent="0.25">
      <c r="A213" t="s">
        <v>577</v>
      </c>
      <c r="B213" t="s">
        <v>202</v>
      </c>
      <c r="C213" t="s">
        <v>203</v>
      </c>
      <c r="D213" t="s">
        <v>30</v>
      </c>
      <c r="E213" t="s">
        <v>463</v>
      </c>
      <c r="F213">
        <v>8943</v>
      </c>
      <c r="G213" s="1">
        <v>46064.466909722221</v>
      </c>
      <c r="H213" s="1">
        <v>46064.466909722221</v>
      </c>
      <c r="I213" s="1">
        <v>46064.46770833333</v>
      </c>
      <c r="J213" t="s">
        <v>345</v>
      </c>
      <c r="K213" t="s">
        <v>309</v>
      </c>
      <c r="L213" s="2">
        <v>8.0284884259259259E-4</v>
      </c>
      <c r="M213" t="s">
        <v>253</v>
      </c>
      <c r="N213" t="s">
        <v>254</v>
      </c>
      <c r="O213" t="s">
        <v>54</v>
      </c>
      <c r="P213" t="s">
        <v>255</v>
      </c>
      <c r="Q213" t="b">
        <v>1</v>
      </c>
      <c r="R213" t="b">
        <v>1</v>
      </c>
      <c r="S213" t="b">
        <v>0</v>
      </c>
      <c r="T213" t="b">
        <v>1</v>
      </c>
      <c r="U213" t="b">
        <v>1</v>
      </c>
      <c r="V213" t="b">
        <v>0</v>
      </c>
      <c r="W213">
        <v>147</v>
      </c>
      <c r="X213">
        <v>4</v>
      </c>
      <c r="Y213">
        <v>28</v>
      </c>
      <c r="Z213">
        <v>40</v>
      </c>
      <c r="AA213">
        <v>26</v>
      </c>
      <c r="AB213">
        <v>1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16</v>
      </c>
      <c r="AP213">
        <v>1</v>
      </c>
      <c r="AQ213">
        <v>2</v>
      </c>
      <c r="AR213">
        <v>3</v>
      </c>
      <c r="AS213">
        <v>10</v>
      </c>
      <c r="AT213">
        <v>0</v>
      </c>
      <c r="AU213">
        <v>64</v>
      </c>
      <c r="AV213">
        <v>1</v>
      </c>
      <c r="AW213">
        <v>2</v>
      </c>
      <c r="AX213">
        <v>3</v>
      </c>
      <c r="AY213">
        <v>10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67</v>
      </c>
      <c r="BN213">
        <v>2</v>
      </c>
      <c r="BO213">
        <v>24</v>
      </c>
      <c r="BP213">
        <v>34</v>
      </c>
      <c r="BQ213">
        <v>6</v>
      </c>
      <c r="BR213">
        <v>1</v>
      </c>
    </row>
    <row r="214" spans="1:70" x14ac:dyDescent="0.25">
      <c r="A214" t="s">
        <v>578</v>
      </c>
      <c r="B214" t="s">
        <v>226</v>
      </c>
      <c r="C214" t="s">
        <v>227</v>
      </c>
      <c r="D214" t="s">
        <v>30</v>
      </c>
      <c r="E214" t="s">
        <v>467</v>
      </c>
      <c r="F214">
        <v>43479</v>
      </c>
      <c r="G214" s="1">
        <v>46064.464861111112</v>
      </c>
      <c r="H214" s="1">
        <v>46064.464861111112</v>
      </c>
      <c r="I214" s="1">
        <v>46064.46638888889</v>
      </c>
      <c r="J214" t="s">
        <v>345</v>
      </c>
      <c r="K214" t="s">
        <v>309</v>
      </c>
      <c r="L214" s="2">
        <v>1.5193795601851851E-3</v>
      </c>
      <c r="M214" t="s">
        <v>253</v>
      </c>
      <c r="N214" t="s">
        <v>254</v>
      </c>
      <c r="O214" t="s">
        <v>54</v>
      </c>
      <c r="P214" t="s">
        <v>255</v>
      </c>
      <c r="Q214" t="b">
        <v>1</v>
      </c>
      <c r="R214" t="b">
        <v>1</v>
      </c>
      <c r="S214" t="b">
        <v>0</v>
      </c>
      <c r="T214" t="b">
        <v>1</v>
      </c>
      <c r="U214" t="b">
        <v>1</v>
      </c>
      <c r="V214" t="b">
        <v>0</v>
      </c>
      <c r="W214">
        <v>150</v>
      </c>
      <c r="X214">
        <v>10</v>
      </c>
      <c r="Y214">
        <v>32</v>
      </c>
      <c r="Z214">
        <v>59</v>
      </c>
      <c r="AA214">
        <v>12</v>
      </c>
      <c r="AB214">
        <v>1</v>
      </c>
      <c r="AC214">
        <v>1</v>
      </c>
      <c r="AD214">
        <v>0</v>
      </c>
      <c r="AE214">
        <v>0</v>
      </c>
      <c r="AF214">
        <v>1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23</v>
      </c>
      <c r="AP214">
        <v>4</v>
      </c>
      <c r="AQ214">
        <v>4</v>
      </c>
      <c r="AR214">
        <v>12</v>
      </c>
      <c r="AS214">
        <v>3</v>
      </c>
      <c r="AT214">
        <v>0</v>
      </c>
      <c r="AU214">
        <v>59</v>
      </c>
      <c r="AV214">
        <v>4</v>
      </c>
      <c r="AW214">
        <v>4</v>
      </c>
      <c r="AX214">
        <v>12</v>
      </c>
      <c r="AY214">
        <v>3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67</v>
      </c>
      <c r="BN214">
        <v>2</v>
      </c>
      <c r="BO214">
        <v>24</v>
      </c>
      <c r="BP214">
        <v>34</v>
      </c>
      <c r="BQ214">
        <v>6</v>
      </c>
      <c r="BR214">
        <v>1</v>
      </c>
    </row>
    <row r="215" spans="1:70" x14ac:dyDescent="0.25">
      <c r="A215" t="s">
        <v>579</v>
      </c>
      <c r="B215" t="s">
        <v>216</v>
      </c>
      <c r="C215" t="s">
        <v>217</v>
      </c>
      <c r="D215" t="s">
        <v>30</v>
      </c>
      <c r="E215" t="s">
        <v>461</v>
      </c>
      <c r="F215">
        <v>2717</v>
      </c>
      <c r="G215" s="1">
        <v>46064.462395833332</v>
      </c>
      <c r="H215" s="1">
        <v>46064.462395833332</v>
      </c>
      <c r="I215" s="1">
        <v>46064.463935185187</v>
      </c>
      <c r="J215" t="s">
        <v>345</v>
      </c>
      <c r="K215" t="s">
        <v>309</v>
      </c>
      <c r="L215" s="2">
        <v>1.5368143402777778E-3</v>
      </c>
      <c r="M215" t="s">
        <v>253</v>
      </c>
      <c r="N215" t="s">
        <v>254</v>
      </c>
      <c r="O215" t="s">
        <v>54</v>
      </c>
      <c r="P215" t="s">
        <v>255</v>
      </c>
      <c r="Q215" t="b">
        <v>1</v>
      </c>
      <c r="R215" t="b">
        <v>1</v>
      </c>
      <c r="S215" t="b">
        <v>0</v>
      </c>
      <c r="T215" t="b">
        <v>1</v>
      </c>
      <c r="U215" t="b">
        <v>1</v>
      </c>
      <c r="V215" t="b">
        <v>0</v>
      </c>
      <c r="W215">
        <v>162</v>
      </c>
      <c r="X215">
        <v>4</v>
      </c>
      <c r="Y215">
        <v>28</v>
      </c>
      <c r="Z215">
        <v>40</v>
      </c>
      <c r="AA215">
        <v>27</v>
      </c>
      <c r="AB215">
        <v>1</v>
      </c>
      <c r="AC215">
        <v>1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16</v>
      </c>
      <c r="AP215">
        <v>1</v>
      </c>
      <c r="AQ215">
        <v>2</v>
      </c>
      <c r="AR215">
        <v>3</v>
      </c>
      <c r="AS215">
        <v>10</v>
      </c>
      <c r="AT215">
        <v>0</v>
      </c>
      <c r="AU215">
        <v>78</v>
      </c>
      <c r="AV215">
        <v>1</v>
      </c>
      <c r="AW215">
        <v>2</v>
      </c>
      <c r="AX215">
        <v>3</v>
      </c>
      <c r="AY215">
        <v>10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67</v>
      </c>
      <c r="BN215">
        <v>2</v>
      </c>
      <c r="BO215">
        <v>24</v>
      </c>
      <c r="BP215">
        <v>34</v>
      </c>
      <c r="BQ215">
        <v>6</v>
      </c>
      <c r="BR215">
        <v>1</v>
      </c>
    </row>
    <row r="216" spans="1:70" x14ac:dyDescent="0.25">
      <c r="A216" t="s">
        <v>580</v>
      </c>
      <c r="B216" t="s">
        <v>206</v>
      </c>
      <c r="C216" t="s">
        <v>207</v>
      </c>
      <c r="D216" t="s">
        <v>30</v>
      </c>
      <c r="E216" t="s">
        <v>234</v>
      </c>
      <c r="F216">
        <v>107446</v>
      </c>
      <c r="G216" s="1">
        <v>46063.767824074072</v>
      </c>
      <c r="H216" s="1">
        <v>46063.767824074072</v>
      </c>
      <c r="I216" s="1">
        <v>46063.770891203705</v>
      </c>
      <c r="J216" t="s">
        <v>427</v>
      </c>
      <c r="K216" t="s">
        <v>311</v>
      </c>
      <c r="L216" s="2">
        <v>3.0640430671296298E-3</v>
      </c>
      <c r="M216" t="s">
        <v>450</v>
      </c>
      <c r="N216" t="s">
        <v>581</v>
      </c>
      <c r="O216" t="s">
        <v>198</v>
      </c>
      <c r="P216" t="s">
        <v>239</v>
      </c>
      <c r="Q216" t="b">
        <v>1</v>
      </c>
      <c r="R216" t="b">
        <v>1</v>
      </c>
      <c r="S216" t="b">
        <v>0</v>
      </c>
      <c r="T216" t="b">
        <v>0</v>
      </c>
      <c r="U216" t="b">
        <v>1</v>
      </c>
      <c r="V216" t="b">
        <v>0</v>
      </c>
      <c r="W216">
        <v>1106</v>
      </c>
      <c r="X216">
        <v>14</v>
      </c>
      <c r="Y216">
        <v>32</v>
      </c>
      <c r="Z216">
        <v>86</v>
      </c>
      <c r="AA216">
        <v>26</v>
      </c>
      <c r="AB216">
        <v>2</v>
      </c>
      <c r="AC216">
        <v>14</v>
      </c>
      <c r="AD216">
        <v>0</v>
      </c>
      <c r="AE216">
        <v>0</v>
      </c>
      <c r="AF216">
        <v>2</v>
      </c>
      <c r="AG216">
        <v>12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73</v>
      </c>
      <c r="AP216">
        <v>7</v>
      </c>
      <c r="AQ216">
        <v>16</v>
      </c>
      <c r="AR216">
        <v>42</v>
      </c>
      <c r="AS216">
        <v>7</v>
      </c>
      <c r="AT216">
        <v>1</v>
      </c>
      <c r="AU216">
        <v>1019</v>
      </c>
      <c r="AV216">
        <v>7</v>
      </c>
      <c r="AW216">
        <v>16</v>
      </c>
      <c r="AX216">
        <v>42</v>
      </c>
      <c r="AY216">
        <v>7</v>
      </c>
      <c r="AZ216">
        <v>1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</row>
    <row r="217" spans="1:70" x14ac:dyDescent="0.25">
      <c r="A217" t="s">
        <v>582</v>
      </c>
      <c r="B217" t="s">
        <v>206</v>
      </c>
      <c r="C217" t="s">
        <v>207</v>
      </c>
      <c r="D217" t="s">
        <v>30</v>
      </c>
      <c r="E217" t="s">
        <v>583</v>
      </c>
      <c r="F217">
        <v>107446</v>
      </c>
      <c r="G217" s="1">
        <v>46063.76734953704</v>
      </c>
      <c r="H217" s="1">
        <v>46063.76734953704</v>
      </c>
      <c r="I217" s="1">
        <v>46063.771064814813</v>
      </c>
      <c r="J217" t="s">
        <v>427</v>
      </c>
      <c r="K217" t="s">
        <v>311</v>
      </c>
      <c r="L217" s="2">
        <v>3.7127997222222223E-3</v>
      </c>
      <c r="M217" t="s">
        <v>450</v>
      </c>
      <c r="N217" t="s">
        <v>581</v>
      </c>
      <c r="O217" t="s">
        <v>198</v>
      </c>
      <c r="P217" t="s">
        <v>241</v>
      </c>
      <c r="Q217" t="b">
        <v>1</v>
      </c>
      <c r="R217" t="b">
        <v>1</v>
      </c>
      <c r="S217" t="b">
        <v>0</v>
      </c>
      <c r="T217" t="b">
        <v>0</v>
      </c>
      <c r="U217" t="b">
        <v>1</v>
      </c>
      <c r="V217" t="b">
        <v>0</v>
      </c>
      <c r="W217">
        <v>1106</v>
      </c>
      <c r="X217">
        <v>14</v>
      </c>
      <c r="Y217">
        <v>32</v>
      </c>
      <c r="Z217">
        <v>86</v>
      </c>
      <c r="AA217">
        <v>26</v>
      </c>
      <c r="AB217">
        <v>2</v>
      </c>
      <c r="AC217">
        <v>14</v>
      </c>
      <c r="AD217">
        <v>0</v>
      </c>
      <c r="AE217">
        <v>0</v>
      </c>
      <c r="AF217">
        <v>2</v>
      </c>
      <c r="AG217">
        <v>12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73</v>
      </c>
      <c r="AP217">
        <v>7</v>
      </c>
      <c r="AQ217">
        <v>16</v>
      </c>
      <c r="AR217">
        <v>42</v>
      </c>
      <c r="AS217">
        <v>7</v>
      </c>
      <c r="AT217">
        <v>1</v>
      </c>
      <c r="AU217">
        <v>1019</v>
      </c>
      <c r="AV217">
        <v>7</v>
      </c>
      <c r="AW217">
        <v>16</v>
      </c>
      <c r="AX217">
        <v>42</v>
      </c>
      <c r="AY217">
        <v>7</v>
      </c>
      <c r="AZ217">
        <v>1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</row>
    <row r="218" spans="1:70" x14ac:dyDescent="0.25">
      <c r="A218" t="s">
        <v>584</v>
      </c>
      <c r="B218" t="s">
        <v>210</v>
      </c>
      <c r="C218" t="s">
        <v>211</v>
      </c>
      <c r="D218" t="s">
        <v>30</v>
      </c>
      <c r="E218" t="s">
        <v>251</v>
      </c>
      <c r="F218">
        <v>21766</v>
      </c>
      <c r="G218" s="1">
        <v>46063.735833333332</v>
      </c>
      <c r="H218" s="1">
        <v>46063.735833333332</v>
      </c>
      <c r="I218" s="1">
        <v>46063.736759259256</v>
      </c>
      <c r="J218" t="s">
        <v>279</v>
      </c>
      <c r="K218" t="s">
        <v>311</v>
      </c>
      <c r="L218" s="2">
        <v>9.2725556712962959E-4</v>
      </c>
      <c r="M218" t="s">
        <v>253</v>
      </c>
      <c r="N218" t="s">
        <v>254</v>
      </c>
      <c r="O218" t="s">
        <v>54</v>
      </c>
      <c r="P218" t="s">
        <v>255</v>
      </c>
      <c r="Q218" t="b">
        <v>1</v>
      </c>
      <c r="R218" t="b">
        <v>1</v>
      </c>
      <c r="S218" t="b">
        <v>0</v>
      </c>
      <c r="T218" t="b">
        <v>1</v>
      </c>
      <c r="U218" t="b">
        <v>1</v>
      </c>
      <c r="V218" t="b">
        <v>0</v>
      </c>
      <c r="W218">
        <v>142</v>
      </c>
      <c r="X218">
        <v>4</v>
      </c>
      <c r="Y218">
        <v>28</v>
      </c>
      <c r="Z218">
        <v>40</v>
      </c>
      <c r="AA218">
        <v>23</v>
      </c>
      <c r="AB218">
        <v>1</v>
      </c>
      <c r="AC218">
        <v>5</v>
      </c>
      <c r="AD218">
        <v>0</v>
      </c>
      <c r="AE218">
        <v>0</v>
      </c>
      <c r="AF218">
        <v>0</v>
      </c>
      <c r="AG218">
        <v>5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12</v>
      </c>
      <c r="AP218">
        <v>1</v>
      </c>
      <c r="AQ218">
        <v>2</v>
      </c>
      <c r="AR218">
        <v>3</v>
      </c>
      <c r="AS218">
        <v>6</v>
      </c>
      <c r="AT218">
        <v>0</v>
      </c>
      <c r="AU218">
        <v>58</v>
      </c>
      <c r="AV218">
        <v>1</v>
      </c>
      <c r="AW218">
        <v>2</v>
      </c>
      <c r="AX218">
        <v>3</v>
      </c>
      <c r="AY218">
        <v>6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67</v>
      </c>
      <c r="BN218">
        <v>2</v>
      </c>
      <c r="BO218">
        <v>24</v>
      </c>
      <c r="BP218">
        <v>34</v>
      </c>
      <c r="BQ218">
        <v>6</v>
      </c>
      <c r="BR218">
        <v>1</v>
      </c>
    </row>
    <row r="219" spans="1:70" x14ac:dyDescent="0.25">
      <c r="A219" t="s">
        <v>585</v>
      </c>
      <c r="B219" t="s">
        <v>202</v>
      </c>
      <c r="C219" t="s">
        <v>203</v>
      </c>
      <c r="D219" t="s">
        <v>30</v>
      </c>
      <c r="E219" t="s">
        <v>586</v>
      </c>
      <c r="F219">
        <v>8938</v>
      </c>
      <c r="G219" s="1">
        <v>46063.680092592593</v>
      </c>
      <c r="H219" s="1">
        <v>46063.680092592593</v>
      </c>
      <c r="I219" s="1">
        <v>46063.680902777778</v>
      </c>
      <c r="J219" t="s">
        <v>261</v>
      </c>
      <c r="K219" t="s">
        <v>311</v>
      </c>
      <c r="L219" s="2">
        <v>8.1363853009259264E-4</v>
      </c>
      <c r="M219" t="s">
        <v>253</v>
      </c>
      <c r="N219" t="s">
        <v>254</v>
      </c>
      <c r="O219" t="s">
        <v>54</v>
      </c>
      <c r="P219" t="s">
        <v>255</v>
      </c>
      <c r="Q219" t="b">
        <v>1</v>
      </c>
      <c r="R219" t="b">
        <v>1</v>
      </c>
      <c r="S219" t="b">
        <v>0</v>
      </c>
      <c r="T219" t="b">
        <v>1</v>
      </c>
      <c r="U219" t="b">
        <v>1</v>
      </c>
      <c r="V219" t="b">
        <v>0</v>
      </c>
      <c r="W219">
        <v>182</v>
      </c>
      <c r="X219">
        <v>2</v>
      </c>
      <c r="Y219">
        <v>33</v>
      </c>
      <c r="Z219">
        <v>54</v>
      </c>
      <c r="AA219">
        <v>40</v>
      </c>
      <c r="AB219">
        <v>3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16</v>
      </c>
      <c r="AP219">
        <v>1</v>
      </c>
      <c r="AQ219">
        <v>2</v>
      </c>
      <c r="AR219">
        <v>3</v>
      </c>
      <c r="AS219">
        <v>10</v>
      </c>
      <c r="AT219">
        <v>0</v>
      </c>
      <c r="AU219">
        <v>66</v>
      </c>
      <c r="AV219">
        <v>1</v>
      </c>
      <c r="AW219">
        <v>2</v>
      </c>
      <c r="AX219">
        <v>3</v>
      </c>
      <c r="AY219">
        <v>10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100</v>
      </c>
      <c r="BN219">
        <v>0</v>
      </c>
      <c r="BO219">
        <v>29</v>
      </c>
      <c r="BP219">
        <v>48</v>
      </c>
      <c r="BQ219">
        <v>20</v>
      </c>
      <c r="BR219">
        <v>3</v>
      </c>
    </row>
    <row r="220" spans="1:70" x14ac:dyDescent="0.25">
      <c r="A220" t="s">
        <v>587</v>
      </c>
      <c r="B220" t="s">
        <v>202</v>
      </c>
      <c r="C220" t="s">
        <v>203</v>
      </c>
      <c r="D220" t="s">
        <v>30</v>
      </c>
      <c r="E220" t="s">
        <v>588</v>
      </c>
      <c r="F220">
        <v>8938</v>
      </c>
      <c r="G220" s="1">
        <v>46063.565393518518</v>
      </c>
      <c r="H220" s="1">
        <v>46063.565393518518</v>
      </c>
      <c r="I220" s="1">
        <v>46063.56689814815</v>
      </c>
      <c r="J220" t="s">
        <v>562</v>
      </c>
      <c r="K220" t="s">
        <v>311</v>
      </c>
      <c r="L220" s="2">
        <v>1.5058575115740741E-3</v>
      </c>
      <c r="M220" t="s">
        <v>253</v>
      </c>
      <c r="N220" t="s">
        <v>254</v>
      </c>
      <c r="O220" t="s">
        <v>54</v>
      </c>
      <c r="P220" t="s">
        <v>255</v>
      </c>
      <c r="Q220" t="b">
        <v>1</v>
      </c>
      <c r="R220" t="b">
        <v>1</v>
      </c>
      <c r="S220" t="b">
        <v>0</v>
      </c>
      <c r="T220" t="b">
        <v>1</v>
      </c>
      <c r="U220" t="b">
        <v>1</v>
      </c>
      <c r="V220" t="b">
        <v>0</v>
      </c>
      <c r="W220">
        <v>182</v>
      </c>
      <c r="X220">
        <v>2</v>
      </c>
      <c r="Y220">
        <v>33</v>
      </c>
      <c r="Z220">
        <v>54</v>
      </c>
      <c r="AA220">
        <v>40</v>
      </c>
      <c r="AB220">
        <v>3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16</v>
      </c>
      <c r="AP220">
        <v>1</v>
      </c>
      <c r="AQ220">
        <v>2</v>
      </c>
      <c r="AR220">
        <v>3</v>
      </c>
      <c r="AS220">
        <v>10</v>
      </c>
      <c r="AT220">
        <v>0</v>
      </c>
      <c r="AU220">
        <v>66</v>
      </c>
      <c r="AV220">
        <v>1</v>
      </c>
      <c r="AW220">
        <v>2</v>
      </c>
      <c r="AX220">
        <v>3</v>
      </c>
      <c r="AY220">
        <v>10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100</v>
      </c>
      <c r="BN220">
        <v>0</v>
      </c>
      <c r="BO220">
        <v>29</v>
      </c>
      <c r="BP220">
        <v>48</v>
      </c>
      <c r="BQ220">
        <v>20</v>
      </c>
      <c r="BR220">
        <v>3</v>
      </c>
    </row>
    <row r="221" spans="1:70" x14ac:dyDescent="0.25">
      <c r="A221" t="s">
        <v>589</v>
      </c>
      <c r="B221" t="s">
        <v>228</v>
      </c>
      <c r="C221" t="s">
        <v>229</v>
      </c>
      <c r="D221" t="s">
        <v>30</v>
      </c>
      <c r="E221" t="s">
        <v>201</v>
      </c>
      <c r="F221">
        <v>17949</v>
      </c>
      <c r="G221" s="1">
        <v>46059.387094907404</v>
      </c>
      <c r="H221" s="1">
        <v>46059.387094907404</v>
      </c>
      <c r="I221" s="1">
        <v>46059.388645833336</v>
      </c>
      <c r="J221" t="s">
        <v>449</v>
      </c>
      <c r="K221" t="s">
        <v>321</v>
      </c>
      <c r="L221" s="2">
        <v>1.5525782407407407E-3</v>
      </c>
      <c r="M221" t="s">
        <v>450</v>
      </c>
      <c r="N221" t="s">
        <v>451</v>
      </c>
      <c r="O221" t="s">
        <v>198</v>
      </c>
      <c r="P221" t="s">
        <v>239</v>
      </c>
      <c r="Q221" t="b">
        <v>1</v>
      </c>
      <c r="R221" t="b">
        <v>1</v>
      </c>
      <c r="S221" t="b">
        <v>0</v>
      </c>
      <c r="T221" t="b">
        <v>0</v>
      </c>
      <c r="U221" t="b">
        <v>1</v>
      </c>
      <c r="V221" t="b">
        <v>0</v>
      </c>
      <c r="W221">
        <v>108</v>
      </c>
      <c r="X221">
        <v>12</v>
      </c>
      <c r="Y221">
        <v>14</v>
      </c>
      <c r="Z221">
        <v>28</v>
      </c>
      <c r="AA221">
        <v>23</v>
      </c>
      <c r="AB221">
        <v>0</v>
      </c>
      <c r="AC221">
        <v>13</v>
      </c>
      <c r="AD221">
        <v>0</v>
      </c>
      <c r="AE221">
        <v>0</v>
      </c>
      <c r="AF221">
        <v>0</v>
      </c>
      <c r="AG221">
        <v>13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32</v>
      </c>
      <c r="AP221">
        <v>6</v>
      </c>
      <c r="AQ221">
        <v>7</v>
      </c>
      <c r="AR221">
        <v>14</v>
      </c>
      <c r="AS221">
        <v>5</v>
      </c>
      <c r="AT221">
        <v>0</v>
      </c>
      <c r="AU221">
        <v>63</v>
      </c>
      <c r="AV221">
        <v>6</v>
      </c>
      <c r="AW221">
        <v>7</v>
      </c>
      <c r="AX221">
        <v>14</v>
      </c>
      <c r="AY221">
        <v>5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</row>
    <row r="222" spans="1:70" x14ac:dyDescent="0.25">
      <c r="A222" t="s">
        <v>590</v>
      </c>
      <c r="B222" t="s">
        <v>230</v>
      </c>
      <c r="C222" t="s">
        <v>231</v>
      </c>
      <c r="D222" t="s">
        <v>30</v>
      </c>
      <c r="E222" t="s">
        <v>201</v>
      </c>
      <c r="F222">
        <v>13792</v>
      </c>
      <c r="G222" s="1">
        <v>46059.386990740742</v>
      </c>
      <c r="H222" s="1">
        <v>46059.386990740742</v>
      </c>
      <c r="I222" s="1">
        <v>46059.388518518521</v>
      </c>
      <c r="J222" t="s">
        <v>449</v>
      </c>
      <c r="K222" t="s">
        <v>321</v>
      </c>
      <c r="L222" s="2">
        <v>1.5292689699074075E-3</v>
      </c>
      <c r="M222" t="s">
        <v>450</v>
      </c>
      <c r="N222" t="s">
        <v>451</v>
      </c>
      <c r="O222" t="s">
        <v>198</v>
      </c>
      <c r="P222" t="s">
        <v>239</v>
      </c>
      <c r="Q222" t="b">
        <v>1</v>
      </c>
      <c r="R222" t="b">
        <v>1</v>
      </c>
      <c r="S222" t="b">
        <v>0</v>
      </c>
      <c r="T222" t="b">
        <v>0</v>
      </c>
      <c r="U222" t="b">
        <v>1</v>
      </c>
      <c r="V222" t="b">
        <v>0</v>
      </c>
      <c r="W222">
        <v>106</v>
      </c>
      <c r="X222">
        <v>12</v>
      </c>
      <c r="Y222">
        <v>14</v>
      </c>
      <c r="Z222">
        <v>26</v>
      </c>
      <c r="AA222">
        <v>22</v>
      </c>
      <c r="AB222">
        <v>0</v>
      </c>
      <c r="AC222">
        <v>12</v>
      </c>
      <c r="AD222">
        <v>0</v>
      </c>
      <c r="AE222">
        <v>0</v>
      </c>
      <c r="AF222">
        <v>0</v>
      </c>
      <c r="AG222">
        <v>12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31</v>
      </c>
      <c r="AP222">
        <v>6</v>
      </c>
      <c r="AQ222">
        <v>7</v>
      </c>
      <c r="AR222">
        <v>13</v>
      </c>
      <c r="AS222">
        <v>5</v>
      </c>
      <c r="AT222">
        <v>0</v>
      </c>
      <c r="AU222">
        <v>63</v>
      </c>
      <c r="AV222">
        <v>6</v>
      </c>
      <c r="AW222">
        <v>7</v>
      </c>
      <c r="AX222">
        <v>13</v>
      </c>
      <c r="AY222">
        <v>5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</row>
    <row r="223" spans="1:70" x14ac:dyDescent="0.25">
      <c r="A223" t="s">
        <v>591</v>
      </c>
      <c r="B223" t="s">
        <v>228</v>
      </c>
      <c r="C223" t="s">
        <v>229</v>
      </c>
      <c r="D223" t="s">
        <v>30</v>
      </c>
      <c r="E223" t="s">
        <v>586</v>
      </c>
      <c r="F223">
        <v>17950</v>
      </c>
      <c r="G223" s="1">
        <v>46058.592511574076</v>
      </c>
      <c r="H223" s="1">
        <v>46058.592511574076</v>
      </c>
      <c r="I223" s="1">
        <v>46058.594074074077</v>
      </c>
      <c r="J223" t="s">
        <v>295</v>
      </c>
      <c r="K223" t="s">
        <v>323</v>
      </c>
      <c r="L223" s="2">
        <v>1.5633296412037037E-3</v>
      </c>
      <c r="M223" t="s">
        <v>450</v>
      </c>
      <c r="N223" t="s">
        <v>592</v>
      </c>
      <c r="O223" t="s">
        <v>198</v>
      </c>
      <c r="P223" t="s">
        <v>242</v>
      </c>
      <c r="Q223" t="b">
        <v>1</v>
      </c>
      <c r="R223" t="b">
        <v>1</v>
      </c>
      <c r="S223" t="b">
        <v>0</v>
      </c>
      <c r="T223" t="b">
        <v>0</v>
      </c>
      <c r="U223" t="b">
        <v>1</v>
      </c>
      <c r="V223" t="b">
        <v>0</v>
      </c>
      <c r="W223">
        <v>106</v>
      </c>
      <c r="X223">
        <v>12</v>
      </c>
      <c r="Y223">
        <v>14</v>
      </c>
      <c r="Z223">
        <v>28</v>
      </c>
      <c r="AA223">
        <v>23</v>
      </c>
      <c r="AB223">
        <v>0</v>
      </c>
      <c r="AC223">
        <v>13</v>
      </c>
      <c r="AD223">
        <v>0</v>
      </c>
      <c r="AE223">
        <v>0</v>
      </c>
      <c r="AF223">
        <v>0</v>
      </c>
      <c r="AG223">
        <v>13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32</v>
      </c>
      <c r="AP223">
        <v>6</v>
      </c>
      <c r="AQ223">
        <v>7</v>
      </c>
      <c r="AR223">
        <v>14</v>
      </c>
      <c r="AS223">
        <v>5</v>
      </c>
      <c r="AT223">
        <v>0</v>
      </c>
      <c r="AU223">
        <v>61</v>
      </c>
      <c r="AV223">
        <v>6</v>
      </c>
      <c r="AW223">
        <v>7</v>
      </c>
      <c r="AX223">
        <v>14</v>
      </c>
      <c r="AY223">
        <v>5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</row>
    <row r="224" spans="1:70" x14ac:dyDescent="0.25">
      <c r="A224" t="s">
        <v>593</v>
      </c>
      <c r="B224" t="s">
        <v>220</v>
      </c>
      <c r="C224" t="s">
        <v>221</v>
      </c>
      <c r="D224" t="s">
        <v>30</v>
      </c>
      <c r="E224" t="s">
        <v>586</v>
      </c>
      <c r="F224">
        <v>32471</v>
      </c>
      <c r="G224" s="1">
        <v>46058.592187499999</v>
      </c>
      <c r="H224" s="1">
        <v>46058.592187499999</v>
      </c>
      <c r="I224" s="1">
        <v>46058.593715277777</v>
      </c>
      <c r="J224" t="s">
        <v>295</v>
      </c>
      <c r="K224" t="s">
        <v>323</v>
      </c>
      <c r="L224" s="2">
        <v>1.5270498032407408E-3</v>
      </c>
      <c r="M224" t="s">
        <v>450</v>
      </c>
      <c r="N224" t="s">
        <v>592</v>
      </c>
      <c r="O224" t="s">
        <v>198</v>
      </c>
      <c r="P224" t="s">
        <v>242</v>
      </c>
      <c r="Q224" t="b">
        <v>1</v>
      </c>
      <c r="R224" t="b">
        <v>1</v>
      </c>
      <c r="S224" t="b">
        <v>0</v>
      </c>
      <c r="T224" t="b">
        <v>0</v>
      </c>
      <c r="U224" t="b">
        <v>1</v>
      </c>
      <c r="V224" t="b">
        <v>0</v>
      </c>
      <c r="W224">
        <v>100</v>
      </c>
      <c r="X224">
        <v>12</v>
      </c>
      <c r="Y224">
        <v>16</v>
      </c>
      <c r="Z224">
        <v>26</v>
      </c>
      <c r="AA224">
        <v>15</v>
      </c>
      <c r="AB224">
        <v>0</v>
      </c>
      <c r="AC224">
        <v>5</v>
      </c>
      <c r="AD224">
        <v>0</v>
      </c>
      <c r="AE224">
        <v>0</v>
      </c>
      <c r="AF224">
        <v>0</v>
      </c>
      <c r="AG224">
        <v>5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32</v>
      </c>
      <c r="AP224">
        <v>6</v>
      </c>
      <c r="AQ224">
        <v>8</v>
      </c>
      <c r="AR224">
        <v>13</v>
      </c>
      <c r="AS224">
        <v>5</v>
      </c>
      <c r="AT224">
        <v>0</v>
      </c>
      <c r="AU224">
        <v>63</v>
      </c>
      <c r="AV224">
        <v>6</v>
      </c>
      <c r="AW224">
        <v>8</v>
      </c>
      <c r="AX224">
        <v>13</v>
      </c>
      <c r="AY224">
        <v>5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</row>
    <row r="225" spans="1:70" x14ac:dyDescent="0.25">
      <c r="A225" t="s">
        <v>594</v>
      </c>
      <c r="B225" t="s">
        <v>228</v>
      </c>
      <c r="C225" t="s">
        <v>229</v>
      </c>
      <c r="D225" t="s">
        <v>30</v>
      </c>
      <c r="E225" t="s">
        <v>595</v>
      </c>
      <c r="F225">
        <v>17949</v>
      </c>
      <c r="G225" s="1">
        <v>46057.82534722222</v>
      </c>
      <c r="H225" s="1">
        <v>46057.82534722222</v>
      </c>
      <c r="I225" s="1">
        <v>46057.826874999999</v>
      </c>
      <c r="J225" t="s">
        <v>329</v>
      </c>
      <c r="K225" t="s">
        <v>325</v>
      </c>
      <c r="L225" s="2">
        <v>1.5224728703703704E-3</v>
      </c>
      <c r="M225" t="s">
        <v>450</v>
      </c>
      <c r="N225" t="s">
        <v>451</v>
      </c>
      <c r="O225" t="s">
        <v>198</v>
      </c>
      <c r="P225" t="s">
        <v>241</v>
      </c>
      <c r="Q225" t="b">
        <v>1</v>
      </c>
      <c r="R225" t="b">
        <v>1</v>
      </c>
      <c r="S225" t="b">
        <v>0</v>
      </c>
      <c r="T225" t="b">
        <v>0</v>
      </c>
      <c r="U225" t="b">
        <v>1</v>
      </c>
      <c r="V225" t="b">
        <v>0</v>
      </c>
      <c r="W225">
        <v>108</v>
      </c>
      <c r="X225">
        <v>12</v>
      </c>
      <c r="Y225">
        <v>14</v>
      </c>
      <c r="Z225">
        <v>28</v>
      </c>
      <c r="AA225">
        <v>23</v>
      </c>
      <c r="AB225">
        <v>0</v>
      </c>
      <c r="AC225">
        <v>13</v>
      </c>
      <c r="AD225">
        <v>0</v>
      </c>
      <c r="AE225">
        <v>0</v>
      </c>
      <c r="AF225">
        <v>0</v>
      </c>
      <c r="AG225">
        <v>13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32</v>
      </c>
      <c r="AP225">
        <v>6</v>
      </c>
      <c r="AQ225">
        <v>7</v>
      </c>
      <c r="AR225">
        <v>14</v>
      </c>
      <c r="AS225">
        <v>5</v>
      </c>
      <c r="AT225">
        <v>0</v>
      </c>
      <c r="AU225">
        <v>63</v>
      </c>
      <c r="AV225">
        <v>6</v>
      </c>
      <c r="AW225">
        <v>7</v>
      </c>
      <c r="AX225">
        <v>14</v>
      </c>
      <c r="AY225">
        <v>5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</row>
    <row r="226" spans="1:70" x14ac:dyDescent="0.25">
      <c r="A226" t="s">
        <v>596</v>
      </c>
      <c r="B226" t="s">
        <v>230</v>
      </c>
      <c r="C226" t="s">
        <v>231</v>
      </c>
      <c r="D226" t="s">
        <v>30</v>
      </c>
      <c r="E226" t="s">
        <v>597</v>
      </c>
      <c r="F226">
        <v>13792</v>
      </c>
      <c r="G226" s="1">
        <v>46057.822638888887</v>
      </c>
      <c r="H226" s="1">
        <v>46057.822638888887</v>
      </c>
      <c r="I226" s="1">
        <v>46057.824178240742</v>
      </c>
      <c r="J226" t="s">
        <v>329</v>
      </c>
      <c r="K226" t="s">
        <v>325</v>
      </c>
      <c r="L226" s="2">
        <v>1.5392267592592593E-3</v>
      </c>
      <c r="M226" t="s">
        <v>450</v>
      </c>
      <c r="N226" t="s">
        <v>451</v>
      </c>
      <c r="O226" t="s">
        <v>198</v>
      </c>
      <c r="P226" t="s">
        <v>241</v>
      </c>
      <c r="Q226" t="b">
        <v>1</v>
      </c>
      <c r="R226" t="b">
        <v>1</v>
      </c>
      <c r="S226" t="b">
        <v>0</v>
      </c>
      <c r="T226" t="b">
        <v>0</v>
      </c>
      <c r="U226" t="b">
        <v>1</v>
      </c>
      <c r="V226" t="b">
        <v>0</v>
      </c>
      <c r="W226">
        <v>106</v>
      </c>
      <c r="X226">
        <v>12</v>
      </c>
      <c r="Y226">
        <v>14</v>
      </c>
      <c r="Z226">
        <v>26</v>
      </c>
      <c r="AA226">
        <v>22</v>
      </c>
      <c r="AB226">
        <v>0</v>
      </c>
      <c r="AC226">
        <v>12</v>
      </c>
      <c r="AD226">
        <v>0</v>
      </c>
      <c r="AE226">
        <v>0</v>
      </c>
      <c r="AF226">
        <v>0</v>
      </c>
      <c r="AG226">
        <v>12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31</v>
      </c>
      <c r="AP226">
        <v>6</v>
      </c>
      <c r="AQ226">
        <v>7</v>
      </c>
      <c r="AR226">
        <v>13</v>
      </c>
      <c r="AS226">
        <v>5</v>
      </c>
      <c r="AT226">
        <v>0</v>
      </c>
      <c r="AU226">
        <v>63</v>
      </c>
      <c r="AV226">
        <v>6</v>
      </c>
      <c r="AW226">
        <v>7</v>
      </c>
      <c r="AX226">
        <v>13</v>
      </c>
      <c r="AY226">
        <v>5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</row>
    <row r="227" spans="1:70" x14ac:dyDescent="0.25">
      <c r="A227" t="s">
        <v>598</v>
      </c>
      <c r="B227" t="s">
        <v>230</v>
      </c>
      <c r="C227" t="s">
        <v>231</v>
      </c>
      <c r="D227" t="s">
        <v>30</v>
      </c>
      <c r="E227" t="s">
        <v>586</v>
      </c>
      <c r="F227">
        <v>13732</v>
      </c>
      <c r="G227" s="1">
        <v>46057.695081018515</v>
      </c>
      <c r="H227" s="1">
        <v>46057.695081018515</v>
      </c>
      <c r="I227" s="1">
        <v>46057.696631944447</v>
      </c>
      <c r="J227" t="s">
        <v>261</v>
      </c>
      <c r="K227" t="s">
        <v>325</v>
      </c>
      <c r="L227" s="2">
        <v>1.5436225347222221E-3</v>
      </c>
      <c r="M227" t="s">
        <v>450</v>
      </c>
      <c r="N227" t="s">
        <v>592</v>
      </c>
      <c r="O227" t="s">
        <v>198</v>
      </c>
      <c r="P227" t="s">
        <v>242</v>
      </c>
      <c r="Q227" t="b">
        <v>1</v>
      </c>
      <c r="R227" t="b">
        <v>1</v>
      </c>
      <c r="S227" t="b">
        <v>0</v>
      </c>
      <c r="T227" t="b">
        <v>0</v>
      </c>
      <c r="U227" t="b">
        <v>1</v>
      </c>
      <c r="V227" t="b">
        <v>0</v>
      </c>
      <c r="W227">
        <v>104</v>
      </c>
      <c r="X227">
        <v>12</v>
      </c>
      <c r="Y227">
        <v>14</v>
      </c>
      <c r="Z227">
        <v>26</v>
      </c>
      <c r="AA227">
        <v>22</v>
      </c>
      <c r="AB227">
        <v>0</v>
      </c>
      <c r="AC227">
        <v>12</v>
      </c>
      <c r="AD227">
        <v>0</v>
      </c>
      <c r="AE227">
        <v>0</v>
      </c>
      <c r="AF227">
        <v>0</v>
      </c>
      <c r="AG227">
        <v>12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31</v>
      </c>
      <c r="AP227">
        <v>6</v>
      </c>
      <c r="AQ227">
        <v>7</v>
      </c>
      <c r="AR227">
        <v>13</v>
      </c>
      <c r="AS227">
        <v>5</v>
      </c>
      <c r="AT227">
        <v>0</v>
      </c>
      <c r="AU227">
        <v>61</v>
      </c>
      <c r="AV227">
        <v>6</v>
      </c>
      <c r="AW227">
        <v>7</v>
      </c>
      <c r="AX227">
        <v>13</v>
      </c>
      <c r="AY227">
        <v>5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</row>
    <row r="228" spans="1:70" x14ac:dyDescent="0.25">
      <c r="A228" t="s">
        <v>599</v>
      </c>
      <c r="B228" t="s">
        <v>226</v>
      </c>
      <c r="C228" t="s">
        <v>227</v>
      </c>
      <c r="D228" t="s">
        <v>30</v>
      </c>
      <c r="E228" t="s">
        <v>201</v>
      </c>
      <c r="F228">
        <v>43479</v>
      </c>
      <c r="G228" s="1">
        <v>46044.454664351855</v>
      </c>
      <c r="H228" s="1">
        <v>46044.454664351855</v>
      </c>
      <c r="I228" s="1">
        <v>46044.455914351849</v>
      </c>
      <c r="J228" t="s">
        <v>244</v>
      </c>
      <c r="K228" t="s">
        <v>357</v>
      </c>
      <c r="L228" s="2">
        <v>1.2558574074074075E-3</v>
      </c>
      <c r="M228" t="s">
        <v>450</v>
      </c>
      <c r="N228" t="s">
        <v>600</v>
      </c>
      <c r="O228" t="s">
        <v>198</v>
      </c>
      <c r="P228" t="s">
        <v>242</v>
      </c>
      <c r="Q228" t="b">
        <v>1</v>
      </c>
      <c r="R228" t="b">
        <v>1</v>
      </c>
      <c r="S228" t="b">
        <v>0</v>
      </c>
      <c r="T228" t="b">
        <v>0</v>
      </c>
      <c r="U228" t="b">
        <v>1</v>
      </c>
      <c r="V228" t="b">
        <v>0</v>
      </c>
      <c r="W228">
        <v>75</v>
      </c>
      <c r="X228">
        <v>8</v>
      </c>
      <c r="Y228">
        <v>8</v>
      </c>
      <c r="Z228">
        <v>25</v>
      </c>
      <c r="AA228">
        <v>6</v>
      </c>
      <c r="AB228">
        <v>0</v>
      </c>
      <c r="AC228">
        <v>1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23</v>
      </c>
      <c r="AP228">
        <v>4</v>
      </c>
      <c r="AQ228">
        <v>4</v>
      </c>
      <c r="AR228">
        <v>12</v>
      </c>
      <c r="AS228">
        <v>3</v>
      </c>
      <c r="AT228">
        <v>0</v>
      </c>
      <c r="AU228">
        <v>51</v>
      </c>
      <c r="AV228">
        <v>4</v>
      </c>
      <c r="AW228">
        <v>4</v>
      </c>
      <c r="AX228">
        <v>12</v>
      </c>
      <c r="AY228">
        <v>3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</row>
    <row r="229" spans="1:70" x14ac:dyDescent="0.25">
      <c r="A229" t="s">
        <v>601</v>
      </c>
      <c r="B229" t="s">
        <v>226</v>
      </c>
      <c r="C229" t="s">
        <v>227</v>
      </c>
      <c r="D229" t="s">
        <v>30</v>
      </c>
      <c r="E229" t="s">
        <v>201</v>
      </c>
      <c r="F229">
        <v>43479</v>
      </c>
      <c r="G229" s="1">
        <v>46043.713599537034</v>
      </c>
      <c r="H229" s="1">
        <v>46043.713599537034</v>
      </c>
      <c r="I229" s="1">
        <v>46043.714837962965</v>
      </c>
      <c r="J229" t="s">
        <v>279</v>
      </c>
      <c r="K229" t="s">
        <v>359</v>
      </c>
      <c r="L229" s="2">
        <v>1.2336764004629629E-3</v>
      </c>
      <c r="M229" t="s">
        <v>450</v>
      </c>
      <c r="N229" t="s">
        <v>451</v>
      </c>
      <c r="O229" t="s">
        <v>198</v>
      </c>
      <c r="P229" t="s">
        <v>239</v>
      </c>
      <c r="Q229" t="b">
        <v>1</v>
      </c>
      <c r="R229" t="b">
        <v>1</v>
      </c>
      <c r="S229" t="b">
        <v>0</v>
      </c>
      <c r="T229" t="b">
        <v>0</v>
      </c>
      <c r="U229" t="b">
        <v>1</v>
      </c>
      <c r="V229" t="b">
        <v>0</v>
      </c>
      <c r="W229">
        <v>83</v>
      </c>
      <c r="X229">
        <v>8</v>
      </c>
      <c r="Y229">
        <v>8</v>
      </c>
      <c r="Z229">
        <v>25</v>
      </c>
      <c r="AA229">
        <v>6</v>
      </c>
      <c r="AB229">
        <v>0</v>
      </c>
      <c r="AC229">
        <v>1</v>
      </c>
      <c r="AD229">
        <v>0</v>
      </c>
      <c r="AE229">
        <v>0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23</v>
      </c>
      <c r="AP229">
        <v>4</v>
      </c>
      <c r="AQ229">
        <v>4</v>
      </c>
      <c r="AR229">
        <v>12</v>
      </c>
      <c r="AS229">
        <v>3</v>
      </c>
      <c r="AT229">
        <v>0</v>
      </c>
      <c r="AU229">
        <v>59</v>
      </c>
      <c r="AV229">
        <v>4</v>
      </c>
      <c r="AW229">
        <v>4</v>
      </c>
      <c r="AX229">
        <v>12</v>
      </c>
      <c r="AY229">
        <v>3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</row>
    <row r="230" spans="1:70" x14ac:dyDescent="0.25">
      <c r="A230" t="s">
        <v>602</v>
      </c>
      <c r="B230" t="s">
        <v>212</v>
      </c>
      <c r="C230" t="s">
        <v>213</v>
      </c>
      <c r="D230" t="s">
        <v>30</v>
      </c>
      <c r="E230" t="s">
        <v>201</v>
      </c>
      <c r="F230">
        <v>31533</v>
      </c>
      <c r="G230" s="1">
        <v>46043.528692129628</v>
      </c>
      <c r="H230" s="1">
        <v>46043.528692129628</v>
      </c>
      <c r="I230" s="1">
        <v>46043.530231481483</v>
      </c>
      <c r="J230" t="s">
        <v>303</v>
      </c>
      <c r="K230" t="s">
        <v>359</v>
      </c>
      <c r="L230" s="2">
        <v>1.5500356944444444E-3</v>
      </c>
      <c r="M230" t="s">
        <v>450</v>
      </c>
      <c r="N230" t="s">
        <v>600</v>
      </c>
      <c r="O230" t="s">
        <v>198</v>
      </c>
      <c r="P230" t="s">
        <v>242</v>
      </c>
      <c r="Q230" t="b">
        <v>1</v>
      </c>
      <c r="R230" t="b">
        <v>1</v>
      </c>
      <c r="S230" t="b">
        <v>0</v>
      </c>
      <c r="T230" t="b">
        <v>0</v>
      </c>
      <c r="U230" t="b">
        <v>1</v>
      </c>
      <c r="V230" t="b">
        <v>0</v>
      </c>
      <c r="W230">
        <v>146</v>
      </c>
      <c r="X230">
        <v>12</v>
      </c>
      <c r="Y230">
        <v>22</v>
      </c>
      <c r="Z230">
        <v>22</v>
      </c>
      <c r="AA230">
        <v>43</v>
      </c>
      <c r="AB230">
        <v>0</v>
      </c>
      <c r="AC230">
        <v>19</v>
      </c>
      <c r="AD230">
        <v>0</v>
      </c>
      <c r="AE230">
        <v>0</v>
      </c>
      <c r="AF230">
        <v>0</v>
      </c>
      <c r="AG230">
        <v>19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40</v>
      </c>
      <c r="AP230">
        <v>6</v>
      </c>
      <c r="AQ230">
        <v>11</v>
      </c>
      <c r="AR230">
        <v>11</v>
      </c>
      <c r="AS230">
        <v>12</v>
      </c>
      <c r="AT230">
        <v>0</v>
      </c>
      <c r="AU230">
        <v>87</v>
      </c>
      <c r="AV230">
        <v>6</v>
      </c>
      <c r="AW230">
        <v>11</v>
      </c>
      <c r="AX230">
        <v>11</v>
      </c>
      <c r="AY230">
        <v>12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</row>
    <row r="231" spans="1:70" x14ac:dyDescent="0.25">
      <c r="A231" t="s">
        <v>603</v>
      </c>
      <c r="B231" t="s">
        <v>226</v>
      </c>
      <c r="C231" t="s">
        <v>227</v>
      </c>
      <c r="D231" t="s">
        <v>30</v>
      </c>
      <c r="E231" t="s">
        <v>604</v>
      </c>
      <c r="F231">
        <v>43479</v>
      </c>
      <c r="G231" s="1">
        <v>46043.465486111112</v>
      </c>
      <c r="H231" s="1">
        <v>46043.465486111112</v>
      </c>
      <c r="I231" s="1">
        <v>46043.467048611114</v>
      </c>
      <c r="J231" t="s">
        <v>345</v>
      </c>
      <c r="K231" t="s">
        <v>359</v>
      </c>
      <c r="L231" s="2">
        <v>1.5573708912037037E-3</v>
      </c>
      <c r="M231" t="s">
        <v>450</v>
      </c>
      <c r="N231" t="s">
        <v>451</v>
      </c>
      <c r="O231" t="s">
        <v>198</v>
      </c>
      <c r="P231" t="s">
        <v>241</v>
      </c>
      <c r="Q231" t="b">
        <v>1</v>
      </c>
      <c r="R231" t="b">
        <v>1</v>
      </c>
      <c r="S231" t="b">
        <v>0</v>
      </c>
      <c r="T231" t="b">
        <v>0</v>
      </c>
      <c r="U231" t="b">
        <v>1</v>
      </c>
      <c r="V231" t="b">
        <v>0</v>
      </c>
      <c r="W231">
        <v>83</v>
      </c>
      <c r="X231">
        <v>8</v>
      </c>
      <c r="Y231">
        <v>8</v>
      </c>
      <c r="Z231">
        <v>25</v>
      </c>
      <c r="AA231">
        <v>6</v>
      </c>
      <c r="AB231">
        <v>0</v>
      </c>
      <c r="AC231">
        <v>1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23</v>
      </c>
      <c r="AP231">
        <v>4</v>
      </c>
      <c r="AQ231">
        <v>4</v>
      </c>
      <c r="AR231">
        <v>12</v>
      </c>
      <c r="AS231">
        <v>3</v>
      </c>
      <c r="AT231">
        <v>0</v>
      </c>
      <c r="AU231">
        <v>59</v>
      </c>
      <c r="AV231">
        <v>4</v>
      </c>
      <c r="AW231">
        <v>4</v>
      </c>
      <c r="AX231">
        <v>12</v>
      </c>
      <c r="AY231">
        <v>3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</row>
    <row r="232" spans="1:70" x14ac:dyDescent="0.25">
      <c r="A232" t="s">
        <v>605</v>
      </c>
      <c r="B232" t="s">
        <v>212</v>
      </c>
      <c r="C232" t="s">
        <v>213</v>
      </c>
      <c r="D232" t="s">
        <v>30</v>
      </c>
      <c r="E232" t="s">
        <v>575</v>
      </c>
      <c r="F232">
        <v>32583</v>
      </c>
      <c r="G232" s="1">
        <v>46041.727569444447</v>
      </c>
      <c r="H232" s="1">
        <v>46041.727569444447</v>
      </c>
      <c r="I232" s="1">
        <v>46041.729108796295</v>
      </c>
      <c r="J232" t="s">
        <v>279</v>
      </c>
      <c r="K232" t="s">
        <v>364</v>
      </c>
      <c r="L232" s="2">
        <v>1.539936875E-3</v>
      </c>
      <c r="M232" t="s">
        <v>450</v>
      </c>
      <c r="N232" t="s">
        <v>606</v>
      </c>
      <c r="O232" t="s">
        <v>198</v>
      </c>
      <c r="P232" t="s">
        <v>241</v>
      </c>
      <c r="Q232" t="b">
        <v>1</v>
      </c>
      <c r="R232" t="b">
        <v>1</v>
      </c>
      <c r="S232" t="b">
        <v>0</v>
      </c>
      <c r="T232" t="b">
        <v>0</v>
      </c>
      <c r="U232" t="b">
        <v>1</v>
      </c>
      <c r="V232" t="b">
        <v>0</v>
      </c>
      <c r="W232">
        <v>136</v>
      </c>
      <c r="X232">
        <v>12</v>
      </c>
      <c r="Y232">
        <v>22</v>
      </c>
      <c r="Z232">
        <v>22</v>
      </c>
      <c r="AA232">
        <v>43</v>
      </c>
      <c r="AB232">
        <v>0</v>
      </c>
      <c r="AC232">
        <v>19</v>
      </c>
      <c r="AD232">
        <v>0</v>
      </c>
      <c r="AE232">
        <v>0</v>
      </c>
      <c r="AF232">
        <v>0</v>
      </c>
      <c r="AG232">
        <v>19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40</v>
      </c>
      <c r="AP232">
        <v>6</v>
      </c>
      <c r="AQ232">
        <v>11</v>
      </c>
      <c r="AR232">
        <v>11</v>
      </c>
      <c r="AS232">
        <v>12</v>
      </c>
      <c r="AT232">
        <v>0</v>
      </c>
      <c r="AU232">
        <v>77</v>
      </c>
      <c r="AV232">
        <v>6</v>
      </c>
      <c r="AW232">
        <v>11</v>
      </c>
      <c r="AX232">
        <v>11</v>
      </c>
      <c r="AY232">
        <v>12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</row>
    <row r="233" spans="1:70" x14ac:dyDescent="0.25">
      <c r="A233" t="s">
        <v>607</v>
      </c>
      <c r="B233" t="s">
        <v>212</v>
      </c>
      <c r="C233" t="s">
        <v>213</v>
      </c>
      <c r="D233" t="s">
        <v>30</v>
      </c>
      <c r="E233" t="s">
        <v>575</v>
      </c>
      <c r="F233">
        <v>32583</v>
      </c>
      <c r="G233" s="1">
        <v>46041.696770833332</v>
      </c>
      <c r="H233" s="1">
        <v>46041.696770833332</v>
      </c>
      <c r="I233" s="1">
        <v>46041.698159722226</v>
      </c>
      <c r="J233" t="s">
        <v>261</v>
      </c>
      <c r="K233" t="s">
        <v>364</v>
      </c>
      <c r="L233" s="2">
        <v>1.3912764351851851E-3</v>
      </c>
      <c r="M233" t="s">
        <v>450</v>
      </c>
      <c r="N233" t="s">
        <v>606</v>
      </c>
      <c r="O233" t="s">
        <v>198</v>
      </c>
      <c r="P233" t="s">
        <v>241</v>
      </c>
      <c r="Q233" t="b">
        <v>1</v>
      </c>
      <c r="R233" t="b">
        <v>1</v>
      </c>
      <c r="S233" t="b">
        <v>0</v>
      </c>
      <c r="T233" t="b">
        <v>0</v>
      </c>
      <c r="U233" t="b">
        <v>1</v>
      </c>
      <c r="V233" t="b">
        <v>0</v>
      </c>
      <c r="W233">
        <v>136</v>
      </c>
      <c r="X233">
        <v>12</v>
      </c>
      <c r="Y233">
        <v>22</v>
      </c>
      <c r="Z233">
        <v>22</v>
      </c>
      <c r="AA233">
        <v>43</v>
      </c>
      <c r="AB233">
        <v>0</v>
      </c>
      <c r="AC233">
        <v>19</v>
      </c>
      <c r="AD233">
        <v>0</v>
      </c>
      <c r="AE233">
        <v>0</v>
      </c>
      <c r="AF233">
        <v>0</v>
      </c>
      <c r="AG233">
        <v>19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40</v>
      </c>
      <c r="AP233">
        <v>6</v>
      </c>
      <c r="AQ233">
        <v>11</v>
      </c>
      <c r="AR233">
        <v>11</v>
      </c>
      <c r="AS233">
        <v>12</v>
      </c>
      <c r="AT233">
        <v>0</v>
      </c>
      <c r="AU233">
        <v>77</v>
      </c>
      <c r="AV233">
        <v>6</v>
      </c>
      <c r="AW233">
        <v>11</v>
      </c>
      <c r="AX233">
        <v>11</v>
      </c>
      <c r="AY233">
        <v>12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</row>
    <row r="234" spans="1:70" x14ac:dyDescent="0.25">
      <c r="A234" t="s">
        <v>608</v>
      </c>
      <c r="B234" t="s">
        <v>212</v>
      </c>
      <c r="C234" t="s">
        <v>213</v>
      </c>
      <c r="D234" t="s">
        <v>30</v>
      </c>
      <c r="E234" t="s">
        <v>575</v>
      </c>
      <c r="F234">
        <v>32587</v>
      </c>
      <c r="G234" s="1">
        <v>46031.963530092595</v>
      </c>
      <c r="H234" s="1">
        <v>46031.963530092595</v>
      </c>
      <c r="I234" s="1">
        <v>46031.965601851851</v>
      </c>
      <c r="J234" t="s">
        <v>238</v>
      </c>
      <c r="K234" t="s">
        <v>386</v>
      </c>
      <c r="L234" s="2">
        <v>2.0627798495370369E-3</v>
      </c>
      <c r="M234" t="s">
        <v>450</v>
      </c>
      <c r="N234" t="s">
        <v>606</v>
      </c>
      <c r="O234" t="s">
        <v>198</v>
      </c>
      <c r="P234" t="s">
        <v>241</v>
      </c>
      <c r="Q234" t="b">
        <v>1</v>
      </c>
      <c r="R234" t="b">
        <v>1</v>
      </c>
      <c r="S234" t="b">
        <v>0</v>
      </c>
      <c r="T234" t="b">
        <v>0</v>
      </c>
      <c r="U234" t="b">
        <v>1</v>
      </c>
      <c r="V234" t="b">
        <v>0</v>
      </c>
      <c r="W234">
        <v>146</v>
      </c>
      <c r="X234">
        <v>12</v>
      </c>
      <c r="Y234">
        <v>22</v>
      </c>
      <c r="Z234">
        <v>22</v>
      </c>
      <c r="AA234">
        <v>43</v>
      </c>
      <c r="AB234">
        <v>0</v>
      </c>
      <c r="AC234">
        <v>19</v>
      </c>
      <c r="AD234">
        <v>0</v>
      </c>
      <c r="AE234">
        <v>0</v>
      </c>
      <c r="AF234">
        <v>0</v>
      </c>
      <c r="AG234">
        <v>19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40</v>
      </c>
      <c r="AP234">
        <v>6</v>
      </c>
      <c r="AQ234">
        <v>11</v>
      </c>
      <c r="AR234">
        <v>11</v>
      </c>
      <c r="AS234">
        <v>12</v>
      </c>
      <c r="AT234">
        <v>0</v>
      </c>
      <c r="AU234">
        <v>87</v>
      </c>
      <c r="AV234">
        <v>6</v>
      </c>
      <c r="AW234">
        <v>11</v>
      </c>
      <c r="AX234">
        <v>11</v>
      </c>
      <c r="AY234">
        <v>12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</row>
    <row r="235" spans="1:70" x14ac:dyDescent="0.25">
      <c r="A235" t="s">
        <v>609</v>
      </c>
      <c r="B235" t="s">
        <v>212</v>
      </c>
      <c r="C235" t="s">
        <v>213</v>
      </c>
      <c r="D235" t="s">
        <v>30</v>
      </c>
      <c r="E235" t="s">
        <v>610</v>
      </c>
      <c r="F235">
        <v>32607</v>
      </c>
      <c r="G235" s="1">
        <v>46030.824050925927</v>
      </c>
      <c r="H235" s="1">
        <v>46030.824050925927</v>
      </c>
      <c r="I235" s="1">
        <v>46030.825983796298</v>
      </c>
      <c r="J235" t="s">
        <v>329</v>
      </c>
      <c r="K235" t="s">
        <v>388</v>
      </c>
      <c r="L235" s="2">
        <v>1.9306316319444444E-3</v>
      </c>
      <c r="M235" t="s">
        <v>450</v>
      </c>
      <c r="N235" t="s">
        <v>606</v>
      </c>
      <c r="O235" t="s">
        <v>198</v>
      </c>
      <c r="P235" t="s">
        <v>241</v>
      </c>
      <c r="Q235" t="b">
        <v>1</v>
      </c>
      <c r="R235" t="b">
        <v>1</v>
      </c>
      <c r="S235" t="b">
        <v>0</v>
      </c>
      <c r="T235" t="b">
        <v>0</v>
      </c>
      <c r="U235" t="b">
        <v>1</v>
      </c>
      <c r="V235" t="b">
        <v>0</v>
      </c>
      <c r="W235">
        <v>136</v>
      </c>
      <c r="X235">
        <v>12</v>
      </c>
      <c r="Y235">
        <v>22</v>
      </c>
      <c r="Z235">
        <v>22</v>
      </c>
      <c r="AA235">
        <v>43</v>
      </c>
      <c r="AB235">
        <v>0</v>
      </c>
      <c r="AC235">
        <v>19</v>
      </c>
      <c r="AD235">
        <v>0</v>
      </c>
      <c r="AE235">
        <v>0</v>
      </c>
      <c r="AF235">
        <v>0</v>
      </c>
      <c r="AG235">
        <v>19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40</v>
      </c>
      <c r="AP235">
        <v>6</v>
      </c>
      <c r="AQ235">
        <v>11</v>
      </c>
      <c r="AR235">
        <v>11</v>
      </c>
      <c r="AS235">
        <v>12</v>
      </c>
      <c r="AT235">
        <v>0</v>
      </c>
      <c r="AU235">
        <v>77</v>
      </c>
      <c r="AV235">
        <v>6</v>
      </c>
      <c r="AW235">
        <v>11</v>
      </c>
      <c r="AX235">
        <v>11</v>
      </c>
      <c r="AY235">
        <v>12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</row>
    <row r="236" spans="1:70" x14ac:dyDescent="0.25">
      <c r="A236" t="s">
        <v>611</v>
      </c>
      <c r="B236" t="s">
        <v>212</v>
      </c>
      <c r="C236" t="s">
        <v>213</v>
      </c>
      <c r="D236" t="s">
        <v>30</v>
      </c>
      <c r="E236" t="s">
        <v>575</v>
      </c>
      <c r="F236">
        <v>32607</v>
      </c>
      <c r="G236" s="1">
        <v>46030.810069444444</v>
      </c>
      <c r="H236" s="1">
        <v>46030.810069444444</v>
      </c>
      <c r="I236" s="1">
        <v>46030.811516203707</v>
      </c>
      <c r="J236" t="s">
        <v>329</v>
      </c>
      <c r="K236" t="s">
        <v>388</v>
      </c>
      <c r="L236" s="2">
        <v>1.445631863425926E-3</v>
      </c>
      <c r="M236" t="s">
        <v>450</v>
      </c>
      <c r="N236" t="s">
        <v>606</v>
      </c>
      <c r="O236" t="s">
        <v>198</v>
      </c>
      <c r="P236" t="s">
        <v>241</v>
      </c>
      <c r="Q236" t="b">
        <v>1</v>
      </c>
      <c r="R236" t="b">
        <v>1</v>
      </c>
      <c r="S236" t="b">
        <v>0</v>
      </c>
      <c r="T236" t="b">
        <v>0</v>
      </c>
      <c r="U236" t="b">
        <v>1</v>
      </c>
      <c r="V236" t="b">
        <v>0</v>
      </c>
      <c r="W236">
        <v>136</v>
      </c>
      <c r="X236">
        <v>12</v>
      </c>
      <c r="Y236">
        <v>22</v>
      </c>
      <c r="Z236">
        <v>22</v>
      </c>
      <c r="AA236">
        <v>43</v>
      </c>
      <c r="AB236">
        <v>0</v>
      </c>
      <c r="AC236">
        <v>19</v>
      </c>
      <c r="AD236">
        <v>0</v>
      </c>
      <c r="AE236">
        <v>0</v>
      </c>
      <c r="AF236">
        <v>0</v>
      </c>
      <c r="AG236">
        <v>19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40</v>
      </c>
      <c r="AP236">
        <v>6</v>
      </c>
      <c r="AQ236">
        <v>11</v>
      </c>
      <c r="AR236">
        <v>11</v>
      </c>
      <c r="AS236">
        <v>12</v>
      </c>
      <c r="AT236">
        <v>0</v>
      </c>
      <c r="AU236">
        <v>77</v>
      </c>
      <c r="AV236">
        <v>6</v>
      </c>
      <c r="AW236">
        <v>11</v>
      </c>
      <c r="AX236">
        <v>11</v>
      </c>
      <c r="AY236">
        <v>12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</row>
    <row r="237" spans="1:70" x14ac:dyDescent="0.25">
      <c r="A237" t="s">
        <v>612</v>
      </c>
      <c r="B237" t="s">
        <v>212</v>
      </c>
      <c r="C237" t="s">
        <v>213</v>
      </c>
      <c r="D237" t="s">
        <v>30</v>
      </c>
      <c r="E237" t="s">
        <v>610</v>
      </c>
      <c r="F237">
        <v>32607</v>
      </c>
      <c r="G237" s="1">
        <v>46030.802256944444</v>
      </c>
      <c r="H237" s="1">
        <v>46030.802256944444</v>
      </c>
      <c r="I237" s="1">
        <v>46030.804120370369</v>
      </c>
      <c r="J237" t="s">
        <v>329</v>
      </c>
      <c r="K237" t="s">
        <v>388</v>
      </c>
      <c r="L237" s="2">
        <v>1.8631478935185186E-3</v>
      </c>
      <c r="M237" t="s">
        <v>450</v>
      </c>
      <c r="N237" t="s">
        <v>606</v>
      </c>
      <c r="O237" t="s">
        <v>198</v>
      </c>
      <c r="P237" t="s">
        <v>241</v>
      </c>
      <c r="Q237" t="b">
        <v>1</v>
      </c>
      <c r="R237" t="b">
        <v>1</v>
      </c>
      <c r="S237" t="b">
        <v>0</v>
      </c>
      <c r="T237" t="b">
        <v>0</v>
      </c>
      <c r="U237" t="b">
        <v>1</v>
      </c>
      <c r="V237" t="b">
        <v>0</v>
      </c>
      <c r="W237">
        <v>146</v>
      </c>
      <c r="X237">
        <v>12</v>
      </c>
      <c r="Y237">
        <v>22</v>
      </c>
      <c r="Z237">
        <v>22</v>
      </c>
      <c r="AA237">
        <v>43</v>
      </c>
      <c r="AB237">
        <v>0</v>
      </c>
      <c r="AC237">
        <v>19</v>
      </c>
      <c r="AD237">
        <v>0</v>
      </c>
      <c r="AE237">
        <v>0</v>
      </c>
      <c r="AF237">
        <v>0</v>
      </c>
      <c r="AG237">
        <v>19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40</v>
      </c>
      <c r="AP237">
        <v>6</v>
      </c>
      <c r="AQ237">
        <v>11</v>
      </c>
      <c r="AR237">
        <v>11</v>
      </c>
      <c r="AS237">
        <v>12</v>
      </c>
      <c r="AT237">
        <v>0</v>
      </c>
      <c r="AU237">
        <v>87</v>
      </c>
      <c r="AV237">
        <v>6</v>
      </c>
      <c r="AW237">
        <v>11</v>
      </c>
      <c r="AX237">
        <v>11</v>
      </c>
      <c r="AY237">
        <v>12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</row>
    <row r="238" spans="1:70" x14ac:dyDescent="0.25">
      <c r="A238" t="s">
        <v>613</v>
      </c>
      <c r="B238" t="s">
        <v>226</v>
      </c>
      <c r="C238" t="s">
        <v>227</v>
      </c>
      <c r="D238" t="s">
        <v>30</v>
      </c>
      <c r="E238" t="s">
        <v>614</v>
      </c>
      <c r="F238">
        <v>43454</v>
      </c>
      <c r="G238" s="1">
        <v>46029.905949074076</v>
      </c>
      <c r="H238" s="1">
        <v>46029.905949074076</v>
      </c>
      <c r="I238" s="1">
        <v>46029.907187500001</v>
      </c>
      <c r="J238" t="s">
        <v>235</v>
      </c>
      <c r="K238" t="s">
        <v>390</v>
      </c>
      <c r="L238" s="2">
        <v>1.230044826388889E-3</v>
      </c>
      <c r="M238" t="s">
        <v>450</v>
      </c>
      <c r="N238" t="s">
        <v>606</v>
      </c>
      <c r="O238" t="s">
        <v>198</v>
      </c>
      <c r="P238" t="s">
        <v>241</v>
      </c>
      <c r="Q238" t="b">
        <v>1</v>
      </c>
      <c r="R238" t="b">
        <v>1</v>
      </c>
      <c r="S238" t="b">
        <v>0</v>
      </c>
      <c r="T238" t="b">
        <v>0</v>
      </c>
      <c r="U238" t="b">
        <v>1</v>
      </c>
      <c r="V238" t="b">
        <v>0</v>
      </c>
      <c r="W238">
        <v>75</v>
      </c>
      <c r="X238">
        <v>8</v>
      </c>
      <c r="Y238">
        <v>8</v>
      </c>
      <c r="Z238">
        <v>25</v>
      </c>
      <c r="AA238">
        <v>6</v>
      </c>
      <c r="AB238">
        <v>0</v>
      </c>
      <c r="AC238">
        <v>1</v>
      </c>
      <c r="AD238">
        <v>0</v>
      </c>
      <c r="AE238">
        <v>0</v>
      </c>
      <c r="AF238">
        <v>1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23</v>
      </c>
      <c r="AP238">
        <v>4</v>
      </c>
      <c r="AQ238">
        <v>4</v>
      </c>
      <c r="AR238">
        <v>12</v>
      </c>
      <c r="AS238">
        <v>3</v>
      </c>
      <c r="AT238">
        <v>0</v>
      </c>
      <c r="AU238">
        <v>51</v>
      </c>
      <c r="AV238">
        <v>4</v>
      </c>
      <c r="AW238">
        <v>4</v>
      </c>
      <c r="AX238">
        <v>12</v>
      </c>
      <c r="AY238">
        <v>3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</row>
    <row r="239" spans="1:70" x14ac:dyDescent="0.25">
      <c r="A239" t="s">
        <v>615</v>
      </c>
      <c r="B239" t="s">
        <v>212</v>
      </c>
      <c r="C239" t="s">
        <v>213</v>
      </c>
      <c r="D239" t="s">
        <v>30</v>
      </c>
      <c r="E239" t="s">
        <v>610</v>
      </c>
      <c r="F239">
        <v>32618</v>
      </c>
      <c r="G239" s="1">
        <v>46029.898738425924</v>
      </c>
      <c r="H239" s="1">
        <v>46029.898738425924</v>
      </c>
      <c r="I239" s="1">
        <v>46029.900312500002</v>
      </c>
      <c r="J239" t="s">
        <v>235</v>
      </c>
      <c r="K239" t="s">
        <v>390</v>
      </c>
      <c r="L239" s="2">
        <v>1.5700796412037037E-3</v>
      </c>
      <c r="M239" t="s">
        <v>450</v>
      </c>
      <c r="N239" t="s">
        <v>606</v>
      </c>
      <c r="O239" t="s">
        <v>198</v>
      </c>
      <c r="P239" t="s">
        <v>241</v>
      </c>
      <c r="Q239" t="b">
        <v>1</v>
      </c>
      <c r="R239" t="b">
        <v>1</v>
      </c>
      <c r="S239" t="b">
        <v>0</v>
      </c>
      <c r="T239" t="b">
        <v>0</v>
      </c>
      <c r="U239" t="b">
        <v>1</v>
      </c>
      <c r="V239" t="b">
        <v>0</v>
      </c>
      <c r="W239">
        <v>146</v>
      </c>
      <c r="X239">
        <v>12</v>
      </c>
      <c r="Y239">
        <v>22</v>
      </c>
      <c r="Z239">
        <v>22</v>
      </c>
      <c r="AA239">
        <v>43</v>
      </c>
      <c r="AB239">
        <v>0</v>
      </c>
      <c r="AC239">
        <v>19</v>
      </c>
      <c r="AD239">
        <v>0</v>
      </c>
      <c r="AE239">
        <v>0</v>
      </c>
      <c r="AF239">
        <v>0</v>
      </c>
      <c r="AG239">
        <v>19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40</v>
      </c>
      <c r="AP239">
        <v>6</v>
      </c>
      <c r="AQ239">
        <v>11</v>
      </c>
      <c r="AR239">
        <v>11</v>
      </c>
      <c r="AS239">
        <v>12</v>
      </c>
      <c r="AT239">
        <v>0</v>
      </c>
      <c r="AU239">
        <v>87</v>
      </c>
      <c r="AV239">
        <v>6</v>
      </c>
      <c r="AW239">
        <v>11</v>
      </c>
      <c r="AX239">
        <v>11</v>
      </c>
      <c r="AY239">
        <v>12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</row>
    <row r="240" spans="1:70" x14ac:dyDescent="0.25">
      <c r="A240" t="s">
        <v>616</v>
      </c>
      <c r="B240" t="s">
        <v>222</v>
      </c>
      <c r="C240" t="s">
        <v>223</v>
      </c>
      <c r="D240" t="s">
        <v>30</v>
      </c>
      <c r="E240" t="s">
        <v>617</v>
      </c>
      <c r="F240">
        <v>75721</v>
      </c>
      <c r="G240" s="1">
        <v>46028.759722222225</v>
      </c>
      <c r="H240" s="1">
        <v>46028.759722222225</v>
      </c>
      <c r="I240" s="1">
        <v>46028.761493055557</v>
      </c>
      <c r="J240" t="s">
        <v>427</v>
      </c>
      <c r="K240" t="s">
        <v>393</v>
      </c>
      <c r="L240" s="2">
        <v>1.7688391898148148E-3</v>
      </c>
      <c r="M240" t="s">
        <v>450</v>
      </c>
      <c r="N240" t="s">
        <v>451</v>
      </c>
      <c r="O240" t="s">
        <v>198</v>
      </c>
      <c r="P240" t="s">
        <v>241</v>
      </c>
      <c r="Q240" t="b">
        <v>1</v>
      </c>
      <c r="R240" t="b">
        <v>1</v>
      </c>
      <c r="S240" t="b">
        <v>0</v>
      </c>
      <c r="T240" t="b">
        <v>0</v>
      </c>
      <c r="U240" t="b">
        <v>1</v>
      </c>
      <c r="V240" t="b">
        <v>0</v>
      </c>
      <c r="W240">
        <v>114</v>
      </c>
      <c r="X240">
        <v>12</v>
      </c>
      <c r="Y240">
        <v>6</v>
      </c>
      <c r="Z240">
        <v>6</v>
      </c>
      <c r="AA240">
        <v>30</v>
      </c>
      <c r="AB240">
        <v>0</v>
      </c>
      <c r="AC240">
        <v>12</v>
      </c>
      <c r="AD240">
        <v>0</v>
      </c>
      <c r="AE240">
        <v>0</v>
      </c>
      <c r="AF240">
        <v>0</v>
      </c>
      <c r="AG240">
        <v>12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21</v>
      </c>
      <c r="AP240">
        <v>6</v>
      </c>
      <c r="AQ240">
        <v>3</v>
      </c>
      <c r="AR240">
        <v>3</v>
      </c>
      <c r="AS240">
        <v>9</v>
      </c>
      <c r="AT240">
        <v>0</v>
      </c>
      <c r="AU240">
        <v>81</v>
      </c>
      <c r="AV240">
        <v>6</v>
      </c>
      <c r="AW240">
        <v>3</v>
      </c>
      <c r="AX240">
        <v>3</v>
      </c>
      <c r="AY240">
        <v>9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</row>
    <row r="241" spans="1:70" x14ac:dyDescent="0.25">
      <c r="A241" t="s">
        <v>618</v>
      </c>
      <c r="B241" t="s">
        <v>212</v>
      </c>
      <c r="C241" t="s">
        <v>213</v>
      </c>
      <c r="D241" t="s">
        <v>30</v>
      </c>
      <c r="E241" t="s">
        <v>610</v>
      </c>
      <c r="F241">
        <v>32534</v>
      </c>
      <c r="G241" s="1">
        <v>46028.052476851852</v>
      </c>
      <c r="H241" s="1">
        <v>46028.052476851852</v>
      </c>
      <c r="I241" s="1">
        <v>46028.054016203707</v>
      </c>
      <c r="J241" t="s">
        <v>236</v>
      </c>
      <c r="K241" t="s">
        <v>393</v>
      </c>
      <c r="L241" s="2">
        <v>1.5338491087962963E-3</v>
      </c>
      <c r="M241" t="s">
        <v>450</v>
      </c>
      <c r="N241" t="s">
        <v>606</v>
      </c>
      <c r="O241" t="s">
        <v>198</v>
      </c>
      <c r="P241" t="s">
        <v>241</v>
      </c>
      <c r="Q241" t="b">
        <v>1</v>
      </c>
      <c r="R241" t="b">
        <v>1</v>
      </c>
      <c r="S241" t="b">
        <v>0</v>
      </c>
      <c r="T241" t="b">
        <v>0</v>
      </c>
      <c r="U241" t="b">
        <v>1</v>
      </c>
      <c r="V241" t="b">
        <v>0</v>
      </c>
      <c r="W241">
        <v>146</v>
      </c>
      <c r="X241">
        <v>12</v>
      </c>
      <c r="Y241">
        <v>22</v>
      </c>
      <c r="Z241">
        <v>22</v>
      </c>
      <c r="AA241">
        <v>43</v>
      </c>
      <c r="AB241">
        <v>0</v>
      </c>
      <c r="AC241">
        <v>19</v>
      </c>
      <c r="AD241">
        <v>0</v>
      </c>
      <c r="AE241">
        <v>0</v>
      </c>
      <c r="AF241">
        <v>0</v>
      </c>
      <c r="AG241">
        <v>19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40</v>
      </c>
      <c r="AP241">
        <v>6</v>
      </c>
      <c r="AQ241">
        <v>11</v>
      </c>
      <c r="AR241">
        <v>11</v>
      </c>
      <c r="AS241">
        <v>12</v>
      </c>
      <c r="AT241">
        <v>0</v>
      </c>
      <c r="AU241">
        <v>87</v>
      </c>
      <c r="AV241">
        <v>6</v>
      </c>
      <c r="AW241">
        <v>11</v>
      </c>
      <c r="AX241">
        <v>11</v>
      </c>
      <c r="AY241">
        <v>12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</row>
    <row r="242" spans="1:70" x14ac:dyDescent="0.25">
      <c r="A242" t="s">
        <v>619</v>
      </c>
      <c r="B242" t="s">
        <v>212</v>
      </c>
      <c r="C242" t="s">
        <v>213</v>
      </c>
      <c r="D242" t="s">
        <v>30</v>
      </c>
      <c r="E242" t="s">
        <v>610</v>
      </c>
      <c r="F242">
        <v>32534</v>
      </c>
      <c r="G242" s="1">
        <v>46015.238483796296</v>
      </c>
      <c r="H242" s="1">
        <v>46015.238483796296</v>
      </c>
      <c r="I242" s="1">
        <v>46015.240416666667</v>
      </c>
      <c r="J242" t="s">
        <v>196</v>
      </c>
      <c r="K242" t="s">
        <v>423</v>
      </c>
      <c r="L242" s="2">
        <v>1.9267118865740741E-3</v>
      </c>
      <c r="M242" t="s">
        <v>450</v>
      </c>
      <c r="N242" t="s">
        <v>606</v>
      </c>
      <c r="O242" t="s">
        <v>198</v>
      </c>
      <c r="P242" t="s">
        <v>241</v>
      </c>
      <c r="Q242" t="b">
        <v>1</v>
      </c>
      <c r="R242" t="b">
        <v>1</v>
      </c>
      <c r="S242" t="b">
        <v>0</v>
      </c>
      <c r="T242" t="b">
        <v>0</v>
      </c>
      <c r="U242" t="b">
        <v>1</v>
      </c>
      <c r="V242" t="b">
        <v>0</v>
      </c>
      <c r="W242">
        <v>146</v>
      </c>
      <c r="X242">
        <v>12</v>
      </c>
      <c r="Y242">
        <v>22</v>
      </c>
      <c r="Z242">
        <v>22</v>
      </c>
      <c r="AA242">
        <v>43</v>
      </c>
      <c r="AB242">
        <v>0</v>
      </c>
      <c r="AC242">
        <v>19</v>
      </c>
      <c r="AD242">
        <v>0</v>
      </c>
      <c r="AE242">
        <v>0</v>
      </c>
      <c r="AF242">
        <v>0</v>
      </c>
      <c r="AG242">
        <v>19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40</v>
      </c>
      <c r="AP242">
        <v>6</v>
      </c>
      <c r="AQ242">
        <v>11</v>
      </c>
      <c r="AR242">
        <v>11</v>
      </c>
      <c r="AS242">
        <v>12</v>
      </c>
      <c r="AT242">
        <v>0</v>
      </c>
      <c r="AU242">
        <v>87</v>
      </c>
      <c r="AV242">
        <v>6</v>
      </c>
      <c r="AW242">
        <v>11</v>
      </c>
      <c r="AX242">
        <v>11</v>
      </c>
      <c r="AY242">
        <v>12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</row>
    <row r="243" spans="1:70" x14ac:dyDescent="0.25">
      <c r="A243" t="s">
        <v>620</v>
      </c>
      <c r="B243" t="s">
        <v>212</v>
      </c>
      <c r="C243" t="s">
        <v>213</v>
      </c>
      <c r="D243" t="s">
        <v>30</v>
      </c>
      <c r="E243" t="s">
        <v>610</v>
      </c>
      <c r="F243">
        <v>32534</v>
      </c>
      <c r="G243" s="1">
        <v>46014.080231481479</v>
      </c>
      <c r="H243" s="1">
        <v>46014.080231481479</v>
      </c>
      <c r="I243" s="1">
        <v>46014.08153935185</v>
      </c>
      <c r="J243" t="s">
        <v>236</v>
      </c>
      <c r="K243" t="s">
        <v>425</v>
      </c>
      <c r="L243" s="2">
        <v>1.3092474305555555E-3</v>
      </c>
      <c r="M243" t="s">
        <v>450</v>
      </c>
      <c r="N243" t="s">
        <v>606</v>
      </c>
      <c r="O243" t="s">
        <v>198</v>
      </c>
      <c r="P243" t="s">
        <v>241</v>
      </c>
      <c r="Q243" t="b">
        <v>1</v>
      </c>
      <c r="R243" t="b">
        <v>1</v>
      </c>
      <c r="S243" t="b">
        <v>0</v>
      </c>
      <c r="T243" t="b">
        <v>0</v>
      </c>
      <c r="U243" t="b">
        <v>1</v>
      </c>
      <c r="V243" t="b">
        <v>0</v>
      </c>
      <c r="W243">
        <v>136</v>
      </c>
      <c r="X243">
        <v>12</v>
      </c>
      <c r="Y243">
        <v>22</v>
      </c>
      <c r="Z243">
        <v>22</v>
      </c>
      <c r="AA243">
        <v>43</v>
      </c>
      <c r="AB243">
        <v>0</v>
      </c>
      <c r="AC243">
        <v>19</v>
      </c>
      <c r="AD243">
        <v>0</v>
      </c>
      <c r="AE243">
        <v>0</v>
      </c>
      <c r="AF243">
        <v>0</v>
      </c>
      <c r="AG243">
        <v>19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40</v>
      </c>
      <c r="AP243">
        <v>6</v>
      </c>
      <c r="AQ243">
        <v>11</v>
      </c>
      <c r="AR243">
        <v>11</v>
      </c>
      <c r="AS243">
        <v>12</v>
      </c>
      <c r="AT243">
        <v>0</v>
      </c>
      <c r="AU243">
        <v>77</v>
      </c>
      <c r="AV243">
        <v>6</v>
      </c>
      <c r="AW243">
        <v>11</v>
      </c>
      <c r="AX243">
        <v>11</v>
      </c>
      <c r="AY243">
        <v>12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</row>
    <row r="244" spans="1:70" x14ac:dyDescent="0.25">
      <c r="A244" t="s">
        <v>621</v>
      </c>
      <c r="B244" t="s">
        <v>212</v>
      </c>
      <c r="C244" t="s">
        <v>213</v>
      </c>
      <c r="D244" t="s">
        <v>30</v>
      </c>
      <c r="E244" t="s">
        <v>610</v>
      </c>
      <c r="F244">
        <v>32500</v>
      </c>
      <c r="G244" s="1">
        <v>46010.896377314813</v>
      </c>
      <c r="H244" s="1">
        <v>46010.896377314813</v>
      </c>
      <c r="I244" s="1">
        <v>46010.898472222223</v>
      </c>
      <c r="J244" t="s">
        <v>235</v>
      </c>
      <c r="K244" t="s">
        <v>435</v>
      </c>
      <c r="L244" s="2">
        <v>2.0936056712962964E-3</v>
      </c>
      <c r="M244" t="s">
        <v>450</v>
      </c>
      <c r="N244" t="s">
        <v>606</v>
      </c>
      <c r="O244" t="s">
        <v>198</v>
      </c>
      <c r="P244" t="s">
        <v>241</v>
      </c>
      <c r="Q244" t="b">
        <v>1</v>
      </c>
      <c r="R244" t="b">
        <v>1</v>
      </c>
      <c r="S244" t="b">
        <v>0</v>
      </c>
      <c r="T244" t="b">
        <v>0</v>
      </c>
      <c r="U244" t="b">
        <v>1</v>
      </c>
      <c r="V244" t="b">
        <v>0</v>
      </c>
      <c r="W244">
        <v>146</v>
      </c>
      <c r="X244">
        <v>12</v>
      </c>
      <c r="Y244">
        <v>22</v>
      </c>
      <c r="Z244">
        <v>22</v>
      </c>
      <c r="AA244">
        <v>43</v>
      </c>
      <c r="AB244">
        <v>0</v>
      </c>
      <c r="AC244">
        <v>19</v>
      </c>
      <c r="AD244">
        <v>0</v>
      </c>
      <c r="AE244">
        <v>0</v>
      </c>
      <c r="AF244">
        <v>0</v>
      </c>
      <c r="AG244">
        <v>19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40</v>
      </c>
      <c r="AP244">
        <v>6</v>
      </c>
      <c r="AQ244">
        <v>11</v>
      </c>
      <c r="AR244">
        <v>11</v>
      </c>
      <c r="AS244">
        <v>12</v>
      </c>
      <c r="AT244">
        <v>0</v>
      </c>
      <c r="AU244">
        <v>87</v>
      </c>
      <c r="AV244">
        <v>6</v>
      </c>
      <c r="AW244">
        <v>11</v>
      </c>
      <c r="AX244">
        <v>11</v>
      </c>
      <c r="AY244">
        <v>12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</row>
    <row r="245" spans="1:70" x14ac:dyDescent="0.25">
      <c r="A245" t="s">
        <v>622</v>
      </c>
      <c r="B245" t="s">
        <v>212</v>
      </c>
      <c r="C245" t="s">
        <v>213</v>
      </c>
      <c r="D245" t="s">
        <v>30</v>
      </c>
      <c r="E245" t="s">
        <v>610</v>
      </c>
      <c r="F245">
        <v>32463</v>
      </c>
      <c r="G245" s="1">
        <v>46009.752615740741</v>
      </c>
      <c r="H245" s="1">
        <v>46009.752615740741</v>
      </c>
      <c r="I245" s="1">
        <v>46009.754050925927</v>
      </c>
      <c r="J245" t="s">
        <v>427</v>
      </c>
      <c r="K245" t="s">
        <v>437</v>
      </c>
      <c r="L245" s="2">
        <v>1.4360782754629629E-3</v>
      </c>
      <c r="M245" t="s">
        <v>450</v>
      </c>
      <c r="N245" t="s">
        <v>606</v>
      </c>
      <c r="O245" t="s">
        <v>198</v>
      </c>
      <c r="P245" t="s">
        <v>241</v>
      </c>
      <c r="Q245" t="b">
        <v>1</v>
      </c>
      <c r="R245" t="b">
        <v>1</v>
      </c>
      <c r="S245" t="b">
        <v>0</v>
      </c>
      <c r="T245" t="b">
        <v>0</v>
      </c>
      <c r="U245" t="b">
        <v>1</v>
      </c>
      <c r="V245" t="b">
        <v>0</v>
      </c>
      <c r="W245">
        <v>146</v>
      </c>
      <c r="X245">
        <v>12</v>
      </c>
      <c r="Y245">
        <v>22</v>
      </c>
      <c r="Z245">
        <v>22</v>
      </c>
      <c r="AA245">
        <v>43</v>
      </c>
      <c r="AB245">
        <v>0</v>
      </c>
      <c r="AC245">
        <v>19</v>
      </c>
      <c r="AD245">
        <v>0</v>
      </c>
      <c r="AE245">
        <v>0</v>
      </c>
      <c r="AF245">
        <v>0</v>
      </c>
      <c r="AG245">
        <v>19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40</v>
      </c>
      <c r="AP245">
        <v>6</v>
      </c>
      <c r="AQ245">
        <v>11</v>
      </c>
      <c r="AR245">
        <v>11</v>
      </c>
      <c r="AS245">
        <v>12</v>
      </c>
      <c r="AT245">
        <v>0</v>
      </c>
      <c r="AU245">
        <v>87</v>
      </c>
      <c r="AV245">
        <v>6</v>
      </c>
      <c r="AW245">
        <v>11</v>
      </c>
      <c r="AX245">
        <v>11</v>
      </c>
      <c r="AY245">
        <v>12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</row>
    <row r="246" spans="1:70" x14ac:dyDescent="0.25">
      <c r="A246" t="s">
        <v>623</v>
      </c>
      <c r="B246" t="s">
        <v>212</v>
      </c>
      <c r="C246" t="s">
        <v>213</v>
      </c>
      <c r="D246" t="s">
        <v>30</v>
      </c>
      <c r="E246" t="s">
        <v>610</v>
      </c>
      <c r="F246">
        <v>32463</v>
      </c>
      <c r="G246" s="1">
        <v>46009.750173611108</v>
      </c>
      <c r="H246" s="1">
        <v>46009.750173611108</v>
      </c>
      <c r="I246" s="1">
        <v>46009.752071759256</v>
      </c>
      <c r="J246" t="s">
        <v>427</v>
      </c>
      <c r="K246" t="s">
        <v>437</v>
      </c>
      <c r="L246" s="2">
        <v>1.9008798148148149E-3</v>
      </c>
      <c r="M246" t="s">
        <v>450</v>
      </c>
      <c r="N246" t="s">
        <v>606</v>
      </c>
      <c r="O246" t="s">
        <v>198</v>
      </c>
      <c r="P246" t="s">
        <v>241</v>
      </c>
      <c r="Q246" t="b">
        <v>1</v>
      </c>
      <c r="R246" t="b">
        <v>1</v>
      </c>
      <c r="S246" t="b">
        <v>0</v>
      </c>
      <c r="T246" t="b">
        <v>0</v>
      </c>
      <c r="U246" t="b">
        <v>1</v>
      </c>
      <c r="V246" t="b">
        <v>0</v>
      </c>
      <c r="W246">
        <v>146</v>
      </c>
      <c r="X246">
        <v>12</v>
      </c>
      <c r="Y246">
        <v>22</v>
      </c>
      <c r="Z246">
        <v>22</v>
      </c>
      <c r="AA246">
        <v>43</v>
      </c>
      <c r="AB246">
        <v>0</v>
      </c>
      <c r="AC246">
        <v>19</v>
      </c>
      <c r="AD246">
        <v>0</v>
      </c>
      <c r="AE246">
        <v>0</v>
      </c>
      <c r="AF246">
        <v>0</v>
      </c>
      <c r="AG246">
        <v>19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40</v>
      </c>
      <c r="AP246">
        <v>6</v>
      </c>
      <c r="AQ246">
        <v>11</v>
      </c>
      <c r="AR246">
        <v>11</v>
      </c>
      <c r="AS246">
        <v>12</v>
      </c>
      <c r="AT246">
        <v>0</v>
      </c>
      <c r="AU246">
        <v>87</v>
      </c>
      <c r="AV246">
        <v>6</v>
      </c>
      <c r="AW246">
        <v>11</v>
      </c>
      <c r="AX246">
        <v>11</v>
      </c>
      <c r="AY246">
        <v>12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</row>
    <row r="247" spans="1:70" x14ac:dyDescent="0.25">
      <c r="A247" t="s">
        <v>624</v>
      </c>
      <c r="B247" t="s">
        <v>212</v>
      </c>
      <c r="C247" t="s">
        <v>213</v>
      </c>
      <c r="D247" t="s">
        <v>30</v>
      </c>
      <c r="E247" t="s">
        <v>610</v>
      </c>
      <c r="F247">
        <v>32457</v>
      </c>
      <c r="G247" s="1">
        <v>46009.747060185182</v>
      </c>
      <c r="H247" s="1">
        <v>46009.747060185182</v>
      </c>
      <c r="I247" s="1">
        <v>46009.748379629629</v>
      </c>
      <c r="J247" t="s">
        <v>279</v>
      </c>
      <c r="K247" t="s">
        <v>437</v>
      </c>
      <c r="L247" s="2">
        <v>1.3249916319444444E-3</v>
      </c>
      <c r="M247" t="s">
        <v>450</v>
      </c>
      <c r="N247" t="s">
        <v>606</v>
      </c>
      <c r="O247" t="s">
        <v>198</v>
      </c>
      <c r="P247" t="s">
        <v>241</v>
      </c>
      <c r="Q247" t="b">
        <v>1</v>
      </c>
      <c r="R247" t="b">
        <v>1</v>
      </c>
      <c r="S247" t="b">
        <v>0</v>
      </c>
      <c r="T247" t="b">
        <v>0</v>
      </c>
      <c r="U247" t="b">
        <v>1</v>
      </c>
      <c r="V247" t="b">
        <v>0</v>
      </c>
      <c r="W247">
        <v>146</v>
      </c>
      <c r="X247">
        <v>12</v>
      </c>
      <c r="Y247">
        <v>22</v>
      </c>
      <c r="Z247">
        <v>22</v>
      </c>
      <c r="AA247">
        <v>43</v>
      </c>
      <c r="AB247">
        <v>0</v>
      </c>
      <c r="AC247">
        <v>19</v>
      </c>
      <c r="AD247">
        <v>0</v>
      </c>
      <c r="AE247">
        <v>0</v>
      </c>
      <c r="AF247">
        <v>0</v>
      </c>
      <c r="AG247">
        <v>19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40</v>
      </c>
      <c r="AP247">
        <v>6</v>
      </c>
      <c r="AQ247">
        <v>11</v>
      </c>
      <c r="AR247">
        <v>11</v>
      </c>
      <c r="AS247">
        <v>12</v>
      </c>
      <c r="AT247">
        <v>0</v>
      </c>
      <c r="AU247">
        <v>87</v>
      </c>
      <c r="AV247">
        <v>6</v>
      </c>
      <c r="AW247">
        <v>11</v>
      </c>
      <c r="AX247">
        <v>11</v>
      </c>
      <c r="AY247">
        <v>12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</row>
    <row r="248" spans="1:70" x14ac:dyDescent="0.25">
      <c r="A248" t="s">
        <v>625</v>
      </c>
      <c r="B248" t="s">
        <v>212</v>
      </c>
      <c r="C248" t="s">
        <v>213</v>
      </c>
      <c r="D248" t="s">
        <v>30</v>
      </c>
      <c r="E248" t="s">
        <v>610</v>
      </c>
      <c r="F248">
        <v>32457</v>
      </c>
      <c r="G248" s="1">
        <v>46009.651898148149</v>
      </c>
      <c r="H248" s="1">
        <v>46009.651898148149</v>
      </c>
      <c r="I248" s="1">
        <v>46009.653460648151</v>
      </c>
      <c r="J248" t="s">
        <v>363</v>
      </c>
      <c r="K248" t="s">
        <v>437</v>
      </c>
      <c r="L248" s="2">
        <v>1.5624972916666667E-3</v>
      </c>
      <c r="M248" t="s">
        <v>450</v>
      </c>
      <c r="N248" t="s">
        <v>606</v>
      </c>
      <c r="O248" t="s">
        <v>198</v>
      </c>
      <c r="P248" t="s">
        <v>241</v>
      </c>
      <c r="Q248" t="b">
        <v>1</v>
      </c>
      <c r="R248" t="b">
        <v>1</v>
      </c>
      <c r="S248" t="b">
        <v>0</v>
      </c>
      <c r="T248" t="b">
        <v>0</v>
      </c>
      <c r="U248" t="b">
        <v>1</v>
      </c>
      <c r="V248" t="b">
        <v>0</v>
      </c>
      <c r="W248">
        <v>146</v>
      </c>
      <c r="X248">
        <v>12</v>
      </c>
      <c r="Y248">
        <v>22</v>
      </c>
      <c r="Z248">
        <v>22</v>
      </c>
      <c r="AA248">
        <v>43</v>
      </c>
      <c r="AB248">
        <v>0</v>
      </c>
      <c r="AC248">
        <v>19</v>
      </c>
      <c r="AD248">
        <v>0</v>
      </c>
      <c r="AE248">
        <v>0</v>
      </c>
      <c r="AF248">
        <v>0</v>
      </c>
      <c r="AG248">
        <v>19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40</v>
      </c>
      <c r="AP248">
        <v>6</v>
      </c>
      <c r="AQ248">
        <v>11</v>
      </c>
      <c r="AR248">
        <v>11</v>
      </c>
      <c r="AS248">
        <v>12</v>
      </c>
      <c r="AT248">
        <v>0</v>
      </c>
      <c r="AU248">
        <v>87</v>
      </c>
      <c r="AV248">
        <v>6</v>
      </c>
      <c r="AW248">
        <v>11</v>
      </c>
      <c r="AX248">
        <v>11</v>
      </c>
      <c r="AY248">
        <v>12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</row>
    <row r="249" spans="1:70" x14ac:dyDescent="0.25">
      <c r="A249" t="s">
        <v>626</v>
      </c>
      <c r="B249" t="s">
        <v>202</v>
      </c>
      <c r="C249" t="s">
        <v>203</v>
      </c>
      <c r="D249" t="s">
        <v>30</v>
      </c>
      <c r="E249" t="s">
        <v>201</v>
      </c>
      <c r="F249">
        <v>8943</v>
      </c>
      <c r="G249" s="1">
        <v>46009.376527777778</v>
      </c>
      <c r="H249" s="1">
        <v>46009.376527777778</v>
      </c>
      <c r="I249" s="1">
        <v>46009.377638888887</v>
      </c>
      <c r="J249" t="s">
        <v>449</v>
      </c>
      <c r="K249" t="s">
        <v>437</v>
      </c>
      <c r="L249" s="2">
        <v>1.1116269212962963E-3</v>
      </c>
      <c r="M249" t="s">
        <v>450</v>
      </c>
      <c r="N249" t="s">
        <v>592</v>
      </c>
      <c r="O249" t="s">
        <v>198</v>
      </c>
      <c r="P249" t="s">
        <v>242</v>
      </c>
      <c r="Q249" t="b">
        <v>1</v>
      </c>
      <c r="R249" t="b">
        <v>1</v>
      </c>
      <c r="S249" t="b">
        <v>0</v>
      </c>
      <c r="T249" t="b">
        <v>0</v>
      </c>
      <c r="U249" t="b">
        <v>1</v>
      </c>
      <c r="V249" t="b">
        <v>0</v>
      </c>
      <c r="W249">
        <v>79</v>
      </c>
      <c r="X249">
        <v>2</v>
      </c>
      <c r="Y249">
        <v>4</v>
      </c>
      <c r="Z249">
        <v>6</v>
      </c>
      <c r="AA249">
        <v>18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15</v>
      </c>
      <c r="AP249">
        <v>1</v>
      </c>
      <c r="AQ249">
        <v>2</v>
      </c>
      <c r="AR249">
        <v>3</v>
      </c>
      <c r="AS249">
        <v>9</v>
      </c>
      <c r="AT249">
        <v>0</v>
      </c>
      <c r="AU249">
        <v>64</v>
      </c>
      <c r="AV249">
        <v>1</v>
      </c>
      <c r="AW249">
        <v>2</v>
      </c>
      <c r="AX249">
        <v>3</v>
      </c>
      <c r="AY249">
        <v>9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</row>
    <row r="250" spans="1:70" x14ac:dyDescent="0.25">
      <c r="A250" t="s">
        <v>627</v>
      </c>
      <c r="B250" t="s">
        <v>212</v>
      </c>
      <c r="C250" t="s">
        <v>213</v>
      </c>
      <c r="D250" t="s">
        <v>30</v>
      </c>
      <c r="E250" t="s">
        <v>610</v>
      </c>
      <c r="F250">
        <v>32442</v>
      </c>
      <c r="G250" s="1">
        <v>46008.936111111114</v>
      </c>
      <c r="H250" s="1">
        <v>46008.936111111114</v>
      </c>
      <c r="I250" s="1">
        <v>46008.937395833331</v>
      </c>
      <c r="J250" t="s">
        <v>243</v>
      </c>
      <c r="K250" t="s">
        <v>442</v>
      </c>
      <c r="L250" s="2">
        <v>1.2838492824074075E-3</v>
      </c>
      <c r="M250" t="s">
        <v>450</v>
      </c>
      <c r="N250" t="s">
        <v>606</v>
      </c>
      <c r="O250" t="s">
        <v>198</v>
      </c>
      <c r="P250" t="s">
        <v>241</v>
      </c>
      <c r="Q250" t="b">
        <v>1</v>
      </c>
      <c r="R250" t="b">
        <v>1</v>
      </c>
      <c r="S250" t="b">
        <v>0</v>
      </c>
      <c r="T250" t="b">
        <v>0</v>
      </c>
      <c r="U250" t="b">
        <v>1</v>
      </c>
      <c r="V250" t="b">
        <v>0</v>
      </c>
      <c r="W250">
        <v>146</v>
      </c>
      <c r="X250">
        <v>12</v>
      </c>
      <c r="Y250">
        <v>22</v>
      </c>
      <c r="Z250">
        <v>22</v>
      </c>
      <c r="AA250">
        <v>43</v>
      </c>
      <c r="AB250">
        <v>0</v>
      </c>
      <c r="AC250">
        <v>19</v>
      </c>
      <c r="AD250">
        <v>0</v>
      </c>
      <c r="AE250">
        <v>0</v>
      </c>
      <c r="AF250">
        <v>0</v>
      </c>
      <c r="AG250">
        <v>19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40</v>
      </c>
      <c r="AP250">
        <v>6</v>
      </c>
      <c r="AQ250">
        <v>11</v>
      </c>
      <c r="AR250">
        <v>11</v>
      </c>
      <c r="AS250">
        <v>12</v>
      </c>
      <c r="AT250">
        <v>0</v>
      </c>
      <c r="AU250">
        <v>87</v>
      </c>
      <c r="AV250">
        <v>6</v>
      </c>
      <c r="AW250">
        <v>11</v>
      </c>
      <c r="AX250">
        <v>11</v>
      </c>
      <c r="AY250">
        <v>12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</row>
    <row r="251" spans="1:70" x14ac:dyDescent="0.25">
      <c r="A251" t="s">
        <v>628</v>
      </c>
      <c r="B251" t="s">
        <v>212</v>
      </c>
      <c r="C251" t="s">
        <v>213</v>
      </c>
      <c r="D251" t="s">
        <v>30</v>
      </c>
      <c r="E251" t="s">
        <v>610</v>
      </c>
      <c r="F251">
        <v>32378</v>
      </c>
      <c r="G251" s="1">
        <v>46008.068171296298</v>
      </c>
      <c r="H251" s="1">
        <v>46008.068171296298</v>
      </c>
      <c r="I251" s="1">
        <v>46008.069374999999</v>
      </c>
      <c r="J251" t="s">
        <v>236</v>
      </c>
      <c r="K251" t="s">
        <v>442</v>
      </c>
      <c r="L251" s="2">
        <v>1.2044354398148148E-3</v>
      </c>
      <c r="M251" t="s">
        <v>450</v>
      </c>
      <c r="N251" t="s">
        <v>606</v>
      </c>
      <c r="O251" t="s">
        <v>198</v>
      </c>
      <c r="P251" t="s">
        <v>241</v>
      </c>
      <c r="Q251" t="b">
        <v>1</v>
      </c>
      <c r="R251" t="b">
        <v>1</v>
      </c>
      <c r="S251" t="b">
        <v>0</v>
      </c>
      <c r="T251" t="b">
        <v>0</v>
      </c>
      <c r="U251" t="b">
        <v>1</v>
      </c>
      <c r="V251" t="b">
        <v>0</v>
      </c>
      <c r="W251">
        <v>146</v>
      </c>
      <c r="X251">
        <v>12</v>
      </c>
      <c r="Y251">
        <v>22</v>
      </c>
      <c r="Z251">
        <v>22</v>
      </c>
      <c r="AA251">
        <v>43</v>
      </c>
      <c r="AB251">
        <v>0</v>
      </c>
      <c r="AC251">
        <v>19</v>
      </c>
      <c r="AD251">
        <v>0</v>
      </c>
      <c r="AE251">
        <v>0</v>
      </c>
      <c r="AF251">
        <v>0</v>
      </c>
      <c r="AG251">
        <v>19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40</v>
      </c>
      <c r="AP251">
        <v>6</v>
      </c>
      <c r="AQ251">
        <v>11</v>
      </c>
      <c r="AR251">
        <v>11</v>
      </c>
      <c r="AS251">
        <v>12</v>
      </c>
      <c r="AT251">
        <v>0</v>
      </c>
      <c r="AU251">
        <v>87</v>
      </c>
      <c r="AV251">
        <v>6</v>
      </c>
      <c r="AW251">
        <v>11</v>
      </c>
      <c r="AX251">
        <v>11</v>
      </c>
      <c r="AY251">
        <v>12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</row>
    <row r="252" spans="1:70" x14ac:dyDescent="0.25">
      <c r="A252" t="s">
        <v>629</v>
      </c>
      <c r="B252" t="s">
        <v>212</v>
      </c>
      <c r="C252" t="s">
        <v>213</v>
      </c>
      <c r="D252" t="s">
        <v>30</v>
      </c>
      <c r="E252" t="s">
        <v>610</v>
      </c>
      <c r="F252">
        <v>32378</v>
      </c>
      <c r="G252" s="1">
        <v>46007.998518518521</v>
      </c>
      <c r="H252" s="1">
        <v>46007.998518518521</v>
      </c>
      <c r="I252" s="1">
        <v>46008.000092592592</v>
      </c>
      <c r="J252" t="s">
        <v>238</v>
      </c>
      <c r="K252" t="s">
        <v>630</v>
      </c>
      <c r="L252" s="2">
        <v>1.5828216319444444E-3</v>
      </c>
      <c r="M252" t="s">
        <v>450</v>
      </c>
      <c r="N252" t="s">
        <v>606</v>
      </c>
      <c r="O252" t="s">
        <v>198</v>
      </c>
      <c r="P252" t="s">
        <v>241</v>
      </c>
      <c r="Q252" t="b">
        <v>1</v>
      </c>
      <c r="R252" t="b">
        <v>1</v>
      </c>
      <c r="S252" t="b">
        <v>0</v>
      </c>
      <c r="T252" t="b">
        <v>0</v>
      </c>
      <c r="U252" t="b">
        <v>1</v>
      </c>
      <c r="V252" t="b">
        <v>0</v>
      </c>
      <c r="W252">
        <v>146</v>
      </c>
      <c r="X252">
        <v>12</v>
      </c>
      <c r="Y252">
        <v>22</v>
      </c>
      <c r="Z252">
        <v>22</v>
      </c>
      <c r="AA252">
        <v>43</v>
      </c>
      <c r="AB252">
        <v>0</v>
      </c>
      <c r="AC252">
        <v>19</v>
      </c>
      <c r="AD252">
        <v>0</v>
      </c>
      <c r="AE252">
        <v>0</v>
      </c>
      <c r="AF252">
        <v>0</v>
      </c>
      <c r="AG252">
        <v>19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40</v>
      </c>
      <c r="AP252">
        <v>6</v>
      </c>
      <c r="AQ252">
        <v>11</v>
      </c>
      <c r="AR252">
        <v>11</v>
      </c>
      <c r="AS252">
        <v>12</v>
      </c>
      <c r="AT252">
        <v>0</v>
      </c>
      <c r="AU252">
        <v>87</v>
      </c>
      <c r="AV252">
        <v>6</v>
      </c>
      <c r="AW252">
        <v>11</v>
      </c>
      <c r="AX252">
        <v>11</v>
      </c>
      <c r="AY252">
        <v>12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</row>
    <row r="253" spans="1:70" x14ac:dyDescent="0.25">
      <c r="A253" t="s">
        <v>631</v>
      </c>
      <c r="B253" t="s">
        <v>212</v>
      </c>
      <c r="C253" t="s">
        <v>213</v>
      </c>
      <c r="D253" t="s">
        <v>30</v>
      </c>
      <c r="E253" t="s">
        <v>610</v>
      </c>
      <c r="F253">
        <v>32369</v>
      </c>
      <c r="G253" s="1">
        <v>46007.720381944448</v>
      </c>
      <c r="H253" s="1">
        <v>46007.720381944448</v>
      </c>
      <c r="I253" s="1">
        <v>46007.721678240741</v>
      </c>
      <c r="J253" t="s">
        <v>279</v>
      </c>
      <c r="K253" t="s">
        <v>630</v>
      </c>
      <c r="L253" s="2">
        <v>1.2993207060185185E-3</v>
      </c>
      <c r="M253" t="s">
        <v>450</v>
      </c>
      <c r="N253" t="s">
        <v>606</v>
      </c>
      <c r="O253" t="s">
        <v>198</v>
      </c>
      <c r="P253" t="s">
        <v>241</v>
      </c>
      <c r="Q253" t="b">
        <v>1</v>
      </c>
      <c r="R253" t="b">
        <v>1</v>
      </c>
      <c r="S253" t="b">
        <v>0</v>
      </c>
      <c r="T253" t="b">
        <v>0</v>
      </c>
      <c r="U253" t="b">
        <v>1</v>
      </c>
      <c r="V253" t="b">
        <v>0</v>
      </c>
      <c r="W253">
        <v>146</v>
      </c>
      <c r="X253">
        <v>12</v>
      </c>
      <c r="Y253">
        <v>22</v>
      </c>
      <c r="Z253">
        <v>22</v>
      </c>
      <c r="AA253">
        <v>43</v>
      </c>
      <c r="AB253">
        <v>0</v>
      </c>
      <c r="AC253">
        <v>19</v>
      </c>
      <c r="AD253">
        <v>0</v>
      </c>
      <c r="AE253">
        <v>0</v>
      </c>
      <c r="AF253">
        <v>0</v>
      </c>
      <c r="AG253">
        <v>19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40</v>
      </c>
      <c r="AP253">
        <v>6</v>
      </c>
      <c r="AQ253">
        <v>11</v>
      </c>
      <c r="AR253">
        <v>11</v>
      </c>
      <c r="AS253">
        <v>12</v>
      </c>
      <c r="AT253">
        <v>0</v>
      </c>
      <c r="AU253">
        <v>87</v>
      </c>
      <c r="AV253">
        <v>6</v>
      </c>
      <c r="AW253">
        <v>11</v>
      </c>
      <c r="AX253">
        <v>11</v>
      </c>
      <c r="AY253">
        <v>12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</row>
    <row r="254" spans="1:70" x14ac:dyDescent="0.25">
      <c r="A254" t="s">
        <v>632</v>
      </c>
      <c r="B254" t="s">
        <v>212</v>
      </c>
      <c r="C254" t="s">
        <v>213</v>
      </c>
      <c r="D254" t="s">
        <v>30</v>
      </c>
      <c r="E254" t="s">
        <v>610</v>
      </c>
      <c r="F254">
        <v>32355</v>
      </c>
      <c r="G254" s="1">
        <v>46007.629571759258</v>
      </c>
      <c r="H254" s="1">
        <v>46007.629571759258</v>
      </c>
      <c r="I254" s="1">
        <v>46007.630833333336</v>
      </c>
      <c r="J254" t="s">
        <v>363</v>
      </c>
      <c r="K254" t="s">
        <v>630</v>
      </c>
      <c r="L254" s="2">
        <v>1.2567709143518518E-3</v>
      </c>
      <c r="M254" t="s">
        <v>450</v>
      </c>
      <c r="N254" t="s">
        <v>606</v>
      </c>
      <c r="O254" t="s">
        <v>198</v>
      </c>
      <c r="P254" t="s">
        <v>241</v>
      </c>
      <c r="Q254" t="b">
        <v>1</v>
      </c>
      <c r="R254" t="b">
        <v>1</v>
      </c>
      <c r="S254" t="b">
        <v>0</v>
      </c>
      <c r="T254" t="b">
        <v>0</v>
      </c>
      <c r="U254" t="b">
        <v>1</v>
      </c>
      <c r="V254" t="b">
        <v>0</v>
      </c>
      <c r="W254">
        <v>146</v>
      </c>
      <c r="X254">
        <v>12</v>
      </c>
      <c r="Y254">
        <v>22</v>
      </c>
      <c r="Z254">
        <v>22</v>
      </c>
      <c r="AA254">
        <v>43</v>
      </c>
      <c r="AB254">
        <v>0</v>
      </c>
      <c r="AC254">
        <v>19</v>
      </c>
      <c r="AD254">
        <v>0</v>
      </c>
      <c r="AE254">
        <v>0</v>
      </c>
      <c r="AF254">
        <v>0</v>
      </c>
      <c r="AG254">
        <v>19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40</v>
      </c>
      <c r="AP254">
        <v>6</v>
      </c>
      <c r="AQ254">
        <v>11</v>
      </c>
      <c r="AR254">
        <v>11</v>
      </c>
      <c r="AS254">
        <v>12</v>
      </c>
      <c r="AT254">
        <v>0</v>
      </c>
      <c r="AU254">
        <v>87</v>
      </c>
      <c r="AV254">
        <v>6</v>
      </c>
      <c r="AW254">
        <v>11</v>
      </c>
      <c r="AX254">
        <v>11</v>
      </c>
      <c r="AY254">
        <v>12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</row>
    <row r="255" spans="1:70" x14ac:dyDescent="0.25">
      <c r="A255" t="s">
        <v>633</v>
      </c>
      <c r="B255" t="s">
        <v>212</v>
      </c>
      <c r="C255" t="s">
        <v>213</v>
      </c>
      <c r="D255" t="s">
        <v>30</v>
      </c>
      <c r="E255" t="s">
        <v>610</v>
      </c>
      <c r="F255">
        <v>32131</v>
      </c>
      <c r="G255" s="1">
        <v>46007.626030092593</v>
      </c>
      <c r="H255" s="1">
        <v>46007.626030092593</v>
      </c>
      <c r="I255" s="1">
        <v>46007.627569444441</v>
      </c>
      <c r="J255" t="s">
        <v>363</v>
      </c>
      <c r="K255" t="s">
        <v>630</v>
      </c>
      <c r="L255" s="2">
        <v>1.5497795833333333E-3</v>
      </c>
      <c r="M255" t="s">
        <v>450</v>
      </c>
      <c r="N255" t="s">
        <v>606</v>
      </c>
      <c r="O255" t="s">
        <v>198</v>
      </c>
      <c r="P255" t="s">
        <v>241</v>
      </c>
      <c r="Q255" t="b">
        <v>1</v>
      </c>
      <c r="R255" t="b">
        <v>1</v>
      </c>
      <c r="S255" t="b">
        <v>0</v>
      </c>
      <c r="T255" t="b">
        <v>0</v>
      </c>
      <c r="U255" t="b">
        <v>1</v>
      </c>
      <c r="V255" t="b">
        <v>0</v>
      </c>
      <c r="W255">
        <v>146</v>
      </c>
      <c r="X255">
        <v>12</v>
      </c>
      <c r="Y255">
        <v>22</v>
      </c>
      <c r="Z255">
        <v>22</v>
      </c>
      <c r="AA255">
        <v>43</v>
      </c>
      <c r="AB255">
        <v>0</v>
      </c>
      <c r="AC255">
        <v>19</v>
      </c>
      <c r="AD255">
        <v>0</v>
      </c>
      <c r="AE255">
        <v>0</v>
      </c>
      <c r="AF255">
        <v>0</v>
      </c>
      <c r="AG255">
        <v>19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40</v>
      </c>
      <c r="AP255">
        <v>6</v>
      </c>
      <c r="AQ255">
        <v>11</v>
      </c>
      <c r="AR255">
        <v>11</v>
      </c>
      <c r="AS255">
        <v>12</v>
      </c>
      <c r="AT255">
        <v>0</v>
      </c>
      <c r="AU255">
        <v>87</v>
      </c>
      <c r="AV255">
        <v>6</v>
      </c>
      <c r="AW255">
        <v>11</v>
      </c>
      <c r="AX255">
        <v>11</v>
      </c>
      <c r="AY255">
        <v>12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</row>
    <row r="256" spans="1:70" x14ac:dyDescent="0.25">
      <c r="A256" t="s">
        <v>634</v>
      </c>
      <c r="B256" t="s">
        <v>212</v>
      </c>
      <c r="C256" t="s">
        <v>213</v>
      </c>
      <c r="D256" t="s">
        <v>30</v>
      </c>
      <c r="E256" t="s">
        <v>610</v>
      </c>
      <c r="F256">
        <v>32125</v>
      </c>
      <c r="G256" s="1">
        <v>46007.014120370368</v>
      </c>
      <c r="H256" s="1">
        <v>46007.014120370368</v>
      </c>
      <c r="I256" s="1">
        <v>46007.015659722223</v>
      </c>
      <c r="J256" t="s">
        <v>237</v>
      </c>
      <c r="K256" t="s">
        <v>630</v>
      </c>
      <c r="L256" s="2">
        <v>1.5280687962962963E-3</v>
      </c>
      <c r="M256" t="s">
        <v>450</v>
      </c>
      <c r="N256" t="s">
        <v>606</v>
      </c>
      <c r="O256" t="s">
        <v>198</v>
      </c>
      <c r="P256" t="s">
        <v>241</v>
      </c>
      <c r="Q256" t="b">
        <v>1</v>
      </c>
      <c r="R256" t="b">
        <v>1</v>
      </c>
      <c r="S256" t="b">
        <v>0</v>
      </c>
      <c r="T256" t="b">
        <v>0</v>
      </c>
      <c r="U256" t="b">
        <v>1</v>
      </c>
      <c r="V256" t="b">
        <v>0</v>
      </c>
      <c r="W256">
        <v>146</v>
      </c>
      <c r="X256">
        <v>12</v>
      </c>
      <c r="Y256">
        <v>22</v>
      </c>
      <c r="Z256">
        <v>22</v>
      </c>
      <c r="AA256">
        <v>43</v>
      </c>
      <c r="AB256">
        <v>0</v>
      </c>
      <c r="AC256">
        <v>19</v>
      </c>
      <c r="AD256">
        <v>0</v>
      </c>
      <c r="AE256">
        <v>0</v>
      </c>
      <c r="AF256">
        <v>0</v>
      </c>
      <c r="AG256">
        <v>19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40</v>
      </c>
      <c r="AP256">
        <v>6</v>
      </c>
      <c r="AQ256">
        <v>11</v>
      </c>
      <c r="AR256">
        <v>11</v>
      </c>
      <c r="AS256">
        <v>12</v>
      </c>
      <c r="AT256">
        <v>0</v>
      </c>
      <c r="AU256">
        <v>87</v>
      </c>
      <c r="AV256">
        <v>6</v>
      </c>
      <c r="AW256">
        <v>11</v>
      </c>
      <c r="AX256">
        <v>11</v>
      </c>
      <c r="AY256">
        <v>12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</row>
    <row r="257" spans="1:70" x14ac:dyDescent="0.25">
      <c r="A257" t="s">
        <v>635</v>
      </c>
      <c r="B257" t="s">
        <v>212</v>
      </c>
      <c r="C257" t="s">
        <v>213</v>
      </c>
      <c r="D257" t="s">
        <v>30</v>
      </c>
      <c r="E257" t="s">
        <v>610</v>
      </c>
      <c r="F257">
        <v>32141</v>
      </c>
      <c r="G257" s="1">
        <v>46006.544687499998</v>
      </c>
      <c r="H257" s="1">
        <v>46006.544687499998</v>
      </c>
      <c r="I257" s="1">
        <v>46006.54587962963</v>
      </c>
      <c r="J257" t="s">
        <v>562</v>
      </c>
      <c r="K257" t="s">
        <v>447</v>
      </c>
      <c r="L257" s="2">
        <v>1.1947772337962963E-3</v>
      </c>
      <c r="M257" t="s">
        <v>450</v>
      </c>
      <c r="N257" t="s">
        <v>606</v>
      </c>
      <c r="O257" t="s">
        <v>198</v>
      </c>
      <c r="P257" t="s">
        <v>241</v>
      </c>
      <c r="Q257" t="b">
        <v>1</v>
      </c>
      <c r="R257" t="b">
        <v>1</v>
      </c>
      <c r="S257" t="b">
        <v>0</v>
      </c>
      <c r="T257" t="b">
        <v>0</v>
      </c>
      <c r="U257" t="b">
        <v>1</v>
      </c>
      <c r="V257" t="b">
        <v>0</v>
      </c>
      <c r="W257">
        <v>136</v>
      </c>
      <c r="X257">
        <v>12</v>
      </c>
      <c r="Y257">
        <v>22</v>
      </c>
      <c r="Z257">
        <v>22</v>
      </c>
      <c r="AA257">
        <v>43</v>
      </c>
      <c r="AB257">
        <v>0</v>
      </c>
      <c r="AC257">
        <v>19</v>
      </c>
      <c r="AD257">
        <v>0</v>
      </c>
      <c r="AE257">
        <v>0</v>
      </c>
      <c r="AF257">
        <v>0</v>
      </c>
      <c r="AG257">
        <v>19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40</v>
      </c>
      <c r="AP257">
        <v>6</v>
      </c>
      <c r="AQ257">
        <v>11</v>
      </c>
      <c r="AR257">
        <v>11</v>
      </c>
      <c r="AS257">
        <v>12</v>
      </c>
      <c r="AT257">
        <v>0</v>
      </c>
      <c r="AU257">
        <v>77</v>
      </c>
      <c r="AV257">
        <v>6</v>
      </c>
      <c r="AW257">
        <v>11</v>
      </c>
      <c r="AX257">
        <v>11</v>
      </c>
      <c r="AY257">
        <v>12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</row>
    <row r="258" spans="1:70" x14ac:dyDescent="0.25">
      <c r="A258" t="s">
        <v>636</v>
      </c>
      <c r="B258" t="s">
        <v>202</v>
      </c>
      <c r="C258" t="s">
        <v>203</v>
      </c>
      <c r="D258" t="s">
        <v>30</v>
      </c>
      <c r="E258" t="s">
        <v>637</v>
      </c>
      <c r="F258">
        <v>8943</v>
      </c>
      <c r="G258" s="1">
        <v>46002.640034722222</v>
      </c>
      <c r="H258" s="1">
        <v>46002.640034722222</v>
      </c>
      <c r="I258" s="1">
        <v>46002.640833333331</v>
      </c>
      <c r="J258" t="s">
        <v>363</v>
      </c>
      <c r="K258" t="s">
        <v>638</v>
      </c>
      <c r="L258" s="2">
        <v>7.9049952546296292E-4</v>
      </c>
      <c r="M258" t="s">
        <v>253</v>
      </c>
      <c r="N258" t="s">
        <v>254</v>
      </c>
      <c r="O258" t="s">
        <v>54</v>
      </c>
      <c r="P258" t="s">
        <v>255</v>
      </c>
      <c r="Q258" t="b">
        <v>1</v>
      </c>
      <c r="R258" t="b">
        <v>1</v>
      </c>
      <c r="S258" t="b">
        <v>0</v>
      </c>
      <c r="T258" t="b">
        <v>1</v>
      </c>
      <c r="U258" t="b">
        <v>1</v>
      </c>
      <c r="V258" t="b">
        <v>0</v>
      </c>
      <c r="W258">
        <v>175</v>
      </c>
      <c r="X258">
        <v>7</v>
      </c>
      <c r="Y258">
        <v>47</v>
      </c>
      <c r="Z258">
        <v>47</v>
      </c>
      <c r="AA258">
        <v>25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15</v>
      </c>
      <c r="AP258">
        <v>1</v>
      </c>
      <c r="AQ258">
        <v>2</v>
      </c>
      <c r="AR258">
        <v>3</v>
      </c>
      <c r="AS258">
        <v>9</v>
      </c>
      <c r="AT258">
        <v>0</v>
      </c>
      <c r="AU258">
        <v>64</v>
      </c>
      <c r="AV258">
        <v>1</v>
      </c>
      <c r="AW258">
        <v>2</v>
      </c>
      <c r="AX258">
        <v>3</v>
      </c>
      <c r="AY258">
        <v>9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96</v>
      </c>
      <c r="BN258">
        <v>5</v>
      </c>
      <c r="BO258">
        <v>43</v>
      </c>
      <c r="BP258">
        <v>41</v>
      </c>
      <c r="BQ258">
        <v>7</v>
      </c>
      <c r="BR258">
        <v>0</v>
      </c>
    </row>
    <row r="259" spans="1:70" x14ac:dyDescent="0.25">
      <c r="A259" t="s">
        <v>639</v>
      </c>
      <c r="B259" t="s">
        <v>202</v>
      </c>
      <c r="C259" t="s">
        <v>203</v>
      </c>
      <c r="D259" t="s">
        <v>30</v>
      </c>
      <c r="E259" t="s">
        <v>637</v>
      </c>
      <c r="F259">
        <v>8943</v>
      </c>
      <c r="G259" s="1">
        <v>46002.614756944444</v>
      </c>
      <c r="H259" s="1">
        <v>46002.614756944444</v>
      </c>
      <c r="I259" s="1">
        <v>46002.61577546296</v>
      </c>
      <c r="J259" t="s">
        <v>295</v>
      </c>
      <c r="K259" t="s">
        <v>638</v>
      </c>
      <c r="L259" s="2">
        <v>1.0166796643518519E-3</v>
      </c>
      <c r="M259" t="s">
        <v>253</v>
      </c>
      <c r="N259" t="s">
        <v>254</v>
      </c>
      <c r="O259" t="s">
        <v>54</v>
      </c>
      <c r="P259" t="s">
        <v>255</v>
      </c>
      <c r="Q259" t="b">
        <v>1</v>
      </c>
      <c r="R259" t="b">
        <v>1</v>
      </c>
      <c r="S259" t="b">
        <v>0</v>
      </c>
      <c r="T259" t="b">
        <v>1</v>
      </c>
      <c r="U259" t="b">
        <v>1</v>
      </c>
      <c r="V259" t="b">
        <v>0</v>
      </c>
      <c r="W259">
        <v>175</v>
      </c>
      <c r="X259">
        <v>7</v>
      </c>
      <c r="Y259">
        <v>47</v>
      </c>
      <c r="Z259">
        <v>47</v>
      </c>
      <c r="AA259">
        <v>25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15</v>
      </c>
      <c r="AP259">
        <v>1</v>
      </c>
      <c r="AQ259">
        <v>2</v>
      </c>
      <c r="AR259">
        <v>3</v>
      </c>
      <c r="AS259">
        <v>9</v>
      </c>
      <c r="AT259">
        <v>0</v>
      </c>
      <c r="AU259">
        <v>64</v>
      </c>
      <c r="AV259">
        <v>1</v>
      </c>
      <c r="AW259">
        <v>2</v>
      </c>
      <c r="AX259">
        <v>3</v>
      </c>
      <c r="AY259">
        <v>9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96</v>
      </c>
      <c r="BN259">
        <v>5</v>
      </c>
      <c r="BO259">
        <v>43</v>
      </c>
      <c r="BP259">
        <v>41</v>
      </c>
      <c r="BQ259">
        <v>7</v>
      </c>
      <c r="BR259">
        <v>0</v>
      </c>
    </row>
    <row r="260" spans="1:70" x14ac:dyDescent="0.25">
      <c r="A260" t="s">
        <v>640</v>
      </c>
      <c r="B260" t="s">
        <v>202</v>
      </c>
      <c r="C260" t="s">
        <v>203</v>
      </c>
      <c r="D260" t="s">
        <v>30</v>
      </c>
      <c r="E260" t="s">
        <v>637</v>
      </c>
      <c r="F260">
        <v>8943</v>
      </c>
      <c r="G260" s="1">
        <v>46002.552800925929</v>
      </c>
      <c r="H260" s="1">
        <v>46002.552800925929</v>
      </c>
      <c r="I260" s="1">
        <v>46002.553622685184</v>
      </c>
      <c r="J260" t="s">
        <v>562</v>
      </c>
      <c r="K260" t="s">
        <v>638</v>
      </c>
      <c r="L260" s="2">
        <v>8.1696876157407404E-4</v>
      </c>
      <c r="M260" t="s">
        <v>253</v>
      </c>
      <c r="N260" t="s">
        <v>254</v>
      </c>
      <c r="O260" t="s">
        <v>54</v>
      </c>
      <c r="P260" t="s">
        <v>255</v>
      </c>
      <c r="Q260" t="b">
        <v>1</v>
      </c>
      <c r="R260" t="b">
        <v>1</v>
      </c>
      <c r="S260" t="b">
        <v>0</v>
      </c>
      <c r="T260" t="b">
        <v>1</v>
      </c>
      <c r="U260" t="b">
        <v>1</v>
      </c>
      <c r="V260" t="b">
        <v>0</v>
      </c>
      <c r="W260">
        <v>175</v>
      </c>
      <c r="X260">
        <v>7</v>
      </c>
      <c r="Y260">
        <v>47</v>
      </c>
      <c r="Z260">
        <v>47</v>
      </c>
      <c r="AA260">
        <v>25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15</v>
      </c>
      <c r="AP260">
        <v>1</v>
      </c>
      <c r="AQ260">
        <v>2</v>
      </c>
      <c r="AR260">
        <v>3</v>
      </c>
      <c r="AS260">
        <v>9</v>
      </c>
      <c r="AT260">
        <v>0</v>
      </c>
      <c r="AU260">
        <v>64</v>
      </c>
      <c r="AV260">
        <v>1</v>
      </c>
      <c r="AW260">
        <v>2</v>
      </c>
      <c r="AX260">
        <v>3</v>
      </c>
      <c r="AY260">
        <v>9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96</v>
      </c>
      <c r="BN260">
        <v>5</v>
      </c>
      <c r="BO260">
        <v>43</v>
      </c>
      <c r="BP260">
        <v>41</v>
      </c>
      <c r="BQ260">
        <v>7</v>
      </c>
      <c r="BR260">
        <v>0</v>
      </c>
    </row>
    <row r="261" spans="1:70" x14ac:dyDescent="0.25">
      <c r="A261" t="s">
        <v>641</v>
      </c>
      <c r="B261" t="s">
        <v>202</v>
      </c>
      <c r="C261" t="s">
        <v>203</v>
      </c>
      <c r="D261" t="s">
        <v>30</v>
      </c>
      <c r="E261" t="s">
        <v>637</v>
      </c>
      <c r="F261">
        <v>8943</v>
      </c>
      <c r="G261" s="1">
        <v>46002.550937499997</v>
      </c>
      <c r="H261" s="1">
        <v>46002.550937499997</v>
      </c>
      <c r="I261" s="1">
        <v>46002.551712962966</v>
      </c>
      <c r="J261" t="s">
        <v>562</v>
      </c>
      <c r="K261" t="s">
        <v>638</v>
      </c>
      <c r="L261" s="2">
        <v>7.7971378472222223E-4</v>
      </c>
      <c r="M261" t="s">
        <v>253</v>
      </c>
      <c r="N261" t="s">
        <v>254</v>
      </c>
      <c r="O261" t="s">
        <v>54</v>
      </c>
      <c r="P261" t="s">
        <v>255</v>
      </c>
      <c r="Q261" t="b">
        <v>1</v>
      </c>
      <c r="R261" t="b">
        <v>1</v>
      </c>
      <c r="S261" t="b">
        <v>0</v>
      </c>
      <c r="T261" t="b">
        <v>1</v>
      </c>
      <c r="U261" t="b">
        <v>1</v>
      </c>
      <c r="V261" t="b">
        <v>0</v>
      </c>
      <c r="W261">
        <v>175</v>
      </c>
      <c r="X261">
        <v>7</v>
      </c>
      <c r="Y261">
        <v>47</v>
      </c>
      <c r="Z261">
        <v>47</v>
      </c>
      <c r="AA261">
        <v>25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15</v>
      </c>
      <c r="AP261">
        <v>1</v>
      </c>
      <c r="AQ261">
        <v>2</v>
      </c>
      <c r="AR261">
        <v>3</v>
      </c>
      <c r="AS261">
        <v>9</v>
      </c>
      <c r="AT261">
        <v>0</v>
      </c>
      <c r="AU261">
        <v>64</v>
      </c>
      <c r="AV261">
        <v>1</v>
      </c>
      <c r="AW261">
        <v>2</v>
      </c>
      <c r="AX261">
        <v>3</v>
      </c>
      <c r="AY261">
        <v>9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96</v>
      </c>
      <c r="BN261">
        <v>5</v>
      </c>
      <c r="BO261">
        <v>43</v>
      </c>
      <c r="BP261">
        <v>41</v>
      </c>
      <c r="BQ261">
        <v>7</v>
      </c>
      <c r="BR261">
        <v>0</v>
      </c>
    </row>
    <row r="262" spans="1:70" x14ac:dyDescent="0.25">
      <c r="A262" t="s">
        <v>642</v>
      </c>
      <c r="B262" t="s">
        <v>204</v>
      </c>
      <c r="C262" t="s">
        <v>205</v>
      </c>
      <c r="D262" t="s">
        <v>30</v>
      </c>
      <c r="E262" t="s">
        <v>234</v>
      </c>
      <c r="F262">
        <v>560390</v>
      </c>
      <c r="G262" s="1">
        <v>46000.721782407411</v>
      </c>
      <c r="H262" s="1">
        <v>46000.721782407411</v>
      </c>
      <c r="I262" s="1">
        <v>46000.725162037037</v>
      </c>
      <c r="J262" t="s">
        <v>279</v>
      </c>
      <c r="K262" t="s">
        <v>643</v>
      </c>
      <c r="L262" s="2">
        <v>3.3773044212962963E-3</v>
      </c>
      <c r="M262" t="s">
        <v>450</v>
      </c>
      <c r="N262" t="s">
        <v>581</v>
      </c>
      <c r="O262" t="s">
        <v>198</v>
      </c>
      <c r="P262" t="s">
        <v>239</v>
      </c>
      <c r="Q262" t="b">
        <v>1</v>
      </c>
      <c r="R262" t="b">
        <v>1</v>
      </c>
      <c r="S262" t="b">
        <v>0</v>
      </c>
      <c r="T262" t="b">
        <v>0</v>
      </c>
      <c r="U262" t="b">
        <v>1</v>
      </c>
      <c r="V262" t="b">
        <v>0</v>
      </c>
      <c r="W262">
        <v>58</v>
      </c>
      <c r="X262">
        <v>0</v>
      </c>
      <c r="Y262">
        <v>4</v>
      </c>
      <c r="Z262">
        <v>19</v>
      </c>
      <c r="AA262">
        <v>14</v>
      </c>
      <c r="AB262">
        <v>0</v>
      </c>
      <c r="AC262">
        <v>9</v>
      </c>
      <c r="AD262">
        <v>0</v>
      </c>
      <c r="AE262">
        <v>0</v>
      </c>
      <c r="AF262">
        <v>1</v>
      </c>
      <c r="AG262">
        <v>8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14</v>
      </c>
      <c r="AP262">
        <v>0</v>
      </c>
      <c r="AQ262">
        <v>2</v>
      </c>
      <c r="AR262">
        <v>9</v>
      </c>
      <c r="AS262">
        <v>3</v>
      </c>
      <c r="AT262">
        <v>0</v>
      </c>
      <c r="AU262">
        <v>35</v>
      </c>
      <c r="AV262">
        <v>0</v>
      </c>
      <c r="AW262">
        <v>2</v>
      </c>
      <c r="AX262">
        <v>9</v>
      </c>
      <c r="AY262">
        <v>3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</row>
    <row r="263" spans="1:70" x14ac:dyDescent="0.25">
      <c r="A263" t="s">
        <v>644</v>
      </c>
      <c r="B263" t="s">
        <v>204</v>
      </c>
      <c r="C263" t="s">
        <v>205</v>
      </c>
      <c r="D263" t="s">
        <v>30</v>
      </c>
      <c r="E263" t="s">
        <v>645</v>
      </c>
      <c r="F263">
        <v>551480</v>
      </c>
      <c r="G263" s="1">
        <v>46000.711319444446</v>
      </c>
      <c r="H263" s="1">
        <v>46000.711319444446</v>
      </c>
      <c r="I263" s="1">
        <v>46000.714270833334</v>
      </c>
      <c r="J263" t="s">
        <v>279</v>
      </c>
      <c r="K263" t="s">
        <v>643</v>
      </c>
      <c r="L263" s="2">
        <v>2.9544800810185185E-3</v>
      </c>
      <c r="M263" t="s">
        <v>450</v>
      </c>
      <c r="N263" t="s">
        <v>581</v>
      </c>
      <c r="O263" t="s">
        <v>198</v>
      </c>
      <c r="P263" t="s">
        <v>241</v>
      </c>
      <c r="Q263" t="b">
        <v>1</v>
      </c>
      <c r="R263" t="b">
        <v>1</v>
      </c>
      <c r="S263" t="b">
        <v>0</v>
      </c>
      <c r="T263" t="b">
        <v>0</v>
      </c>
      <c r="U263" t="b">
        <v>1</v>
      </c>
      <c r="V263" t="b">
        <v>0</v>
      </c>
      <c r="W263">
        <v>58</v>
      </c>
      <c r="X263">
        <v>0</v>
      </c>
      <c r="Y263">
        <v>4</v>
      </c>
      <c r="Z263">
        <v>19</v>
      </c>
      <c r="AA263">
        <v>14</v>
      </c>
      <c r="AB263">
        <v>0</v>
      </c>
      <c r="AC263">
        <v>9</v>
      </c>
      <c r="AD263">
        <v>0</v>
      </c>
      <c r="AE263">
        <v>0</v>
      </c>
      <c r="AF263">
        <v>1</v>
      </c>
      <c r="AG263">
        <v>8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14</v>
      </c>
      <c r="AP263">
        <v>0</v>
      </c>
      <c r="AQ263">
        <v>2</v>
      </c>
      <c r="AR263">
        <v>9</v>
      </c>
      <c r="AS263">
        <v>3</v>
      </c>
      <c r="AT263">
        <v>0</v>
      </c>
      <c r="AU263">
        <v>35</v>
      </c>
      <c r="AV263">
        <v>0</v>
      </c>
      <c r="AW263">
        <v>2</v>
      </c>
      <c r="AX263">
        <v>9</v>
      </c>
      <c r="AY263">
        <v>3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</row>
    <row r="264" spans="1:70" x14ac:dyDescent="0.25">
      <c r="A264" t="s">
        <v>646</v>
      </c>
      <c r="B264" t="s">
        <v>204</v>
      </c>
      <c r="C264" t="s">
        <v>205</v>
      </c>
      <c r="D264" t="s">
        <v>30</v>
      </c>
      <c r="E264" t="s">
        <v>234</v>
      </c>
      <c r="F264">
        <v>560270</v>
      </c>
      <c r="G264" s="1">
        <v>46000.709178240744</v>
      </c>
      <c r="H264" s="1">
        <v>46000.709178240744</v>
      </c>
      <c r="I264" s="1">
        <v>46000.712210648147</v>
      </c>
      <c r="J264" t="s">
        <v>279</v>
      </c>
      <c r="K264" t="s">
        <v>643</v>
      </c>
      <c r="L264" s="2">
        <v>3.0308673495370369E-3</v>
      </c>
      <c r="M264" t="s">
        <v>450</v>
      </c>
      <c r="N264" t="s">
        <v>581</v>
      </c>
      <c r="O264" t="s">
        <v>198</v>
      </c>
      <c r="P264" t="s">
        <v>239</v>
      </c>
      <c r="Q264" t="b">
        <v>1</v>
      </c>
      <c r="R264" t="b">
        <v>1</v>
      </c>
      <c r="S264" t="b">
        <v>0</v>
      </c>
      <c r="T264" t="b">
        <v>0</v>
      </c>
      <c r="U264" t="b">
        <v>1</v>
      </c>
      <c r="V264" t="b">
        <v>0</v>
      </c>
      <c r="W264">
        <v>58</v>
      </c>
      <c r="X264">
        <v>0</v>
      </c>
      <c r="Y264">
        <v>4</v>
      </c>
      <c r="Z264">
        <v>19</v>
      </c>
      <c r="AA264">
        <v>14</v>
      </c>
      <c r="AB264">
        <v>0</v>
      </c>
      <c r="AC264">
        <v>9</v>
      </c>
      <c r="AD264">
        <v>0</v>
      </c>
      <c r="AE264">
        <v>0</v>
      </c>
      <c r="AF264">
        <v>1</v>
      </c>
      <c r="AG264">
        <v>8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14</v>
      </c>
      <c r="AP264">
        <v>0</v>
      </c>
      <c r="AQ264">
        <v>2</v>
      </c>
      <c r="AR264">
        <v>9</v>
      </c>
      <c r="AS264">
        <v>3</v>
      </c>
      <c r="AT264">
        <v>0</v>
      </c>
      <c r="AU264">
        <v>35</v>
      </c>
      <c r="AV264">
        <v>0</v>
      </c>
      <c r="AW264">
        <v>2</v>
      </c>
      <c r="AX264">
        <v>9</v>
      </c>
      <c r="AY264">
        <v>3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</row>
    <row r="265" spans="1:70" x14ac:dyDescent="0.25">
      <c r="A265" t="s">
        <v>647</v>
      </c>
      <c r="B265" t="s">
        <v>204</v>
      </c>
      <c r="C265" t="s">
        <v>205</v>
      </c>
      <c r="D265" t="s">
        <v>30</v>
      </c>
      <c r="E265" t="s">
        <v>648</v>
      </c>
      <c r="F265">
        <v>560270</v>
      </c>
      <c r="G265" s="1">
        <v>46000.708541666667</v>
      </c>
      <c r="H265" s="1">
        <v>46000.708541666667</v>
      </c>
      <c r="I265" s="1">
        <v>46000.712256944447</v>
      </c>
      <c r="J265" t="s">
        <v>279</v>
      </c>
      <c r="K265" t="s">
        <v>643</v>
      </c>
      <c r="L265" s="2">
        <v>3.717752361111111E-3</v>
      </c>
      <c r="M265" t="s">
        <v>450</v>
      </c>
      <c r="N265" t="s">
        <v>581</v>
      </c>
      <c r="O265" t="s">
        <v>198</v>
      </c>
      <c r="P265" t="s">
        <v>241</v>
      </c>
      <c r="Q265" t="b">
        <v>1</v>
      </c>
      <c r="R265" t="b">
        <v>1</v>
      </c>
      <c r="S265" t="b">
        <v>0</v>
      </c>
      <c r="T265" t="b">
        <v>0</v>
      </c>
      <c r="U265" t="b">
        <v>1</v>
      </c>
      <c r="V265" t="b">
        <v>0</v>
      </c>
      <c r="W265">
        <v>58</v>
      </c>
      <c r="X265">
        <v>0</v>
      </c>
      <c r="Y265">
        <v>4</v>
      </c>
      <c r="Z265">
        <v>19</v>
      </c>
      <c r="AA265">
        <v>14</v>
      </c>
      <c r="AB265">
        <v>0</v>
      </c>
      <c r="AC265">
        <v>9</v>
      </c>
      <c r="AD265">
        <v>0</v>
      </c>
      <c r="AE265">
        <v>0</v>
      </c>
      <c r="AF265">
        <v>1</v>
      </c>
      <c r="AG265">
        <v>8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14</v>
      </c>
      <c r="AP265">
        <v>0</v>
      </c>
      <c r="AQ265">
        <v>2</v>
      </c>
      <c r="AR265">
        <v>9</v>
      </c>
      <c r="AS265">
        <v>3</v>
      </c>
      <c r="AT265">
        <v>0</v>
      </c>
      <c r="AU265">
        <v>35</v>
      </c>
      <c r="AV265">
        <v>0</v>
      </c>
      <c r="AW265">
        <v>2</v>
      </c>
      <c r="AX265">
        <v>9</v>
      </c>
      <c r="AY265">
        <v>3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</row>
    <row r="266" spans="1:70" x14ac:dyDescent="0.25">
      <c r="A266" t="s">
        <v>649</v>
      </c>
      <c r="B266" t="s">
        <v>212</v>
      </c>
      <c r="C266" t="s">
        <v>213</v>
      </c>
      <c r="D266" t="s">
        <v>30</v>
      </c>
      <c r="E266" t="s">
        <v>610</v>
      </c>
      <c r="F266">
        <v>31915</v>
      </c>
      <c r="G266" s="1">
        <v>46000.028101851851</v>
      </c>
      <c r="H266" s="1">
        <v>46000.028101851851</v>
      </c>
      <c r="I266" s="1">
        <v>46000.029803240737</v>
      </c>
      <c r="J266" t="s">
        <v>237</v>
      </c>
      <c r="K266" t="s">
        <v>643</v>
      </c>
      <c r="L266" s="2">
        <v>1.6997943865740741E-3</v>
      </c>
      <c r="M266" t="s">
        <v>450</v>
      </c>
      <c r="N266" t="s">
        <v>606</v>
      </c>
      <c r="O266" t="s">
        <v>198</v>
      </c>
      <c r="P266" t="s">
        <v>241</v>
      </c>
      <c r="Q266" t="b">
        <v>1</v>
      </c>
      <c r="R266" t="b">
        <v>1</v>
      </c>
      <c r="S266" t="b">
        <v>0</v>
      </c>
      <c r="T266" t="b">
        <v>0</v>
      </c>
      <c r="U266" t="b">
        <v>1</v>
      </c>
      <c r="V266" t="b">
        <v>0</v>
      </c>
      <c r="W266">
        <v>146</v>
      </c>
      <c r="X266">
        <v>12</v>
      </c>
      <c r="Y266">
        <v>22</v>
      </c>
      <c r="Z266">
        <v>22</v>
      </c>
      <c r="AA266">
        <v>43</v>
      </c>
      <c r="AB266">
        <v>0</v>
      </c>
      <c r="AC266">
        <v>19</v>
      </c>
      <c r="AD266">
        <v>0</v>
      </c>
      <c r="AE266">
        <v>0</v>
      </c>
      <c r="AF266">
        <v>0</v>
      </c>
      <c r="AG266">
        <v>19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40</v>
      </c>
      <c r="AP266">
        <v>6</v>
      </c>
      <c r="AQ266">
        <v>11</v>
      </c>
      <c r="AR266">
        <v>11</v>
      </c>
      <c r="AS266">
        <v>12</v>
      </c>
      <c r="AT266">
        <v>0</v>
      </c>
      <c r="AU266">
        <v>87</v>
      </c>
      <c r="AV266">
        <v>6</v>
      </c>
      <c r="AW266">
        <v>11</v>
      </c>
      <c r="AX266">
        <v>11</v>
      </c>
      <c r="AY266">
        <v>12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</row>
    <row r="267" spans="1:70" x14ac:dyDescent="0.25">
      <c r="A267" t="s">
        <v>650</v>
      </c>
      <c r="B267" t="s">
        <v>204</v>
      </c>
      <c r="C267" t="s">
        <v>205</v>
      </c>
      <c r="D267" t="s">
        <v>30</v>
      </c>
      <c r="E267" t="s">
        <v>651</v>
      </c>
      <c r="F267">
        <v>570537</v>
      </c>
      <c r="G267" s="1">
        <v>46080.807951388888</v>
      </c>
      <c r="H267" s="1">
        <v>46080.807951388888</v>
      </c>
      <c r="I267" s="1">
        <v>46080.810972222222</v>
      </c>
      <c r="J267" t="s">
        <v>329</v>
      </c>
      <c r="K267" t="s">
        <v>271</v>
      </c>
      <c r="L267" s="2">
        <v>3.0233951736111111E-3</v>
      </c>
      <c r="M267" t="s">
        <v>263</v>
      </c>
      <c r="N267" t="s">
        <v>264</v>
      </c>
      <c r="O267" t="s">
        <v>198</v>
      </c>
      <c r="P267" t="s">
        <v>242</v>
      </c>
      <c r="Q267" t="b">
        <v>1</v>
      </c>
      <c r="R267" t="b">
        <v>1</v>
      </c>
      <c r="S267" t="b">
        <v>0</v>
      </c>
      <c r="T267" t="b">
        <v>1</v>
      </c>
      <c r="U267" t="b">
        <v>0</v>
      </c>
      <c r="V267" t="b">
        <v>0</v>
      </c>
      <c r="W267">
        <v>67</v>
      </c>
      <c r="X267">
        <v>0</v>
      </c>
      <c r="Y267">
        <v>11</v>
      </c>
      <c r="Z267">
        <v>21</v>
      </c>
      <c r="AA267">
        <v>14</v>
      </c>
      <c r="AB267">
        <v>0</v>
      </c>
      <c r="AC267">
        <v>18</v>
      </c>
      <c r="AD267">
        <v>0</v>
      </c>
      <c r="AE267">
        <v>7</v>
      </c>
      <c r="AF267">
        <v>3</v>
      </c>
      <c r="AG267">
        <v>8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14</v>
      </c>
      <c r="AP267">
        <v>0</v>
      </c>
      <c r="AQ267">
        <v>2</v>
      </c>
      <c r="AR267">
        <v>9</v>
      </c>
      <c r="AS267">
        <v>3</v>
      </c>
      <c r="AT267">
        <v>0</v>
      </c>
      <c r="AU267">
        <v>35</v>
      </c>
      <c r="AV267">
        <v>0</v>
      </c>
      <c r="AW267">
        <v>2</v>
      </c>
      <c r="AX267">
        <v>9</v>
      </c>
      <c r="AY267">
        <v>3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</row>
    <row r="268" spans="1:70" x14ac:dyDescent="0.25">
      <c r="A268" t="s">
        <v>652</v>
      </c>
      <c r="B268" t="s">
        <v>204</v>
      </c>
      <c r="C268" t="s">
        <v>205</v>
      </c>
      <c r="D268" t="s">
        <v>30</v>
      </c>
      <c r="E268" t="s">
        <v>651</v>
      </c>
      <c r="F268">
        <v>570561</v>
      </c>
      <c r="G268" s="1">
        <v>46079.992534722223</v>
      </c>
      <c r="H268" s="1">
        <v>46079.992534722223</v>
      </c>
      <c r="I268" s="1">
        <v>46079.995462962965</v>
      </c>
      <c r="J268" t="s">
        <v>238</v>
      </c>
      <c r="K268" t="s">
        <v>273</v>
      </c>
      <c r="L268" s="2">
        <v>2.9327919560185184E-3</v>
      </c>
      <c r="M268" t="s">
        <v>263</v>
      </c>
      <c r="N268" t="s">
        <v>264</v>
      </c>
      <c r="O268" t="s">
        <v>198</v>
      </c>
      <c r="P268" t="s">
        <v>242</v>
      </c>
      <c r="Q268" t="b">
        <v>1</v>
      </c>
      <c r="R268" t="b">
        <v>1</v>
      </c>
      <c r="S268" t="b">
        <v>0</v>
      </c>
      <c r="T268" t="b">
        <v>1</v>
      </c>
      <c r="U268" t="b">
        <v>0</v>
      </c>
      <c r="V268" t="b">
        <v>0</v>
      </c>
      <c r="W268">
        <v>67</v>
      </c>
      <c r="X268">
        <v>0</v>
      </c>
      <c r="Y268">
        <v>11</v>
      </c>
      <c r="Z268">
        <v>21</v>
      </c>
      <c r="AA268">
        <v>14</v>
      </c>
      <c r="AB268">
        <v>0</v>
      </c>
      <c r="AC268">
        <v>18</v>
      </c>
      <c r="AD268">
        <v>0</v>
      </c>
      <c r="AE268">
        <v>7</v>
      </c>
      <c r="AF268">
        <v>3</v>
      </c>
      <c r="AG268">
        <v>8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14</v>
      </c>
      <c r="AP268">
        <v>0</v>
      </c>
      <c r="AQ268">
        <v>2</v>
      </c>
      <c r="AR268">
        <v>9</v>
      </c>
      <c r="AS268">
        <v>3</v>
      </c>
      <c r="AT268">
        <v>0</v>
      </c>
      <c r="AU268">
        <v>35</v>
      </c>
      <c r="AV268">
        <v>0</v>
      </c>
      <c r="AW268">
        <v>2</v>
      </c>
      <c r="AX268">
        <v>9</v>
      </c>
      <c r="AY268">
        <v>3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</row>
    <row r="269" spans="1:70" x14ac:dyDescent="0.25">
      <c r="A269" t="s">
        <v>653</v>
      </c>
      <c r="B269" t="s">
        <v>204</v>
      </c>
      <c r="C269" t="s">
        <v>205</v>
      </c>
      <c r="D269" t="s">
        <v>30</v>
      </c>
      <c r="E269" t="s">
        <v>201</v>
      </c>
      <c r="F269">
        <v>565747</v>
      </c>
      <c r="G269" s="1">
        <v>46083.676354166666</v>
      </c>
      <c r="H269" s="1">
        <v>46083.676354166666</v>
      </c>
      <c r="I269" s="1">
        <v>46083.679259259261</v>
      </c>
      <c r="J269" t="s">
        <v>261</v>
      </c>
      <c r="K269" t="s">
        <v>262</v>
      </c>
      <c r="L269" s="2">
        <v>2.9035461458333332E-3</v>
      </c>
      <c r="M269" t="s">
        <v>263</v>
      </c>
      <c r="N269" t="s">
        <v>264</v>
      </c>
      <c r="O269" t="s">
        <v>198</v>
      </c>
      <c r="P269" t="s">
        <v>242</v>
      </c>
      <c r="Q269" t="b">
        <v>1</v>
      </c>
      <c r="R269" t="b">
        <v>1</v>
      </c>
      <c r="S269" t="b">
        <v>0</v>
      </c>
      <c r="T269" t="b">
        <v>1</v>
      </c>
      <c r="U269" t="b">
        <v>0</v>
      </c>
      <c r="V269" t="b">
        <v>0</v>
      </c>
      <c r="W269">
        <v>58</v>
      </c>
      <c r="X269">
        <v>0</v>
      </c>
      <c r="Y269">
        <v>4</v>
      </c>
      <c r="Z269">
        <v>19</v>
      </c>
      <c r="AA269">
        <v>14</v>
      </c>
      <c r="AB269">
        <v>0</v>
      </c>
      <c r="AC269">
        <v>9</v>
      </c>
      <c r="AD269">
        <v>0</v>
      </c>
      <c r="AE269">
        <v>0</v>
      </c>
      <c r="AF269">
        <v>1</v>
      </c>
      <c r="AG269">
        <v>8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14</v>
      </c>
      <c r="AP269">
        <v>0</v>
      </c>
      <c r="AQ269">
        <v>2</v>
      </c>
      <c r="AR269">
        <v>9</v>
      </c>
      <c r="AS269">
        <v>3</v>
      </c>
      <c r="AT269">
        <v>0</v>
      </c>
      <c r="AU269">
        <v>35</v>
      </c>
      <c r="AV269">
        <v>0</v>
      </c>
      <c r="AW269">
        <v>2</v>
      </c>
      <c r="AX269">
        <v>9</v>
      </c>
      <c r="AY269">
        <v>3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</row>
    <row r="270" spans="1:70" x14ac:dyDescent="0.25">
      <c r="A270" t="s">
        <v>654</v>
      </c>
      <c r="B270" t="s">
        <v>216</v>
      </c>
      <c r="C270" t="s">
        <v>217</v>
      </c>
      <c r="D270" t="s">
        <v>30</v>
      </c>
      <c r="E270" t="s">
        <v>201</v>
      </c>
      <c r="F270">
        <v>2717</v>
      </c>
      <c r="G270" s="1">
        <v>46083.674039351848</v>
      </c>
      <c r="H270" s="1">
        <v>46083.674039351848</v>
      </c>
      <c r="I270" s="1">
        <v>46083.674895833334</v>
      </c>
      <c r="J270" t="s">
        <v>261</v>
      </c>
      <c r="K270" t="s">
        <v>262</v>
      </c>
      <c r="L270" s="2">
        <v>8.5408160879629628E-4</v>
      </c>
      <c r="M270" t="s">
        <v>263</v>
      </c>
      <c r="N270" t="s">
        <v>264</v>
      </c>
      <c r="O270" t="s">
        <v>198</v>
      </c>
      <c r="P270" t="s">
        <v>242</v>
      </c>
      <c r="Q270" t="b">
        <v>1</v>
      </c>
      <c r="R270" t="b">
        <v>1</v>
      </c>
      <c r="S270" t="b">
        <v>0</v>
      </c>
      <c r="T270" t="b">
        <v>1</v>
      </c>
      <c r="U270" t="b">
        <v>0</v>
      </c>
      <c r="V270" t="b">
        <v>0</v>
      </c>
      <c r="W270">
        <v>168</v>
      </c>
      <c r="X270">
        <v>4</v>
      </c>
      <c r="Y270">
        <v>29</v>
      </c>
      <c r="Z270">
        <v>43</v>
      </c>
      <c r="AA270">
        <v>29</v>
      </c>
      <c r="AB270">
        <v>2</v>
      </c>
      <c r="AC270">
        <v>1</v>
      </c>
      <c r="AD270">
        <v>0</v>
      </c>
      <c r="AE270">
        <v>0</v>
      </c>
      <c r="AF270">
        <v>0</v>
      </c>
      <c r="AG270">
        <v>1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17</v>
      </c>
      <c r="AP270">
        <v>1</v>
      </c>
      <c r="AQ270">
        <v>2</v>
      </c>
      <c r="AR270">
        <v>3</v>
      </c>
      <c r="AS270">
        <v>11</v>
      </c>
      <c r="AT270">
        <v>0</v>
      </c>
      <c r="AU270">
        <v>78</v>
      </c>
      <c r="AV270">
        <v>1</v>
      </c>
      <c r="AW270">
        <v>2</v>
      </c>
      <c r="AX270">
        <v>3</v>
      </c>
      <c r="AY270">
        <v>11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72</v>
      </c>
      <c r="BN270">
        <v>2</v>
      </c>
      <c r="BO270">
        <v>25</v>
      </c>
      <c r="BP270">
        <v>37</v>
      </c>
      <c r="BQ270">
        <v>6</v>
      </c>
      <c r="BR270">
        <v>2</v>
      </c>
    </row>
    <row r="271" spans="1:70" x14ac:dyDescent="0.25">
      <c r="A271" t="s">
        <v>655</v>
      </c>
      <c r="B271" t="s">
        <v>199</v>
      </c>
      <c r="C271" t="s">
        <v>200</v>
      </c>
      <c r="D271" t="s">
        <v>30</v>
      </c>
      <c r="E271" t="s">
        <v>201</v>
      </c>
      <c r="F271">
        <v>2912</v>
      </c>
      <c r="G271" s="1">
        <v>46083.67391203704</v>
      </c>
      <c r="H271" s="1">
        <v>46083.67391203704</v>
      </c>
      <c r="I271" s="1">
        <v>46083.676111111112</v>
      </c>
      <c r="J271" t="s">
        <v>261</v>
      </c>
      <c r="K271" t="s">
        <v>262</v>
      </c>
      <c r="L271" s="2">
        <v>2.2011563773148149E-3</v>
      </c>
      <c r="M271" t="s">
        <v>263</v>
      </c>
      <c r="N271" t="s">
        <v>264</v>
      </c>
      <c r="O271" t="s">
        <v>198</v>
      </c>
      <c r="P271" t="s">
        <v>242</v>
      </c>
      <c r="Q271" t="b">
        <v>1</v>
      </c>
      <c r="R271" t="b">
        <v>1</v>
      </c>
      <c r="S271" t="b">
        <v>0</v>
      </c>
      <c r="T271" t="b">
        <v>1</v>
      </c>
      <c r="U271" t="b">
        <v>0</v>
      </c>
      <c r="V271" t="b">
        <v>0</v>
      </c>
      <c r="W271">
        <v>261</v>
      </c>
      <c r="X271">
        <v>20</v>
      </c>
      <c r="Y271">
        <v>70</v>
      </c>
      <c r="Z271">
        <v>74</v>
      </c>
      <c r="AA271">
        <v>24</v>
      </c>
      <c r="AB271">
        <v>4</v>
      </c>
      <c r="AC271">
        <v>2</v>
      </c>
      <c r="AD271">
        <v>0</v>
      </c>
      <c r="AE271">
        <v>0</v>
      </c>
      <c r="AF271">
        <v>2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95</v>
      </c>
      <c r="AP271">
        <v>10</v>
      </c>
      <c r="AQ271">
        <v>35</v>
      </c>
      <c r="AR271">
        <v>36</v>
      </c>
      <c r="AS271">
        <v>12</v>
      </c>
      <c r="AT271">
        <v>2</v>
      </c>
      <c r="AU271">
        <v>164</v>
      </c>
      <c r="AV271">
        <v>10</v>
      </c>
      <c r="AW271">
        <v>35</v>
      </c>
      <c r="AX271">
        <v>36</v>
      </c>
      <c r="AY271">
        <v>12</v>
      </c>
      <c r="AZ271">
        <v>2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</row>
    <row r="272" spans="1:70" x14ac:dyDescent="0.25">
      <c r="A272" t="s">
        <v>656</v>
      </c>
      <c r="B272" t="s">
        <v>222</v>
      </c>
      <c r="C272" t="s">
        <v>223</v>
      </c>
      <c r="D272" t="s">
        <v>30</v>
      </c>
      <c r="E272" t="s">
        <v>201</v>
      </c>
      <c r="F272">
        <v>75721</v>
      </c>
      <c r="G272" s="1">
        <v>46083.673761574071</v>
      </c>
      <c r="H272" s="1">
        <v>46083.673761574071</v>
      </c>
      <c r="I272" s="1">
        <v>46083.674895833334</v>
      </c>
      <c r="J272" t="s">
        <v>261</v>
      </c>
      <c r="K272" t="s">
        <v>262</v>
      </c>
      <c r="L272" s="2">
        <v>1.13217875E-3</v>
      </c>
      <c r="M272" t="s">
        <v>263</v>
      </c>
      <c r="N272" t="s">
        <v>264</v>
      </c>
      <c r="O272" t="s">
        <v>198</v>
      </c>
      <c r="P272" t="s">
        <v>242</v>
      </c>
      <c r="Q272" t="b">
        <v>1</v>
      </c>
      <c r="R272" t="b">
        <v>1</v>
      </c>
      <c r="S272" t="b">
        <v>0</v>
      </c>
      <c r="T272" t="b">
        <v>1</v>
      </c>
      <c r="U272" t="b">
        <v>0</v>
      </c>
      <c r="V272" t="b">
        <v>0</v>
      </c>
      <c r="W272">
        <v>232</v>
      </c>
      <c r="X272">
        <v>16</v>
      </c>
      <c r="Y272">
        <v>42</v>
      </c>
      <c r="Z272">
        <v>66</v>
      </c>
      <c r="AA272">
        <v>48</v>
      </c>
      <c r="AB272">
        <v>2</v>
      </c>
      <c r="AC272">
        <v>12</v>
      </c>
      <c r="AD272">
        <v>0</v>
      </c>
      <c r="AE272">
        <v>0</v>
      </c>
      <c r="AF272">
        <v>0</v>
      </c>
      <c r="AG272">
        <v>12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23</v>
      </c>
      <c r="AP272">
        <v>6</v>
      </c>
      <c r="AQ272">
        <v>3</v>
      </c>
      <c r="AR272">
        <v>3</v>
      </c>
      <c r="AS272">
        <v>11</v>
      </c>
      <c r="AT272">
        <v>0</v>
      </c>
      <c r="AU272">
        <v>81</v>
      </c>
      <c r="AV272">
        <v>6</v>
      </c>
      <c r="AW272">
        <v>3</v>
      </c>
      <c r="AX272">
        <v>3</v>
      </c>
      <c r="AY272">
        <v>11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116</v>
      </c>
      <c r="BN272">
        <v>4</v>
      </c>
      <c r="BO272">
        <v>36</v>
      </c>
      <c r="BP272">
        <v>60</v>
      </c>
      <c r="BQ272">
        <v>14</v>
      </c>
      <c r="BR272">
        <v>2</v>
      </c>
    </row>
    <row r="273" spans="1:70" x14ac:dyDescent="0.25">
      <c r="A273" t="s">
        <v>657</v>
      </c>
      <c r="B273" t="s">
        <v>232</v>
      </c>
      <c r="C273" t="s">
        <v>233</v>
      </c>
      <c r="D273" t="s">
        <v>30</v>
      </c>
      <c r="E273" t="s">
        <v>201</v>
      </c>
      <c r="F273">
        <v>12722</v>
      </c>
      <c r="G273" s="1">
        <v>46083.673587962963</v>
      </c>
      <c r="H273" s="1">
        <v>46083.673587962963</v>
      </c>
      <c r="I273" s="1">
        <v>46083.675127314818</v>
      </c>
      <c r="J273" t="s">
        <v>261</v>
      </c>
      <c r="K273" t="s">
        <v>262</v>
      </c>
      <c r="L273" s="2">
        <v>1.541187175925926E-3</v>
      </c>
      <c r="M273" t="s">
        <v>263</v>
      </c>
      <c r="N273" t="s">
        <v>264</v>
      </c>
      <c r="O273" t="s">
        <v>198</v>
      </c>
      <c r="P273" t="s">
        <v>242</v>
      </c>
      <c r="Q273" t="b">
        <v>1</v>
      </c>
      <c r="R273" t="b">
        <v>1</v>
      </c>
      <c r="S273" t="b">
        <v>0</v>
      </c>
      <c r="T273" t="b">
        <v>1</v>
      </c>
      <c r="U273" t="b">
        <v>0</v>
      </c>
      <c r="V273" t="b">
        <v>0</v>
      </c>
      <c r="W273">
        <v>233</v>
      </c>
      <c r="X273">
        <v>18</v>
      </c>
      <c r="Y273">
        <v>52</v>
      </c>
      <c r="Z273">
        <v>68</v>
      </c>
      <c r="AA273">
        <v>37</v>
      </c>
      <c r="AB273">
        <v>0</v>
      </c>
      <c r="AC273">
        <v>7</v>
      </c>
      <c r="AD273">
        <v>0</v>
      </c>
      <c r="AE273">
        <v>0</v>
      </c>
      <c r="AF273">
        <v>0</v>
      </c>
      <c r="AG273">
        <v>7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48</v>
      </c>
      <c r="AP273">
        <v>8</v>
      </c>
      <c r="AQ273">
        <v>12</v>
      </c>
      <c r="AR273">
        <v>15</v>
      </c>
      <c r="AS273">
        <v>13</v>
      </c>
      <c r="AT273">
        <v>0</v>
      </c>
      <c r="AU273">
        <v>106</v>
      </c>
      <c r="AV273">
        <v>8</v>
      </c>
      <c r="AW273">
        <v>12</v>
      </c>
      <c r="AX273">
        <v>15</v>
      </c>
      <c r="AY273">
        <v>13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72</v>
      </c>
      <c r="BN273">
        <v>2</v>
      </c>
      <c r="BO273">
        <v>28</v>
      </c>
      <c r="BP273">
        <v>38</v>
      </c>
      <c r="BQ273">
        <v>4</v>
      </c>
      <c r="BR273">
        <v>0</v>
      </c>
    </row>
    <row r="274" spans="1:70" x14ac:dyDescent="0.25">
      <c r="A274" t="s">
        <v>658</v>
      </c>
      <c r="B274" t="s">
        <v>206</v>
      </c>
      <c r="C274" t="s">
        <v>207</v>
      </c>
      <c r="D274" t="s">
        <v>30</v>
      </c>
      <c r="E274" t="s">
        <v>201</v>
      </c>
      <c r="F274">
        <v>107446</v>
      </c>
      <c r="G274" s="1">
        <v>46083.673368055555</v>
      </c>
      <c r="H274" s="1">
        <v>46083.673368055555</v>
      </c>
      <c r="I274" s="1">
        <v>46083.677094907405</v>
      </c>
      <c r="J274" t="s">
        <v>261</v>
      </c>
      <c r="K274" t="s">
        <v>262</v>
      </c>
      <c r="L274" s="2">
        <v>3.7300040046296295E-3</v>
      </c>
      <c r="M274" t="s">
        <v>263</v>
      </c>
      <c r="N274" t="s">
        <v>264</v>
      </c>
      <c r="O274" t="s">
        <v>198</v>
      </c>
      <c r="P274" t="s">
        <v>242</v>
      </c>
      <c r="Q274" t="b">
        <v>1</v>
      </c>
      <c r="R274" t="b">
        <v>1</v>
      </c>
      <c r="S274" t="b">
        <v>0</v>
      </c>
      <c r="T274" t="b">
        <v>1</v>
      </c>
      <c r="U274" t="b">
        <v>0</v>
      </c>
      <c r="V274" t="b">
        <v>0</v>
      </c>
      <c r="W274">
        <v>1121</v>
      </c>
      <c r="X274">
        <v>14</v>
      </c>
      <c r="Y274">
        <v>46</v>
      </c>
      <c r="Z274">
        <v>98</v>
      </c>
      <c r="AA274">
        <v>30</v>
      </c>
      <c r="AB274">
        <v>2</v>
      </c>
      <c r="AC274">
        <v>14</v>
      </c>
      <c r="AD274">
        <v>0</v>
      </c>
      <c r="AE274">
        <v>0</v>
      </c>
      <c r="AF274">
        <v>2</v>
      </c>
      <c r="AG274">
        <v>12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88</v>
      </c>
      <c r="AP274">
        <v>7</v>
      </c>
      <c r="AQ274">
        <v>23</v>
      </c>
      <c r="AR274">
        <v>48</v>
      </c>
      <c r="AS274">
        <v>9</v>
      </c>
      <c r="AT274">
        <v>1</v>
      </c>
      <c r="AU274">
        <v>1019</v>
      </c>
      <c r="AV274">
        <v>7</v>
      </c>
      <c r="AW274">
        <v>23</v>
      </c>
      <c r="AX274">
        <v>48</v>
      </c>
      <c r="AY274">
        <v>9</v>
      </c>
      <c r="AZ274">
        <v>1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</row>
    <row r="275" spans="1:70" x14ac:dyDescent="0.25">
      <c r="A275" t="s">
        <v>659</v>
      </c>
      <c r="B275" t="s">
        <v>228</v>
      </c>
      <c r="C275" t="s">
        <v>229</v>
      </c>
      <c r="D275" t="s">
        <v>30</v>
      </c>
      <c r="E275" t="s">
        <v>201</v>
      </c>
      <c r="F275">
        <v>17949</v>
      </c>
      <c r="G275" s="1">
        <v>46083.673229166663</v>
      </c>
      <c r="H275" s="1">
        <v>46083.673229166663</v>
      </c>
      <c r="I275" s="1">
        <v>46083.674085648148</v>
      </c>
      <c r="J275" t="s">
        <v>261</v>
      </c>
      <c r="K275" t="s">
        <v>262</v>
      </c>
      <c r="L275" s="2">
        <v>8.581191782407407E-4</v>
      </c>
      <c r="M275" t="s">
        <v>263</v>
      </c>
      <c r="N275" t="s">
        <v>264</v>
      </c>
      <c r="O275" t="s">
        <v>198</v>
      </c>
      <c r="P275" t="s">
        <v>242</v>
      </c>
      <c r="Q275" t="b">
        <v>1</v>
      </c>
      <c r="R275" t="b">
        <v>1</v>
      </c>
      <c r="S275" t="b">
        <v>0</v>
      </c>
      <c r="T275" t="b">
        <v>1</v>
      </c>
      <c r="U275" t="b">
        <v>0</v>
      </c>
      <c r="V275" t="b">
        <v>0</v>
      </c>
      <c r="W275">
        <v>181</v>
      </c>
      <c r="X275">
        <v>14</v>
      </c>
      <c r="Y275">
        <v>39</v>
      </c>
      <c r="Z275">
        <v>65</v>
      </c>
      <c r="AA275">
        <v>31</v>
      </c>
      <c r="AB275">
        <v>2</v>
      </c>
      <c r="AC275">
        <v>13</v>
      </c>
      <c r="AD275">
        <v>0</v>
      </c>
      <c r="AE275">
        <v>0</v>
      </c>
      <c r="AF275">
        <v>0</v>
      </c>
      <c r="AG275">
        <v>13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33</v>
      </c>
      <c r="AP275">
        <v>6</v>
      </c>
      <c r="AQ275">
        <v>7</v>
      </c>
      <c r="AR275">
        <v>14</v>
      </c>
      <c r="AS275">
        <v>6</v>
      </c>
      <c r="AT275">
        <v>0</v>
      </c>
      <c r="AU275">
        <v>63</v>
      </c>
      <c r="AV275">
        <v>6</v>
      </c>
      <c r="AW275">
        <v>7</v>
      </c>
      <c r="AX275">
        <v>14</v>
      </c>
      <c r="AY275">
        <v>6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72</v>
      </c>
      <c r="BN275">
        <v>2</v>
      </c>
      <c r="BO275">
        <v>25</v>
      </c>
      <c r="BP275">
        <v>37</v>
      </c>
      <c r="BQ275">
        <v>6</v>
      </c>
      <c r="BR275">
        <v>2</v>
      </c>
    </row>
    <row r="276" spans="1:70" x14ac:dyDescent="0.25">
      <c r="A276" t="s">
        <v>660</v>
      </c>
      <c r="B276" t="s">
        <v>218</v>
      </c>
      <c r="C276" t="s">
        <v>219</v>
      </c>
      <c r="D276" t="s">
        <v>30</v>
      </c>
      <c r="E276" t="s">
        <v>201</v>
      </c>
      <c r="F276">
        <v>4576</v>
      </c>
      <c r="G276" s="1">
        <v>46083.672974537039</v>
      </c>
      <c r="H276" s="1">
        <v>46083.672974537039</v>
      </c>
      <c r="I276" s="1">
        <v>46083.674490740741</v>
      </c>
      <c r="J276" t="s">
        <v>261</v>
      </c>
      <c r="K276" t="s">
        <v>262</v>
      </c>
      <c r="L276" s="2">
        <v>1.5137702430555555E-3</v>
      </c>
      <c r="M276" t="s">
        <v>263</v>
      </c>
      <c r="N276" t="s">
        <v>264</v>
      </c>
      <c r="O276" t="s">
        <v>198</v>
      </c>
      <c r="P276" t="s">
        <v>242</v>
      </c>
      <c r="Q276" t="b">
        <v>1</v>
      </c>
      <c r="R276" t="b">
        <v>1</v>
      </c>
      <c r="S276" t="b">
        <v>0</v>
      </c>
      <c r="T276" t="b">
        <v>1</v>
      </c>
      <c r="U276" t="b">
        <v>0</v>
      </c>
      <c r="V276" t="b">
        <v>0</v>
      </c>
      <c r="W276">
        <v>192</v>
      </c>
      <c r="X276">
        <v>14</v>
      </c>
      <c r="Y276">
        <v>39</v>
      </c>
      <c r="Z276">
        <v>53</v>
      </c>
      <c r="AA276">
        <v>35</v>
      </c>
      <c r="AB276">
        <v>2</v>
      </c>
      <c r="AC276">
        <v>5</v>
      </c>
      <c r="AD276">
        <v>0</v>
      </c>
      <c r="AE276">
        <v>0</v>
      </c>
      <c r="AF276">
        <v>0</v>
      </c>
      <c r="AG276">
        <v>5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33</v>
      </c>
      <c r="AP276">
        <v>6</v>
      </c>
      <c r="AQ276">
        <v>7</v>
      </c>
      <c r="AR276">
        <v>8</v>
      </c>
      <c r="AS276">
        <v>12</v>
      </c>
      <c r="AT276">
        <v>0</v>
      </c>
      <c r="AU276">
        <v>82</v>
      </c>
      <c r="AV276">
        <v>6</v>
      </c>
      <c r="AW276">
        <v>7</v>
      </c>
      <c r="AX276">
        <v>8</v>
      </c>
      <c r="AY276">
        <v>12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72</v>
      </c>
      <c r="BN276">
        <v>2</v>
      </c>
      <c r="BO276">
        <v>25</v>
      </c>
      <c r="BP276">
        <v>37</v>
      </c>
      <c r="BQ276">
        <v>6</v>
      </c>
      <c r="BR276">
        <v>2</v>
      </c>
    </row>
    <row r="277" spans="1:70" x14ac:dyDescent="0.25">
      <c r="A277" t="s">
        <v>661</v>
      </c>
      <c r="B277" t="s">
        <v>208</v>
      </c>
      <c r="C277" t="s">
        <v>209</v>
      </c>
      <c r="D277" t="s">
        <v>30</v>
      </c>
      <c r="E277" t="s">
        <v>201</v>
      </c>
      <c r="F277">
        <v>4482</v>
      </c>
      <c r="G277" s="1">
        <v>46083.672696759262</v>
      </c>
      <c r="H277" s="1">
        <v>46083.672696759262</v>
      </c>
      <c r="I277" s="1">
        <v>46083.675821759258</v>
      </c>
      <c r="J277" t="s">
        <v>261</v>
      </c>
      <c r="K277" t="s">
        <v>262</v>
      </c>
      <c r="L277" s="2">
        <v>3.123006701388889E-3</v>
      </c>
      <c r="M277" t="s">
        <v>263</v>
      </c>
      <c r="N277" t="s">
        <v>264</v>
      </c>
      <c r="O277" t="s">
        <v>198</v>
      </c>
      <c r="P277" t="s">
        <v>242</v>
      </c>
      <c r="Q277" t="b">
        <v>1</v>
      </c>
      <c r="R277" t="b">
        <v>1</v>
      </c>
      <c r="S277" t="b">
        <v>0</v>
      </c>
      <c r="T277" t="b">
        <v>1</v>
      </c>
      <c r="U277" t="b">
        <v>0</v>
      </c>
      <c r="V277" t="b">
        <v>0</v>
      </c>
      <c r="W277">
        <v>226</v>
      </c>
      <c r="X277">
        <v>10</v>
      </c>
      <c r="Y277">
        <v>102</v>
      </c>
      <c r="Z277">
        <v>56</v>
      </c>
      <c r="AA277">
        <v>2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85</v>
      </c>
      <c r="AP277">
        <v>5</v>
      </c>
      <c r="AQ277">
        <v>51</v>
      </c>
      <c r="AR277">
        <v>28</v>
      </c>
      <c r="AS277">
        <v>1</v>
      </c>
      <c r="AT277">
        <v>0</v>
      </c>
      <c r="AU277">
        <v>141</v>
      </c>
      <c r="AV277">
        <v>5</v>
      </c>
      <c r="AW277">
        <v>51</v>
      </c>
      <c r="AX277">
        <v>28</v>
      </c>
      <c r="AY277">
        <v>1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</row>
    <row r="278" spans="1:70" x14ac:dyDescent="0.25">
      <c r="A278" t="s">
        <v>662</v>
      </c>
      <c r="B278" t="s">
        <v>226</v>
      </c>
      <c r="C278" t="s">
        <v>227</v>
      </c>
      <c r="D278" t="s">
        <v>30</v>
      </c>
      <c r="E278" t="s">
        <v>201</v>
      </c>
      <c r="F278">
        <v>43479</v>
      </c>
      <c r="G278" s="1">
        <v>46083.672407407408</v>
      </c>
      <c r="H278" s="1">
        <v>46083.672407407408</v>
      </c>
      <c r="I278" s="1">
        <v>46083.673460648148</v>
      </c>
      <c r="J278" t="s">
        <v>261</v>
      </c>
      <c r="K278" t="s">
        <v>262</v>
      </c>
      <c r="L278" s="2">
        <v>1.0525866087962962E-3</v>
      </c>
      <c r="M278" t="s">
        <v>263</v>
      </c>
      <c r="N278" t="s">
        <v>264</v>
      </c>
      <c r="O278" t="s">
        <v>198</v>
      </c>
      <c r="P278" t="s">
        <v>242</v>
      </c>
      <c r="Q278" t="b">
        <v>1</v>
      </c>
      <c r="R278" t="b">
        <v>1</v>
      </c>
      <c r="S278" t="b">
        <v>0</v>
      </c>
      <c r="T278" t="b">
        <v>1</v>
      </c>
      <c r="U278" t="b">
        <v>0</v>
      </c>
      <c r="V278" t="b">
        <v>0</v>
      </c>
      <c r="W278">
        <v>155</v>
      </c>
      <c r="X278">
        <v>10</v>
      </c>
      <c r="Y278">
        <v>33</v>
      </c>
      <c r="Z278">
        <v>62</v>
      </c>
      <c r="AA278">
        <v>12</v>
      </c>
      <c r="AB278">
        <v>2</v>
      </c>
      <c r="AC278">
        <v>1</v>
      </c>
      <c r="AD278">
        <v>0</v>
      </c>
      <c r="AE278">
        <v>0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23</v>
      </c>
      <c r="AP278">
        <v>4</v>
      </c>
      <c r="AQ278">
        <v>4</v>
      </c>
      <c r="AR278">
        <v>12</v>
      </c>
      <c r="AS278">
        <v>3</v>
      </c>
      <c r="AT278">
        <v>0</v>
      </c>
      <c r="AU278">
        <v>59</v>
      </c>
      <c r="AV278">
        <v>4</v>
      </c>
      <c r="AW278">
        <v>4</v>
      </c>
      <c r="AX278">
        <v>12</v>
      </c>
      <c r="AY278">
        <v>3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72</v>
      </c>
      <c r="BN278">
        <v>2</v>
      </c>
      <c r="BO278">
        <v>25</v>
      </c>
      <c r="BP278">
        <v>37</v>
      </c>
      <c r="BQ278">
        <v>6</v>
      </c>
      <c r="BR278">
        <v>2</v>
      </c>
    </row>
    <row r="279" spans="1:70" x14ac:dyDescent="0.25">
      <c r="A279" t="s">
        <v>663</v>
      </c>
      <c r="B279" t="s">
        <v>224</v>
      </c>
      <c r="C279" t="s">
        <v>225</v>
      </c>
      <c r="D279" t="s">
        <v>30</v>
      </c>
      <c r="E279" t="s">
        <v>201</v>
      </c>
      <c r="F279">
        <v>44462</v>
      </c>
      <c r="G279" s="1">
        <v>46083.67114583333</v>
      </c>
      <c r="H279" s="1">
        <v>46083.67114583333</v>
      </c>
      <c r="I279" s="1">
        <v>46083.672152777777</v>
      </c>
      <c r="J279" t="s">
        <v>261</v>
      </c>
      <c r="K279" t="s">
        <v>262</v>
      </c>
      <c r="L279" s="2">
        <v>1.0105933912037037E-3</v>
      </c>
      <c r="M279" t="s">
        <v>263</v>
      </c>
      <c r="N279" t="s">
        <v>264</v>
      </c>
      <c r="O279" t="s">
        <v>198</v>
      </c>
      <c r="P279" t="s">
        <v>242</v>
      </c>
      <c r="Q279" t="b">
        <v>1</v>
      </c>
      <c r="R279" t="b">
        <v>1</v>
      </c>
      <c r="S279" t="b">
        <v>0</v>
      </c>
      <c r="T279" t="b">
        <v>1</v>
      </c>
      <c r="U279" t="b">
        <v>0</v>
      </c>
      <c r="V279" t="b">
        <v>0</v>
      </c>
      <c r="W279">
        <v>164</v>
      </c>
      <c r="X279">
        <v>14</v>
      </c>
      <c r="Y279">
        <v>39</v>
      </c>
      <c r="Z279">
        <v>65</v>
      </c>
      <c r="AA279">
        <v>16</v>
      </c>
      <c r="AB279">
        <v>2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32</v>
      </c>
      <c r="AP279">
        <v>6</v>
      </c>
      <c r="AQ279">
        <v>7</v>
      </c>
      <c r="AR279">
        <v>14</v>
      </c>
      <c r="AS279">
        <v>5</v>
      </c>
      <c r="AT279">
        <v>0</v>
      </c>
      <c r="AU279">
        <v>60</v>
      </c>
      <c r="AV279">
        <v>6</v>
      </c>
      <c r="AW279">
        <v>7</v>
      </c>
      <c r="AX279">
        <v>14</v>
      </c>
      <c r="AY279">
        <v>5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72</v>
      </c>
      <c r="BN279">
        <v>2</v>
      </c>
      <c r="BO279">
        <v>25</v>
      </c>
      <c r="BP279">
        <v>37</v>
      </c>
      <c r="BQ279">
        <v>6</v>
      </c>
      <c r="BR279">
        <v>2</v>
      </c>
    </row>
    <row r="280" spans="1:70" x14ac:dyDescent="0.25">
      <c r="A280" t="s">
        <v>664</v>
      </c>
      <c r="B280" t="s">
        <v>202</v>
      </c>
      <c r="C280" t="s">
        <v>203</v>
      </c>
      <c r="D280" t="s">
        <v>30</v>
      </c>
      <c r="E280" t="s">
        <v>201</v>
      </c>
      <c r="F280">
        <v>8943</v>
      </c>
      <c r="G280" s="1">
        <v>46083.670393518521</v>
      </c>
      <c r="H280" s="1">
        <v>46083.670393518521</v>
      </c>
      <c r="I280" s="1">
        <v>46083.67119212963</v>
      </c>
      <c r="J280" t="s">
        <v>261</v>
      </c>
      <c r="K280" t="s">
        <v>262</v>
      </c>
      <c r="L280" s="2">
        <v>8.0022710648148144E-4</v>
      </c>
      <c r="M280" t="s">
        <v>263</v>
      </c>
      <c r="N280" t="s">
        <v>264</v>
      </c>
      <c r="O280" t="s">
        <v>198</v>
      </c>
      <c r="P280" t="s">
        <v>242</v>
      </c>
      <c r="Q280" t="b">
        <v>1</v>
      </c>
      <c r="R280" t="b">
        <v>1</v>
      </c>
      <c r="S280" t="b">
        <v>0</v>
      </c>
      <c r="T280" t="b">
        <v>1</v>
      </c>
      <c r="U280" t="b">
        <v>0</v>
      </c>
      <c r="V280" t="b">
        <v>0</v>
      </c>
      <c r="W280">
        <v>153</v>
      </c>
      <c r="X280">
        <v>4</v>
      </c>
      <c r="Y280">
        <v>29</v>
      </c>
      <c r="Z280">
        <v>43</v>
      </c>
      <c r="AA280">
        <v>28</v>
      </c>
      <c r="AB280">
        <v>2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17</v>
      </c>
      <c r="AP280">
        <v>1</v>
      </c>
      <c r="AQ280">
        <v>2</v>
      </c>
      <c r="AR280">
        <v>3</v>
      </c>
      <c r="AS280">
        <v>11</v>
      </c>
      <c r="AT280">
        <v>0</v>
      </c>
      <c r="AU280">
        <v>64</v>
      </c>
      <c r="AV280">
        <v>1</v>
      </c>
      <c r="AW280">
        <v>2</v>
      </c>
      <c r="AX280">
        <v>3</v>
      </c>
      <c r="AY280">
        <v>11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72</v>
      </c>
      <c r="BN280">
        <v>2</v>
      </c>
      <c r="BO280">
        <v>25</v>
      </c>
      <c r="BP280">
        <v>37</v>
      </c>
      <c r="BQ280">
        <v>6</v>
      </c>
      <c r="BR280">
        <v>2</v>
      </c>
    </row>
    <row r="281" spans="1:70" x14ac:dyDescent="0.25">
      <c r="A281" t="s">
        <v>665</v>
      </c>
      <c r="B281" t="s">
        <v>212</v>
      </c>
      <c r="C281" t="s">
        <v>213</v>
      </c>
      <c r="D281" t="s">
        <v>30</v>
      </c>
      <c r="E281" t="s">
        <v>201</v>
      </c>
      <c r="F281">
        <v>32826</v>
      </c>
      <c r="G281" s="1">
        <v>46083.669629629629</v>
      </c>
      <c r="H281" s="1">
        <v>46083.669629629629</v>
      </c>
      <c r="I281" s="1">
        <v>46083.672731481478</v>
      </c>
      <c r="J281" t="s">
        <v>261</v>
      </c>
      <c r="K281" t="s">
        <v>262</v>
      </c>
      <c r="L281" s="2">
        <v>3.1056090393518517E-3</v>
      </c>
      <c r="M281" t="s">
        <v>263</v>
      </c>
      <c r="N281" t="s">
        <v>264</v>
      </c>
      <c r="O281" t="s">
        <v>198</v>
      </c>
      <c r="P281" t="s">
        <v>242</v>
      </c>
      <c r="Q281" t="b">
        <v>1</v>
      </c>
      <c r="R281" t="b">
        <v>1</v>
      </c>
      <c r="S281" t="b">
        <v>0</v>
      </c>
      <c r="T281" t="b">
        <v>1</v>
      </c>
      <c r="U281" t="b">
        <v>0</v>
      </c>
      <c r="V281" t="b">
        <v>0</v>
      </c>
      <c r="W281">
        <v>214</v>
      </c>
      <c r="X281">
        <v>16</v>
      </c>
      <c r="Y281">
        <v>45</v>
      </c>
      <c r="Z281">
        <v>59</v>
      </c>
      <c r="AA281">
        <v>47</v>
      </c>
      <c r="AB281">
        <v>2</v>
      </c>
      <c r="AC281">
        <v>13</v>
      </c>
      <c r="AD281">
        <v>0</v>
      </c>
      <c r="AE281">
        <v>0</v>
      </c>
      <c r="AF281">
        <v>0</v>
      </c>
      <c r="AG281">
        <v>13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42</v>
      </c>
      <c r="AP281">
        <v>7</v>
      </c>
      <c r="AQ281">
        <v>10</v>
      </c>
      <c r="AR281">
        <v>11</v>
      </c>
      <c r="AS281">
        <v>14</v>
      </c>
      <c r="AT281">
        <v>0</v>
      </c>
      <c r="AU281">
        <v>87</v>
      </c>
      <c r="AV281">
        <v>7</v>
      </c>
      <c r="AW281">
        <v>10</v>
      </c>
      <c r="AX281">
        <v>11</v>
      </c>
      <c r="AY281">
        <v>14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72</v>
      </c>
      <c r="BN281">
        <v>2</v>
      </c>
      <c r="BO281">
        <v>25</v>
      </c>
      <c r="BP281">
        <v>37</v>
      </c>
      <c r="BQ281">
        <v>6</v>
      </c>
      <c r="BR281">
        <v>2</v>
      </c>
    </row>
    <row r="282" spans="1:70" x14ac:dyDescent="0.25">
      <c r="A282" t="s">
        <v>666</v>
      </c>
      <c r="B282" t="s">
        <v>214</v>
      </c>
      <c r="C282" t="s">
        <v>215</v>
      </c>
      <c r="D282" t="s">
        <v>30</v>
      </c>
      <c r="E282" t="s">
        <v>201</v>
      </c>
      <c r="F282">
        <v>53773</v>
      </c>
      <c r="G282" s="1">
        <v>46083.669432870367</v>
      </c>
      <c r="H282" s="1">
        <v>46083.669432870367</v>
      </c>
      <c r="I282" s="1">
        <v>46083.67046296296</v>
      </c>
      <c r="J282" t="s">
        <v>261</v>
      </c>
      <c r="K282" t="s">
        <v>262</v>
      </c>
      <c r="L282" s="2">
        <v>1.0313421643518518E-3</v>
      </c>
      <c r="M282" t="s">
        <v>263</v>
      </c>
      <c r="N282" t="s">
        <v>264</v>
      </c>
      <c r="O282" t="s">
        <v>198</v>
      </c>
      <c r="P282" t="s">
        <v>242</v>
      </c>
      <c r="Q282" t="b">
        <v>1</v>
      </c>
      <c r="R282" t="b">
        <v>1</v>
      </c>
      <c r="S282" t="b">
        <v>0</v>
      </c>
      <c r="T282" t="b">
        <v>1</v>
      </c>
      <c r="U282" t="b">
        <v>0</v>
      </c>
      <c r="V282" t="b">
        <v>0</v>
      </c>
      <c r="W282">
        <v>152</v>
      </c>
      <c r="X282">
        <v>4</v>
      </c>
      <c r="Y282">
        <v>31</v>
      </c>
      <c r="Z282">
        <v>44</v>
      </c>
      <c r="AA282">
        <v>30</v>
      </c>
      <c r="AB282">
        <v>2</v>
      </c>
      <c r="AC282">
        <v>11</v>
      </c>
      <c r="AD282">
        <v>0</v>
      </c>
      <c r="AE282">
        <v>0</v>
      </c>
      <c r="AF282">
        <v>3</v>
      </c>
      <c r="AG282">
        <v>8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14</v>
      </c>
      <c r="AP282">
        <v>1</v>
      </c>
      <c r="AQ282">
        <v>3</v>
      </c>
      <c r="AR282">
        <v>2</v>
      </c>
      <c r="AS282">
        <v>8</v>
      </c>
      <c r="AT282">
        <v>0</v>
      </c>
      <c r="AU282">
        <v>55</v>
      </c>
      <c r="AV282">
        <v>1</v>
      </c>
      <c r="AW282">
        <v>3</v>
      </c>
      <c r="AX282">
        <v>2</v>
      </c>
      <c r="AY282">
        <v>8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72</v>
      </c>
      <c r="BN282">
        <v>2</v>
      </c>
      <c r="BO282">
        <v>25</v>
      </c>
      <c r="BP282">
        <v>37</v>
      </c>
      <c r="BQ282">
        <v>6</v>
      </c>
      <c r="BR282">
        <v>2</v>
      </c>
    </row>
    <row r="283" spans="1:70" x14ac:dyDescent="0.25">
      <c r="A283" t="s">
        <v>667</v>
      </c>
      <c r="B283" t="s">
        <v>220</v>
      </c>
      <c r="C283" t="s">
        <v>221</v>
      </c>
      <c r="D283" t="s">
        <v>30</v>
      </c>
      <c r="E283" t="s">
        <v>201</v>
      </c>
      <c r="F283">
        <v>32516</v>
      </c>
      <c r="G283" s="1">
        <v>46083.669328703705</v>
      </c>
      <c r="H283" s="1">
        <v>46083.669328703705</v>
      </c>
      <c r="I283" s="1">
        <v>46083.670844907407</v>
      </c>
      <c r="J283" t="s">
        <v>261</v>
      </c>
      <c r="K283" t="s">
        <v>262</v>
      </c>
      <c r="L283" s="2">
        <v>1.522984537037037E-3</v>
      </c>
      <c r="M283" t="s">
        <v>263</v>
      </c>
      <c r="N283" t="s">
        <v>264</v>
      </c>
      <c r="O283" t="s">
        <v>198</v>
      </c>
      <c r="P283" t="s">
        <v>242</v>
      </c>
      <c r="Q283" t="b">
        <v>1</v>
      </c>
      <c r="R283" t="b">
        <v>1</v>
      </c>
      <c r="S283" t="b">
        <v>0</v>
      </c>
      <c r="T283" t="b">
        <v>1</v>
      </c>
      <c r="U283" t="b">
        <v>0</v>
      </c>
      <c r="V283" t="b">
        <v>0</v>
      </c>
      <c r="W283">
        <v>173</v>
      </c>
      <c r="X283">
        <v>14</v>
      </c>
      <c r="Y283">
        <v>41</v>
      </c>
      <c r="Z283">
        <v>63</v>
      </c>
      <c r="AA283">
        <v>23</v>
      </c>
      <c r="AB283">
        <v>2</v>
      </c>
      <c r="AC283">
        <v>5</v>
      </c>
      <c r="AD283">
        <v>0</v>
      </c>
      <c r="AE283">
        <v>0</v>
      </c>
      <c r="AF283">
        <v>0</v>
      </c>
      <c r="AG283">
        <v>5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33</v>
      </c>
      <c r="AP283">
        <v>6</v>
      </c>
      <c r="AQ283">
        <v>8</v>
      </c>
      <c r="AR283">
        <v>13</v>
      </c>
      <c r="AS283">
        <v>6</v>
      </c>
      <c r="AT283">
        <v>0</v>
      </c>
      <c r="AU283">
        <v>63</v>
      </c>
      <c r="AV283">
        <v>6</v>
      </c>
      <c r="AW283">
        <v>8</v>
      </c>
      <c r="AX283">
        <v>13</v>
      </c>
      <c r="AY283">
        <v>6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72</v>
      </c>
      <c r="BN283">
        <v>2</v>
      </c>
      <c r="BO283">
        <v>25</v>
      </c>
      <c r="BP283">
        <v>37</v>
      </c>
      <c r="BQ283">
        <v>6</v>
      </c>
      <c r="BR283">
        <v>2</v>
      </c>
    </row>
    <row r="284" spans="1:70" x14ac:dyDescent="0.25">
      <c r="A284" t="s">
        <v>668</v>
      </c>
      <c r="B284" t="s">
        <v>220</v>
      </c>
      <c r="C284" t="s">
        <v>221</v>
      </c>
      <c r="D284" t="s">
        <v>197</v>
      </c>
      <c r="E284" t="s">
        <v>234</v>
      </c>
      <c r="F284">
        <v>20043</v>
      </c>
      <c r="G284" s="1">
        <v>46083.668437499997</v>
      </c>
      <c r="H284" s="1">
        <v>46083.668437499997</v>
      </c>
      <c r="I284" s="1">
        <v>46083.668738425928</v>
      </c>
      <c r="J284" t="s">
        <v>261</v>
      </c>
      <c r="K284" t="s">
        <v>262</v>
      </c>
      <c r="L284" s="2">
        <v>2.9931572916666669E-4</v>
      </c>
      <c r="M284" t="s">
        <v>263</v>
      </c>
      <c r="N284" t="s">
        <v>264</v>
      </c>
      <c r="O284" t="s">
        <v>198</v>
      </c>
      <c r="P284" t="s">
        <v>242</v>
      </c>
      <c r="Q284" t="b">
        <v>1</v>
      </c>
      <c r="R284" t="b">
        <v>1</v>
      </c>
      <c r="S284" t="b">
        <v>0</v>
      </c>
      <c r="T284" t="b">
        <v>1</v>
      </c>
      <c r="U284" t="b">
        <v>0</v>
      </c>
      <c r="V284" t="b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</row>
    <row r="285" spans="1:70" x14ac:dyDescent="0.25">
      <c r="A285" t="s">
        <v>669</v>
      </c>
      <c r="B285" t="s">
        <v>222</v>
      </c>
      <c r="C285" t="s">
        <v>223</v>
      </c>
      <c r="D285" t="s">
        <v>30</v>
      </c>
      <c r="E285" t="s">
        <v>201</v>
      </c>
      <c r="F285">
        <v>75721</v>
      </c>
      <c r="G285" s="1">
        <v>46076.744814814818</v>
      </c>
      <c r="H285" s="1">
        <v>46076.744814814818</v>
      </c>
      <c r="I285" s="1">
        <v>46076.746354166666</v>
      </c>
      <c r="J285" t="s">
        <v>279</v>
      </c>
      <c r="K285" t="s">
        <v>280</v>
      </c>
      <c r="L285" s="2">
        <v>1.5296079282407407E-3</v>
      </c>
      <c r="M285" t="s">
        <v>263</v>
      </c>
      <c r="N285" t="s">
        <v>264</v>
      </c>
      <c r="O285" t="s">
        <v>198</v>
      </c>
      <c r="P285" t="s">
        <v>242</v>
      </c>
      <c r="Q285" t="b">
        <v>1</v>
      </c>
      <c r="R285" t="b">
        <v>1</v>
      </c>
      <c r="S285" t="b">
        <v>0</v>
      </c>
      <c r="T285" t="b">
        <v>1</v>
      </c>
      <c r="U285" t="b">
        <v>0</v>
      </c>
      <c r="V285" t="b">
        <v>0</v>
      </c>
      <c r="W285">
        <v>230</v>
      </c>
      <c r="X285">
        <v>16</v>
      </c>
      <c r="Y285">
        <v>42</v>
      </c>
      <c r="Z285">
        <v>62</v>
      </c>
      <c r="AA285">
        <v>50</v>
      </c>
      <c r="AB285">
        <v>2</v>
      </c>
      <c r="AC285">
        <v>12</v>
      </c>
      <c r="AD285">
        <v>0</v>
      </c>
      <c r="AE285">
        <v>0</v>
      </c>
      <c r="AF285">
        <v>0</v>
      </c>
      <c r="AG285">
        <v>12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23</v>
      </c>
      <c r="AP285">
        <v>6</v>
      </c>
      <c r="AQ285">
        <v>3</v>
      </c>
      <c r="AR285">
        <v>3</v>
      </c>
      <c r="AS285">
        <v>11</v>
      </c>
      <c r="AT285">
        <v>0</v>
      </c>
      <c r="AU285">
        <v>81</v>
      </c>
      <c r="AV285">
        <v>6</v>
      </c>
      <c r="AW285">
        <v>3</v>
      </c>
      <c r="AX285">
        <v>3</v>
      </c>
      <c r="AY285">
        <v>11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114</v>
      </c>
      <c r="BN285">
        <v>4</v>
      </c>
      <c r="BO285">
        <v>36</v>
      </c>
      <c r="BP285">
        <v>56</v>
      </c>
      <c r="BQ285">
        <v>16</v>
      </c>
      <c r="BR285">
        <v>2</v>
      </c>
    </row>
    <row r="286" spans="1:70" x14ac:dyDescent="0.25">
      <c r="A286" t="s">
        <v>670</v>
      </c>
      <c r="B286" t="s">
        <v>232</v>
      </c>
      <c r="C286" t="s">
        <v>233</v>
      </c>
      <c r="D286" t="s">
        <v>30</v>
      </c>
      <c r="E286" t="s">
        <v>201</v>
      </c>
      <c r="F286">
        <v>12722</v>
      </c>
      <c r="G286" s="1">
        <v>46076.744432870371</v>
      </c>
      <c r="H286" s="1">
        <v>46076.744432870371</v>
      </c>
      <c r="I286" s="1">
        <v>46076.74596064815</v>
      </c>
      <c r="J286" t="s">
        <v>279</v>
      </c>
      <c r="K286" t="s">
        <v>280</v>
      </c>
      <c r="L286" s="2">
        <v>1.5310115972222223E-3</v>
      </c>
      <c r="M286" t="s">
        <v>263</v>
      </c>
      <c r="N286" t="s">
        <v>264</v>
      </c>
      <c r="O286" t="s">
        <v>198</v>
      </c>
      <c r="P286" t="s">
        <v>242</v>
      </c>
      <c r="Q286" t="b">
        <v>1</v>
      </c>
      <c r="R286" t="b">
        <v>1</v>
      </c>
      <c r="S286" t="b">
        <v>0</v>
      </c>
      <c r="T286" t="b">
        <v>1</v>
      </c>
      <c r="U286" t="b">
        <v>0</v>
      </c>
      <c r="V286" t="b">
        <v>0</v>
      </c>
      <c r="W286">
        <v>217</v>
      </c>
      <c r="X286">
        <v>16</v>
      </c>
      <c r="Y286">
        <v>52</v>
      </c>
      <c r="Z286">
        <v>54</v>
      </c>
      <c r="AA286">
        <v>37</v>
      </c>
      <c r="AB286">
        <v>0</v>
      </c>
      <c r="AC286">
        <v>7</v>
      </c>
      <c r="AD286">
        <v>0</v>
      </c>
      <c r="AE286">
        <v>0</v>
      </c>
      <c r="AF286">
        <v>0</v>
      </c>
      <c r="AG286">
        <v>7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48</v>
      </c>
      <c r="AP286">
        <v>7</v>
      </c>
      <c r="AQ286">
        <v>13</v>
      </c>
      <c r="AR286">
        <v>15</v>
      </c>
      <c r="AS286">
        <v>13</v>
      </c>
      <c r="AT286">
        <v>0</v>
      </c>
      <c r="AU286">
        <v>106</v>
      </c>
      <c r="AV286">
        <v>7</v>
      </c>
      <c r="AW286">
        <v>13</v>
      </c>
      <c r="AX286">
        <v>15</v>
      </c>
      <c r="AY286">
        <v>13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56</v>
      </c>
      <c r="BN286">
        <v>2</v>
      </c>
      <c r="BO286">
        <v>26</v>
      </c>
      <c r="BP286">
        <v>24</v>
      </c>
      <c r="BQ286">
        <v>4</v>
      </c>
      <c r="BR286">
        <v>0</v>
      </c>
    </row>
    <row r="287" spans="1:70" x14ac:dyDescent="0.25">
      <c r="A287" t="s">
        <v>671</v>
      </c>
      <c r="B287" t="s">
        <v>218</v>
      </c>
      <c r="C287" t="s">
        <v>219</v>
      </c>
      <c r="D287" t="s">
        <v>30</v>
      </c>
      <c r="E287" t="s">
        <v>201</v>
      </c>
      <c r="F287">
        <v>4576</v>
      </c>
      <c r="G287" s="1">
        <v>46076.744305555556</v>
      </c>
      <c r="H287" s="1">
        <v>46076.744305555556</v>
      </c>
      <c r="I287" s="1">
        <v>46076.745844907404</v>
      </c>
      <c r="J287" t="s">
        <v>279</v>
      </c>
      <c r="K287" t="s">
        <v>280</v>
      </c>
      <c r="L287" s="2">
        <v>1.5391556712962963E-3</v>
      </c>
      <c r="M287" t="s">
        <v>263</v>
      </c>
      <c r="N287" t="s">
        <v>264</v>
      </c>
      <c r="O287" t="s">
        <v>198</v>
      </c>
      <c r="P287" t="s">
        <v>242</v>
      </c>
      <c r="Q287" t="b">
        <v>1</v>
      </c>
      <c r="R287" t="b">
        <v>1</v>
      </c>
      <c r="S287" t="b">
        <v>0</v>
      </c>
      <c r="T287" t="b">
        <v>1</v>
      </c>
      <c r="U287" t="b">
        <v>0</v>
      </c>
      <c r="V287" t="b">
        <v>0</v>
      </c>
      <c r="W287">
        <v>190</v>
      </c>
      <c r="X287">
        <v>12</v>
      </c>
      <c r="Y287">
        <v>41</v>
      </c>
      <c r="Z287">
        <v>51</v>
      </c>
      <c r="AA287">
        <v>36</v>
      </c>
      <c r="AB287">
        <v>1</v>
      </c>
      <c r="AC287">
        <v>5</v>
      </c>
      <c r="AD287">
        <v>0</v>
      </c>
      <c r="AE287">
        <v>0</v>
      </c>
      <c r="AF287">
        <v>0</v>
      </c>
      <c r="AG287">
        <v>5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33</v>
      </c>
      <c r="AP287">
        <v>5</v>
      </c>
      <c r="AQ287">
        <v>8</v>
      </c>
      <c r="AR287">
        <v>8</v>
      </c>
      <c r="AS287">
        <v>12</v>
      </c>
      <c r="AT287">
        <v>0</v>
      </c>
      <c r="AU287">
        <v>82</v>
      </c>
      <c r="AV287">
        <v>5</v>
      </c>
      <c r="AW287">
        <v>8</v>
      </c>
      <c r="AX287">
        <v>8</v>
      </c>
      <c r="AY287">
        <v>12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70</v>
      </c>
      <c r="BN287">
        <v>2</v>
      </c>
      <c r="BO287">
        <v>25</v>
      </c>
      <c r="BP287">
        <v>35</v>
      </c>
      <c r="BQ287">
        <v>7</v>
      </c>
      <c r="BR287">
        <v>1</v>
      </c>
    </row>
    <row r="288" spans="1:70" x14ac:dyDescent="0.25">
      <c r="A288" t="s">
        <v>672</v>
      </c>
      <c r="B288" t="s">
        <v>204</v>
      </c>
      <c r="C288" t="s">
        <v>205</v>
      </c>
      <c r="D288" t="s">
        <v>30</v>
      </c>
      <c r="E288" t="s">
        <v>201</v>
      </c>
      <c r="F288">
        <v>565747</v>
      </c>
      <c r="G288" s="1">
        <v>46076.744131944448</v>
      </c>
      <c r="H288" s="1">
        <v>46076.744131944448</v>
      </c>
      <c r="I288" s="1">
        <v>46076.747060185182</v>
      </c>
      <c r="J288" t="s">
        <v>279</v>
      </c>
      <c r="K288" t="s">
        <v>280</v>
      </c>
      <c r="L288" s="2">
        <v>2.9371227199074075E-3</v>
      </c>
      <c r="M288" t="s">
        <v>263</v>
      </c>
      <c r="N288" t="s">
        <v>264</v>
      </c>
      <c r="O288" t="s">
        <v>198</v>
      </c>
      <c r="P288" t="s">
        <v>242</v>
      </c>
      <c r="Q288" t="b">
        <v>1</v>
      </c>
      <c r="R288" t="b">
        <v>1</v>
      </c>
      <c r="S288" t="b">
        <v>0</v>
      </c>
      <c r="T288" t="b">
        <v>1</v>
      </c>
      <c r="U288" t="b">
        <v>0</v>
      </c>
      <c r="V288" t="b">
        <v>0</v>
      </c>
      <c r="W288">
        <v>58</v>
      </c>
      <c r="X288">
        <v>0</v>
      </c>
      <c r="Y288">
        <v>4</v>
      </c>
      <c r="Z288">
        <v>19</v>
      </c>
      <c r="AA288">
        <v>14</v>
      </c>
      <c r="AB288">
        <v>0</v>
      </c>
      <c r="AC288">
        <v>9</v>
      </c>
      <c r="AD288">
        <v>0</v>
      </c>
      <c r="AE288">
        <v>0</v>
      </c>
      <c r="AF288">
        <v>1</v>
      </c>
      <c r="AG288">
        <v>8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14</v>
      </c>
      <c r="AP288">
        <v>0</v>
      </c>
      <c r="AQ288">
        <v>2</v>
      </c>
      <c r="AR288">
        <v>9</v>
      </c>
      <c r="AS288">
        <v>3</v>
      </c>
      <c r="AT288">
        <v>0</v>
      </c>
      <c r="AU288">
        <v>35</v>
      </c>
      <c r="AV288">
        <v>0</v>
      </c>
      <c r="AW288">
        <v>2</v>
      </c>
      <c r="AX288">
        <v>9</v>
      </c>
      <c r="AY288">
        <v>3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</row>
    <row r="289" spans="1:70" x14ac:dyDescent="0.25">
      <c r="A289" t="s">
        <v>673</v>
      </c>
      <c r="B289" t="s">
        <v>202</v>
      </c>
      <c r="C289" t="s">
        <v>203</v>
      </c>
      <c r="D289" t="s">
        <v>30</v>
      </c>
      <c r="E289" t="s">
        <v>201</v>
      </c>
      <c r="F289">
        <v>8943</v>
      </c>
      <c r="G289" s="1">
        <v>46076.743877314817</v>
      </c>
      <c r="H289" s="1">
        <v>46076.743877314817</v>
      </c>
      <c r="I289" s="1">
        <v>46076.744687500002</v>
      </c>
      <c r="J289" t="s">
        <v>279</v>
      </c>
      <c r="K289" t="s">
        <v>280</v>
      </c>
      <c r="L289" s="2">
        <v>8.1288328703703707E-4</v>
      </c>
      <c r="M289" t="s">
        <v>263</v>
      </c>
      <c r="N289" t="s">
        <v>264</v>
      </c>
      <c r="O289" t="s">
        <v>198</v>
      </c>
      <c r="P289" t="s">
        <v>242</v>
      </c>
      <c r="Q289" t="b">
        <v>1</v>
      </c>
      <c r="R289" t="b">
        <v>1</v>
      </c>
      <c r="S289" t="b">
        <v>0</v>
      </c>
      <c r="T289" t="b">
        <v>1</v>
      </c>
      <c r="U289" t="b">
        <v>0</v>
      </c>
      <c r="V289" t="b">
        <v>0</v>
      </c>
      <c r="W289">
        <v>151</v>
      </c>
      <c r="X289">
        <v>4</v>
      </c>
      <c r="Y289">
        <v>29</v>
      </c>
      <c r="Z289">
        <v>41</v>
      </c>
      <c r="AA289">
        <v>29</v>
      </c>
      <c r="AB289">
        <v>1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17</v>
      </c>
      <c r="AP289">
        <v>1</v>
      </c>
      <c r="AQ289">
        <v>2</v>
      </c>
      <c r="AR289">
        <v>3</v>
      </c>
      <c r="AS289">
        <v>11</v>
      </c>
      <c r="AT289">
        <v>0</v>
      </c>
      <c r="AU289">
        <v>64</v>
      </c>
      <c r="AV289">
        <v>1</v>
      </c>
      <c r="AW289">
        <v>2</v>
      </c>
      <c r="AX289">
        <v>3</v>
      </c>
      <c r="AY289">
        <v>11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70</v>
      </c>
      <c r="BN289">
        <v>2</v>
      </c>
      <c r="BO289">
        <v>25</v>
      </c>
      <c r="BP289">
        <v>35</v>
      </c>
      <c r="BQ289">
        <v>7</v>
      </c>
      <c r="BR289">
        <v>1</v>
      </c>
    </row>
    <row r="290" spans="1:70" x14ac:dyDescent="0.25">
      <c r="A290" t="s">
        <v>674</v>
      </c>
      <c r="B290" t="s">
        <v>199</v>
      </c>
      <c r="C290" t="s">
        <v>200</v>
      </c>
      <c r="D290" t="s">
        <v>30</v>
      </c>
      <c r="E290" t="s">
        <v>201</v>
      </c>
      <c r="F290">
        <v>2912</v>
      </c>
      <c r="G290" s="1">
        <v>46076.743738425925</v>
      </c>
      <c r="H290" s="1">
        <v>46076.743738425925</v>
      </c>
      <c r="I290" s="1">
        <v>46076.746655092589</v>
      </c>
      <c r="J290" t="s">
        <v>279</v>
      </c>
      <c r="K290" t="s">
        <v>280</v>
      </c>
      <c r="L290" s="2">
        <v>2.9189266898148147E-3</v>
      </c>
      <c r="M290" t="s">
        <v>263</v>
      </c>
      <c r="N290" t="s">
        <v>264</v>
      </c>
      <c r="O290" t="s">
        <v>198</v>
      </c>
      <c r="P290" t="s">
        <v>242</v>
      </c>
      <c r="Q290" t="b">
        <v>1</v>
      </c>
      <c r="R290" t="b">
        <v>1</v>
      </c>
      <c r="S290" t="b">
        <v>0</v>
      </c>
      <c r="T290" t="b">
        <v>1</v>
      </c>
      <c r="U290" t="b">
        <v>0</v>
      </c>
      <c r="V290" t="b">
        <v>0</v>
      </c>
      <c r="W290">
        <v>259</v>
      </c>
      <c r="X290">
        <v>20</v>
      </c>
      <c r="Y290">
        <v>70</v>
      </c>
      <c r="Z290">
        <v>74</v>
      </c>
      <c r="AA290">
        <v>24</v>
      </c>
      <c r="AB290">
        <v>0</v>
      </c>
      <c r="AC290">
        <v>2</v>
      </c>
      <c r="AD290">
        <v>0</v>
      </c>
      <c r="AE290">
        <v>0</v>
      </c>
      <c r="AF290">
        <v>2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93</v>
      </c>
      <c r="AP290">
        <v>10</v>
      </c>
      <c r="AQ290">
        <v>35</v>
      </c>
      <c r="AR290">
        <v>36</v>
      </c>
      <c r="AS290">
        <v>12</v>
      </c>
      <c r="AT290">
        <v>0</v>
      </c>
      <c r="AU290">
        <v>164</v>
      </c>
      <c r="AV290">
        <v>10</v>
      </c>
      <c r="AW290">
        <v>35</v>
      </c>
      <c r="AX290">
        <v>36</v>
      </c>
      <c r="AY290">
        <v>12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</row>
    <row r="291" spans="1:70" x14ac:dyDescent="0.25">
      <c r="A291" t="s">
        <v>675</v>
      </c>
      <c r="B291" t="s">
        <v>226</v>
      </c>
      <c r="C291" t="s">
        <v>227</v>
      </c>
      <c r="D291" t="s">
        <v>30</v>
      </c>
      <c r="E291" t="s">
        <v>201</v>
      </c>
      <c r="F291">
        <v>43479</v>
      </c>
      <c r="G291" s="1">
        <v>46076.743506944447</v>
      </c>
      <c r="H291" s="1">
        <v>46076.743506944447</v>
      </c>
      <c r="I291" s="1">
        <v>46076.745034722226</v>
      </c>
      <c r="J291" t="s">
        <v>279</v>
      </c>
      <c r="K291" t="s">
        <v>280</v>
      </c>
      <c r="L291" s="2">
        <v>1.5291713310185185E-3</v>
      </c>
      <c r="M291" t="s">
        <v>263</v>
      </c>
      <c r="N291" t="s">
        <v>264</v>
      </c>
      <c r="O291" t="s">
        <v>198</v>
      </c>
      <c r="P291" t="s">
        <v>242</v>
      </c>
      <c r="Q291" t="b">
        <v>1</v>
      </c>
      <c r="R291" t="b">
        <v>1</v>
      </c>
      <c r="S291" t="b">
        <v>0</v>
      </c>
      <c r="T291" t="b">
        <v>1</v>
      </c>
      <c r="U291" t="b">
        <v>0</v>
      </c>
      <c r="V291" t="b">
        <v>0</v>
      </c>
      <c r="W291">
        <v>153</v>
      </c>
      <c r="X291">
        <v>10</v>
      </c>
      <c r="Y291">
        <v>33</v>
      </c>
      <c r="Z291">
        <v>60</v>
      </c>
      <c r="AA291">
        <v>13</v>
      </c>
      <c r="AB291">
        <v>1</v>
      </c>
      <c r="AC291">
        <v>1</v>
      </c>
      <c r="AD291">
        <v>0</v>
      </c>
      <c r="AE291">
        <v>0</v>
      </c>
      <c r="AF291">
        <v>1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23</v>
      </c>
      <c r="AP291">
        <v>4</v>
      </c>
      <c r="AQ291">
        <v>4</v>
      </c>
      <c r="AR291">
        <v>12</v>
      </c>
      <c r="AS291">
        <v>3</v>
      </c>
      <c r="AT291">
        <v>0</v>
      </c>
      <c r="AU291">
        <v>59</v>
      </c>
      <c r="AV291">
        <v>4</v>
      </c>
      <c r="AW291">
        <v>4</v>
      </c>
      <c r="AX291">
        <v>12</v>
      </c>
      <c r="AY291">
        <v>3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70</v>
      </c>
      <c r="BN291">
        <v>2</v>
      </c>
      <c r="BO291">
        <v>25</v>
      </c>
      <c r="BP291">
        <v>35</v>
      </c>
      <c r="BQ291">
        <v>7</v>
      </c>
      <c r="BR291">
        <v>1</v>
      </c>
    </row>
    <row r="292" spans="1:70" x14ac:dyDescent="0.25">
      <c r="A292" t="s">
        <v>676</v>
      </c>
      <c r="B292" t="s">
        <v>224</v>
      </c>
      <c r="C292" t="s">
        <v>225</v>
      </c>
      <c r="D292" t="s">
        <v>30</v>
      </c>
      <c r="E292" t="s">
        <v>201</v>
      </c>
      <c r="F292">
        <v>44462</v>
      </c>
      <c r="G292" s="1">
        <v>46076.743321759262</v>
      </c>
      <c r="H292" s="1">
        <v>46076.743321759262</v>
      </c>
      <c r="I292" s="1">
        <v>46076.74486111111</v>
      </c>
      <c r="J292" t="s">
        <v>279</v>
      </c>
      <c r="K292" t="s">
        <v>280</v>
      </c>
      <c r="L292" s="2">
        <v>1.5416394444444444E-3</v>
      </c>
      <c r="M292" t="s">
        <v>263</v>
      </c>
      <c r="N292" t="s">
        <v>264</v>
      </c>
      <c r="O292" t="s">
        <v>198</v>
      </c>
      <c r="P292" t="s">
        <v>242</v>
      </c>
      <c r="Q292" t="b">
        <v>1</v>
      </c>
      <c r="R292" t="b">
        <v>1</v>
      </c>
      <c r="S292" t="b">
        <v>0</v>
      </c>
      <c r="T292" t="b">
        <v>1</v>
      </c>
      <c r="U292" t="b">
        <v>0</v>
      </c>
      <c r="V292" t="b">
        <v>0</v>
      </c>
      <c r="W292">
        <v>167</v>
      </c>
      <c r="X292">
        <v>14</v>
      </c>
      <c r="Y292">
        <v>39</v>
      </c>
      <c r="Z292">
        <v>63</v>
      </c>
      <c r="AA292">
        <v>17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32</v>
      </c>
      <c r="AP292">
        <v>6</v>
      </c>
      <c r="AQ292">
        <v>7</v>
      </c>
      <c r="AR292">
        <v>14</v>
      </c>
      <c r="AS292">
        <v>5</v>
      </c>
      <c r="AT292">
        <v>0</v>
      </c>
      <c r="AU292">
        <v>65</v>
      </c>
      <c r="AV292">
        <v>6</v>
      </c>
      <c r="AW292">
        <v>7</v>
      </c>
      <c r="AX292">
        <v>14</v>
      </c>
      <c r="AY292">
        <v>5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70</v>
      </c>
      <c r="BN292">
        <v>2</v>
      </c>
      <c r="BO292">
        <v>25</v>
      </c>
      <c r="BP292">
        <v>35</v>
      </c>
      <c r="BQ292">
        <v>7</v>
      </c>
      <c r="BR292">
        <v>1</v>
      </c>
    </row>
    <row r="293" spans="1:70" x14ac:dyDescent="0.25">
      <c r="A293" t="s">
        <v>677</v>
      </c>
      <c r="B293" t="s">
        <v>220</v>
      </c>
      <c r="C293" t="s">
        <v>221</v>
      </c>
      <c r="D293" t="s">
        <v>30</v>
      </c>
      <c r="E293" t="s">
        <v>201</v>
      </c>
      <c r="F293">
        <v>32516</v>
      </c>
      <c r="G293" s="1">
        <v>46076.743125000001</v>
      </c>
      <c r="H293" s="1">
        <v>46076.743125000001</v>
      </c>
      <c r="I293" s="1">
        <v>46076.743935185186</v>
      </c>
      <c r="J293" t="s">
        <v>279</v>
      </c>
      <c r="K293" t="s">
        <v>280</v>
      </c>
      <c r="L293" s="2">
        <v>8.0855935185185183E-4</v>
      </c>
      <c r="M293" t="s">
        <v>263</v>
      </c>
      <c r="N293" t="s">
        <v>264</v>
      </c>
      <c r="O293" t="s">
        <v>198</v>
      </c>
      <c r="P293" t="s">
        <v>242</v>
      </c>
      <c r="Q293" t="b">
        <v>1</v>
      </c>
      <c r="R293" t="b">
        <v>1</v>
      </c>
      <c r="S293" t="b">
        <v>0</v>
      </c>
      <c r="T293" t="b">
        <v>1</v>
      </c>
      <c r="U293" t="b">
        <v>0</v>
      </c>
      <c r="V293" t="b">
        <v>0</v>
      </c>
      <c r="W293">
        <v>171</v>
      </c>
      <c r="X293">
        <v>14</v>
      </c>
      <c r="Y293">
        <v>41</v>
      </c>
      <c r="Z293">
        <v>61</v>
      </c>
      <c r="AA293">
        <v>24</v>
      </c>
      <c r="AB293">
        <v>1</v>
      </c>
      <c r="AC293">
        <v>5</v>
      </c>
      <c r="AD293">
        <v>0</v>
      </c>
      <c r="AE293">
        <v>0</v>
      </c>
      <c r="AF293">
        <v>0</v>
      </c>
      <c r="AG293">
        <v>5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33</v>
      </c>
      <c r="AP293">
        <v>6</v>
      </c>
      <c r="AQ293">
        <v>8</v>
      </c>
      <c r="AR293">
        <v>13</v>
      </c>
      <c r="AS293">
        <v>6</v>
      </c>
      <c r="AT293">
        <v>0</v>
      </c>
      <c r="AU293">
        <v>63</v>
      </c>
      <c r="AV293">
        <v>6</v>
      </c>
      <c r="AW293">
        <v>8</v>
      </c>
      <c r="AX293">
        <v>13</v>
      </c>
      <c r="AY293">
        <v>6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70</v>
      </c>
      <c r="BN293">
        <v>2</v>
      </c>
      <c r="BO293">
        <v>25</v>
      </c>
      <c r="BP293">
        <v>35</v>
      </c>
      <c r="BQ293">
        <v>7</v>
      </c>
      <c r="BR293">
        <v>1</v>
      </c>
    </row>
    <row r="294" spans="1:70" x14ac:dyDescent="0.25">
      <c r="A294" t="s">
        <v>678</v>
      </c>
      <c r="B294" t="s">
        <v>206</v>
      </c>
      <c r="C294" t="s">
        <v>207</v>
      </c>
      <c r="D294" t="s">
        <v>30</v>
      </c>
      <c r="E294" t="s">
        <v>201</v>
      </c>
      <c r="F294">
        <v>107446</v>
      </c>
      <c r="G294" s="1">
        <v>46076.74291666667</v>
      </c>
      <c r="H294" s="1">
        <v>46076.74291666667</v>
      </c>
      <c r="I294" s="1">
        <v>46076.74590277778</v>
      </c>
      <c r="J294" t="s">
        <v>279</v>
      </c>
      <c r="K294" t="s">
        <v>280</v>
      </c>
      <c r="L294" s="2">
        <v>2.9847781134259258E-3</v>
      </c>
      <c r="M294" t="s">
        <v>263</v>
      </c>
      <c r="N294" t="s">
        <v>264</v>
      </c>
      <c r="O294" t="s">
        <v>198</v>
      </c>
      <c r="P294" t="s">
        <v>242</v>
      </c>
      <c r="Q294" t="b">
        <v>1</v>
      </c>
      <c r="R294" t="b">
        <v>1</v>
      </c>
      <c r="S294" t="b">
        <v>0</v>
      </c>
      <c r="T294" t="b">
        <v>1</v>
      </c>
      <c r="U294" t="b">
        <v>0</v>
      </c>
      <c r="V294" t="b">
        <v>0</v>
      </c>
      <c r="W294">
        <v>1111</v>
      </c>
      <c r="X294">
        <v>14</v>
      </c>
      <c r="Y294">
        <v>32</v>
      </c>
      <c r="Z294">
        <v>96</v>
      </c>
      <c r="AA294">
        <v>26</v>
      </c>
      <c r="AB294">
        <v>2</v>
      </c>
      <c r="AC294">
        <v>14</v>
      </c>
      <c r="AD294">
        <v>0</v>
      </c>
      <c r="AE294">
        <v>0</v>
      </c>
      <c r="AF294">
        <v>2</v>
      </c>
      <c r="AG294">
        <v>12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78</v>
      </c>
      <c r="AP294">
        <v>7</v>
      </c>
      <c r="AQ294">
        <v>16</v>
      </c>
      <c r="AR294">
        <v>47</v>
      </c>
      <c r="AS294">
        <v>7</v>
      </c>
      <c r="AT294">
        <v>1</v>
      </c>
      <c r="AU294">
        <v>1019</v>
      </c>
      <c r="AV294">
        <v>7</v>
      </c>
      <c r="AW294">
        <v>16</v>
      </c>
      <c r="AX294">
        <v>47</v>
      </c>
      <c r="AY294">
        <v>7</v>
      </c>
      <c r="AZ294">
        <v>1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</row>
    <row r="295" spans="1:70" x14ac:dyDescent="0.25">
      <c r="A295" t="s">
        <v>679</v>
      </c>
      <c r="B295" t="s">
        <v>214</v>
      </c>
      <c r="C295" t="s">
        <v>215</v>
      </c>
      <c r="D295" t="s">
        <v>30</v>
      </c>
      <c r="E295" t="s">
        <v>201</v>
      </c>
      <c r="F295">
        <v>53773</v>
      </c>
      <c r="G295" s="1">
        <v>46076.742743055554</v>
      </c>
      <c r="H295" s="1">
        <v>46076.742743055554</v>
      </c>
      <c r="I295" s="1">
        <v>46076.743935185186</v>
      </c>
      <c r="J295" t="s">
        <v>279</v>
      </c>
      <c r="K295" t="s">
        <v>280</v>
      </c>
      <c r="L295" s="2">
        <v>1.1998958449074074E-3</v>
      </c>
      <c r="M295" t="s">
        <v>263</v>
      </c>
      <c r="N295" t="s">
        <v>264</v>
      </c>
      <c r="O295" t="s">
        <v>198</v>
      </c>
      <c r="P295" t="s">
        <v>242</v>
      </c>
      <c r="Q295" t="b">
        <v>1</v>
      </c>
      <c r="R295" t="b">
        <v>1</v>
      </c>
      <c r="S295" t="b">
        <v>0</v>
      </c>
      <c r="T295" t="b">
        <v>1</v>
      </c>
      <c r="U295" t="b">
        <v>0</v>
      </c>
      <c r="V295" t="b">
        <v>0</v>
      </c>
      <c r="W295">
        <v>150</v>
      </c>
      <c r="X295">
        <v>4</v>
      </c>
      <c r="Y295">
        <v>31</v>
      </c>
      <c r="Z295">
        <v>42</v>
      </c>
      <c r="AA295">
        <v>31</v>
      </c>
      <c r="AB295">
        <v>1</v>
      </c>
      <c r="AC295">
        <v>11</v>
      </c>
      <c r="AD295">
        <v>0</v>
      </c>
      <c r="AE295">
        <v>0</v>
      </c>
      <c r="AF295">
        <v>3</v>
      </c>
      <c r="AG295">
        <v>8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14</v>
      </c>
      <c r="AP295">
        <v>1</v>
      </c>
      <c r="AQ295">
        <v>3</v>
      </c>
      <c r="AR295">
        <v>2</v>
      </c>
      <c r="AS295">
        <v>8</v>
      </c>
      <c r="AT295">
        <v>0</v>
      </c>
      <c r="AU295">
        <v>55</v>
      </c>
      <c r="AV295">
        <v>1</v>
      </c>
      <c r="AW295">
        <v>3</v>
      </c>
      <c r="AX295">
        <v>2</v>
      </c>
      <c r="AY295">
        <v>8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70</v>
      </c>
      <c r="BN295">
        <v>2</v>
      </c>
      <c r="BO295">
        <v>25</v>
      </c>
      <c r="BP295">
        <v>35</v>
      </c>
      <c r="BQ295">
        <v>7</v>
      </c>
      <c r="BR295">
        <v>1</v>
      </c>
    </row>
    <row r="296" spans="1:70" x14ac:dyDescent="0.25">
      <c r="A296" t="s">
        <v>680</v>
      </c>
      <c r="B296" t="s">
        <v>208</v>
      </c>
      <c r="C296" t="s">
        <v>209</v>
      </c>
      <c r="D296" t="s">
        <v>30</v>
      </c>
      <c r="E296" t="s">
        <v>201</v>
      </c>
      <c r="F296">
        <v>4482</v>
      </c>
      <c r="G296" s="1">
        <v>46076.742592592593</v>
      </c>
      <c r="H296" s="1">
        <v>46076.742592592593</v>
      </c>
      <c r="I296" s="1">
        <v>46076.745694444442</v>
      </c>
      <c r="J296" t="s">
        <v>279</v>
      </c>
      <c r="K296" t="s">
        <v>280</v>
      </c>
      <c r="L296" s="2">
        <v>3.1118612384259258E-3</v>
      </c>
      <c r="M296" t="s">
        <v>263</v>
      </c>
      <c r="N296" t="s">
        <v>264</v>
      </c>
      <c r="O296" t="s">
        <v>198</v>
      </c>
      <c r="P296" t="s">
        <v>242</v>
      </c>
      <c r="Q296" t="b">
        <v>1</v>
      </c>
      <c r="R296" t="b">
        <v>1</v>
      </c>
      <c r="S296" t="b">
        <v>0</v>
      </c>
      <c r="T296" t="b">
        <v>1</v>
      </c>
      <c r="U296" t="b">
        <v>0</v>
      </c>
      <c r="V296" t="b">
        <v>0</v>
      </c>
      <c r="W296">
        <v>223</v>
      </c>
      <c r="X296">
        <v>10</v>
      </c>
      <c r="Y296">
        <v>94</v>
      </c>
      <c r="Z296">
        <v>58</v>
      </c>
      <c r="AA296">
        <v>2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82</v>
      </c>
      <c r="AP296">
        <v>5</v>
      </c>
      <c r="AQ296">
        <v>47</v>
      </c>
      <c r="AR296">
        <v>29</v>
      </c>
      <c r="AS296">
        <v>1</v>
      </c>
      <c r="AT296">
        <v>0</v>
      </c>
      <c r="AU296">
        <v>141</v>
      </c>
      <c r="AV296">
        <v>5</v>
      </c>
      <c r="AW296">
        <v>47</v>
      </c>
      <c r="AX296">
        <v>29</v>
      </c>
      <c r="AY296">
        <v>1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</row>
    <row r="297" spans="1:70" x14ac:dyDescent="0.25">
      <c r="A297" t="s">
        <v>681</v>
      </c>
      <c r="B297" t="s">
        <v>228</v>
      </c>
      <c r="C297" t="s">
        <v>229</v>
      </c>
      <c r="D297" t="s">
        <v>30</v>
      </c>
      <c r="E297" t="s">
        <v>201</v>
      </c>
      <c r="F297">
        <v>17949</v>
      </c>
      <c r="G297" s="1">
        <v>46076.742476851854</v>
      </c>
      <c r="H297" s="1">
        <v>46076.742476851854</v>
      </c>
      <c r="I297" s="1">
        <v>46076.744016203702</v>
      </c>
      <c r="J297" t="s">
        <v>279</v>
      </c>
      <c r="K297" t="s">
        <v>280</v>
      </c>
      <c r="L297" s="2">
        <v>1.5400088310185186E-3</v>
      </c>
      <c r="M297" t="s">
        <v>263</v>
      </c>
      <c r="N297" t="s">
        <v>264</v>
      </c>
      <c r="O297" t="s">
        <v>198</v>
      </c>
      <c r="P297" t="s">
        <v>242</v>
      </c>
      <c r="Q297" t="b">
        <v>1</v>
      </c>
      <c r="R297" t="b">
        <v>1</v>
      </c>
      <c r="S297" t="b">
        <v>0</v>
      </c>
      <c r="T297" t="b">
        <v>1</v>
      </c>
      <c r="U297" t="b">
        <v>0</v>
      </c>
      <c r="V297" t="b">
        <v>0</v>
      </c>
      <c r="W297">
        <v>179</v>
      </c>
      <c r="X297">
        <v>14</v>
      </c>
      <c r="Y297">
        <v>39</v>
      </c>
      <c r="Z297">
        <v>63</v>
      </c>
      <c r="AA297">
        <v>32</v>
      </c>
      <c r="AB297">
        <v>1</v>
      </c>
      <c r="AC297">
        <v>13</v>
      </c>
      <c r="AD297">
        <v>0</v>
      </c>
      <c r="AE297">
        <v>0</v>
      </c>
      <c r="AF297">
        <v>0</v>
      </c>
      <c r="AG297">
        <v>13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33</v>
      </c>
      <c r="AP297">
        <v>6</v>
      </c>
      <c r="AQ297">
        <v>7</v>
      </c>
      <c r="AR297">
        <v>14</v>
      </c>
      <c r="AS297">
        <v>6</v>
      </c>
      <c r="AT297">
        <v>0</v>
      </c>
      <c r="AU297">
        <v>63</v>
      </c>
      <c r="AV297">
        <v>6</v>
      </c>
      <c r="AW297">
        <v>7</v>
      </c>
      <c r="AX297">
        <v>14</v>
      </c>
      <c r="AY297">
        <v>6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70</v>
      </c>
      <c r="BN297">
        <v>2</v>
      </c>
      <c r="BO297">
        <v>25</v>
      </c>
      <c r="BP297">
        <v>35</v>
      </c>
      <c r="BQ297">
        <v>7</v>
      </c>
      <c r="BR297">
        <v>1</v>
      </c>
    </row>
    <row r="298" spans="1:70" x14ac:dyDescent="0.25">
      <c r="A298" t="s">
        <v>682</v>
      </c>
      <c r="B298" t="s">
        <v>212</v>
      </c>
      <c r="C298" t="s">
        <v>213</v>
      </c>
      <c r="D298" t="s">
        <v>30</v>
      </c>
      <c r="E298" t="s">
        <v>201</v>
      </c>
      <c r="F298">
        <v>32826</v>
      </c>
      <c r="G298" s="1">
        <v>46076.742280092592</v>
      </c>
      <c r="H298" s="1">
        <v>46076.742280092592</v>
      </c>
      <c r="I298" s="1">
        <v>46076.743993055556</v>
      </c>
      <c r="J298" t="s">
        <v>279</v>
      </c>
      <c r="K298" t="s">
        <v>280</v>
      </c>
      <c r="L298" s="2">
        <v>1.7118199652777777E-3</v>
      </c>
      <c r="M298" t="s">
        <v>263</v>
      </c>
      <c r="N298" t="s">
        <v>264</v>
      </c>
      <c r="O298" t="s">
        <v>198</v>
      </c>
      <c r="P298" t="s">
        <v>242</v>
      </c>
      <c r="Q298" t="b">
        <v>1</v>
      </c>
      <c r="R298" t="b">
        <v>1</v>
      </c>
      <c r="S298" t="b">
        <v>0</v>
      </c>
      <c r="T298" t="b">
        <v>1</v>
      </c>
      <c r="U298" t="b">
        <v>0</v>
      </c>
      <c r="V298" t="b">
        <v>0</v>
      </c>
      <c r="W298">
        <v>212</v>
      </c>
      <c r="X298">
        <v>14</v>
      </c>
      <c r="Y298">
        <v>47</v>
      </c>
      <c r="Z298">
        <v>57</v>
      </c>
      <c r="AA298">
        <v>48</v>
      </c>
      <c r="AB298">
        <v>1</v>
      </c>
      <c r="AC298">
        <v>13</v>
      </c>
      <c r="AD298">
        <v>0</v>
      </c>
      <c r="AE298">
        <v>0</v>
      </c>
      <c r="AF298">
        <v>0</v>
      </c>
      <c r="AG298">
        <v>13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42</v>
      </c>
      <c r="AP298">
        <v>6</v>
      </c>
      <c r="AQ298">
        <v>11</v>
      </c>
      <c r="AR298">
        <v>11</v>
      </c>
      <c r="AS298">
        <v>14</v>
      </c>
      <c r="AT298">
        <v>0</v>
      </c>
      <c r="AU298">
        <v>87</v>
      </c>
      <c r="AV298">
        <v>6</v>
      </c>
      <c r="AW298">
        <v>11</v>
      </c>
      <c r="AX298">
        <v>11</v>
      </c>
      <c r="AY298">
        <v>14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70</v>
      </c>
      <c r="BN298">
        <v>2</v>
      </c>
      <c r="BO298">
        <v>25</v>
      </c>
      <c r="BP298">
        <v>35</v>
      </c>
      <c r="BQ298">
        <v>7</v>
      </c>
      <c r="BR298">
        <v>1</v>
      </c>
    </row>
    <row r="299" spans="1:70" x14ac:dyDescent="0.25">
      <c r="A299" t="s">
        <v>683</v>
      </c>
      <c r="B299" t="s">
        <v>216</v>
      </c>
      <c r="C299" t="s">
        <v>217</v>
      </c>
      <c r="D299" t="s">
        <v>30</v>
      </c>
      <c r="E299" t="s">
        <v>201</v>
      </c>
      <c r="F299">
        <v>2717</v>
      </c>
      <c r="G299" s="1">
        <v>46076.742106481484</v>
      </c>
      <c r="H299" s="1">
        <v>46076.742106481484</v>
      </c>
      <c r="I299" s="1">
        <v>46076.742939814816</v>
      </c>
      <c r="J299" t="s">
        <v>279</v>
      </c>
      <c r="K299" t="s">
        <v>280</v>
      </c>
      <c r="L299" s="2">
        <v>8.3233923611111111E-4</v>
      </c>
      <c r="M299" t="s">
        <v>263</v>
      </c>
      <c r="N299" t="s">
        <v>264</v>
      </c>
      <c r="O299" t="s">
        <v>198</v>
      </c>
      <c r="P299" t="s">
        <v>242</v>
      </c>
      <c r="Q299" t="b">
        <v>1</v>
      </c>
      <c r="R299" t="b">
        <v>1</v>
      </c>
      <c r="S299" t="b">
        <v>0</v>
      </c>
      <c r="T299" t="b">
        <v>1</v>
      </c>
      <c r="U299" t="b">
        <v>0</v>
      </c>
      <c r="V299" t="b">
        <v>0</v>
      </c>
      <c r="W299">
        <v>166</v>
      </c>
      <c r="X299">
        <v>4</v>
      </c>
      <c r="Y299">
        <v>29</v>
      </c>
      <c r="Z299">
        <v>41</v>
      </c>
      <c r="AA299">
        <v>30</v>
      </c>
      <c r="AB299">
        <v>1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17</v>
      </c>
      <c r="AP299">
        <v>1</v>
      </c>
      <c r="AQ299">
        <v>2</v>
      </c>
      <c r="AR299">
        <v>3</v>
      </c>
      <c r="AS299">
        <v>11</v>
      </c>
      <c r="AT299">
        <v>0</v>
      </c>
      <c r="AU299">
        <v>78</v>
      </c>
      <c r="AV299">
        <v>1</v>
      </c>
      <c r="AW299">
        <v>2</v>
      </c>
      <c r="AX299">
        <v>3</v>
      </c>
      <c r="AY299">
        <v>11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70</v>
      </c>
      <c r="BN299">
        <v>2</v>
      </c>
      <c r="BO299">
        <v>25</v>
      </c>
      <c r="BP299">
        <v>35</v>
      </c>
      <c r="BQ299">
        <v>7</v>
      </c>
      <c r="BR299">
        <v>1</v>
      </c>
    </row>
    <row r="300" spans="1:70" x14ac:dyDescent="0.25">
      <c r="A300" t="s">
        <v>684</v>
      </c>
      <c r="B300" t="s">
        <v>202</v>
      </c>
      <c r="C300" t="s">
        <v>203</v>
      </c>
      <c r="D300" t="s">
        <v>30</v>
      </c>
      <c r="E300" t="s">
        <v>685</v>
      </c>
      <c r="F300">
        <v>8953</v>
      </c>
      <c r="G300" s="1">
        <v>46076.604143518518</v>
      </c>
      <c r="H300" s="1">
        <v>46076.604143518518</v>
      </c>
      <c r="I300" s="1">
        <v>46076.604930555557</v>
      </c>
      <c r="J300" t="s">
        <v>295</v>
      </c>
      <c r="K300" t="s">
        <v>280</v>
      </c>
      <c r="L300" s="2">
        <v>7.8082130787037038E-4</v>
      </c>
      <c r="M300" t="s">
        <v>263</v>
      </c>
      <c r="N300" t="s">
        <v>264</v>
      </c>
      <c r="O300" t="s">
        <v>198</v>
      </c>
      <c r="P300" t="s">
        <v>242</v>
      </c>
      <c r="Q300" t="b">
        <v>1</v>
      </c>
      <c r="R300" t="b">
        <v>1</v>
      </c>
      <c r="S300" t="b">
        <v>0</v>
      </c>
      <c r="T300" t="b">
        <v>1</v>
      </c>
      <c r="U300" t="b">
        <v>0</v>
      </c>
      <c r="V300" t="b">
        <v>0</v>
      </c>
      <c r="W300">
        <v>139</v>
      </c>
      <c r="X300">
        <v>4</v>
      </c>
      <c r="Y300">
        <v>29</v>
      </c>
      <c r="Z300">
        <v>41</v>
      </c>
      <c r="AA300">
        <v>29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17</v>
      </c>
      <c r="AP300">
        <v>1</v>
      </c>
      <c r="AQ300">
        <v>2</v>
      </c>
      <c r="AR300">
        <v>3</v>
      </c>
      <c r="AS300">
        <v>11</v>
      </c>
      <c r="AT300">
        <v>0</v>
      </c>
      <c r="AU300">
        <v>52</v>
      </c>
      <c r="AV300">
        <v>1</v>
      </c>
      <c r="AW300">
        <v>2</v>
      </c>
      <c r="AX300">
        <v>3</v>
      </c>
      <c r="AY300">
        <v>11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70</v>
      </c>
      <c r="BN300">
        <v>2</v>
      </c>
      <c r="BO300">
        <v>25</v>
      </c>
      <c r="BP300">
        <v>35</v>
      </c>
      <c r="BQ300">
        <v>7</v>
      </c>
      <c r="BR300">
        <v>1</v>
      </c>
    </row>
    <row r="301" spans="1:70" x14ac:dyDescent="0.25">
      <c r="A301" t="s">
        <v>686</v>
      </c>
      <c r="B301" t="s">
        <v>228</v>
      </c>
      <c r="C301" t="s">
        <v>229</v>
      </c>
      <c r="D301" t="s">
        <v>30</v>
      </c>
      <c r="E301" t="s">
        <v>201</v>
      </c>
      <c r="F301">
        <v>17949</v>
      </c>
      <c r="G301" s="1">
        <v>46069.611018518517</v>
      </c>
      <c r="H301" s="1">
        <v>46069.611018518517</v>
      </c>
      <c r="I301" s="1">
        <v>46069.612557870372</v>
      </c>
      <c r="J301" t="s">
        <v>295</v>
      </c>
      <c r="K301" t="s">
        <v>296</v>
      </c>
      <c r="L301" s="2">
        <v>1.5461130092592592E-3</v>
      </c>
      <c r="M301" t="s">
        <v>263</v>
      </c>
      <c r="N301" t="s">
        <v>264</v>
      </c>
      <c r="O301" t="s">
        <v>198</v>
      </c>
      <c r="P301" t="s">
        <v>242</v>
      </c>
      <c r="Q301" t="b">
        <v>1</v>
      </c>
      <c r="R301" t="b">
        <v>1</v>
      </c>
      <c r="S301" t="b">
        <v>0</v>
      </c>
      <c r="T301" t="b">
        <v>1</v>
      </c>
      <c r="U301" t="b">
        <v>0</v>
      </c>
      <c r="V301" t="b">
        <v>0</v>
      </c>
      <c r="W301">
        <v>177</v>
      </c>
      <c r="X301">
        <v>14</v>
      </c>
      <c r="Y301">
        <v>39</v>
      </c>
      <c r="Z301">
        <v>63</v>
      </c>
      <c r="AA301">
        <v>29</v>
      </c>
      <c r="AB301">
        <v>1</v>
      </c>
      <c r="AC301">
        <v>13</v>
      </c>
      <c r="AD301">
        <v>0</v>
      </c>
      <c r="AE301">
        <v>0</v>
      </c>
      <c r="AF301">
        <v>0</v>
      </c>
      <c r="AG301">
        <v>13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32</v>
      </c>
      <c r="AP301">
        <v>6</v>
      </c>
      <c r="AQ301">
        <v>7</v>
      </c>
      <c r="AR301">
        <v>14</v>
      </c>
      <c r="AS301">
        <v>5</v>
      </c>
      <c r="AT301">
        <v>0</v>
      </c>
      <c r="AU301">
        <v>63</v>
      </c>
      <c r="AV301">
        <v>6</v>
      </c>
      <c r="AW301">
        <v>7</v>
      </c>
      <c r="AX301">
        <v>14</v>
      </c>
      <c r="AY301">
        <v>5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69</v>
      </c>
      <c r="BN301">
        <v>2</v>
      </c>
      <c r="BO301">
        <v>25</v>
      </c>
      <c r="BP301">
        <v>35</v>
      </c>
      <c r="BQ301">
        <v>6</v>
      </c>
      <c r="BR301">
        <v>1</v>
      </c>
    </row>
    <row r="302" spans="1:70" x14ac:dyDescent="0.25">
      <c r="A302" t="s">
        <v>687</v>
      </c>
      <c r="B302" t="s">
        <v>214</v>
      </c>
      <c r="C302" t="s">
        <v>215</v>
      </c>
      <c r="D302" t="s">
        <v>30</v>
      </c>
      <c r="E302" t="s">
        <v>201</v>
      </c>
      <c r="F302">
        <v>51788</v>
      </c>
      <c r="G302" s="1">
        <v>46069.610902777778</v>
      </c>
      <c r="H302" s="1">
        <v>46069.610902777778</v>
      </c>
      <c r="I302" s="1">
        <v>46069.611921296295</v>
      </c>
      <c r="J302" t="s">
        <v>295</v>
      </c>
      <c r="K302" t="s">
        <v>296</v>
      </c>
      <c r="L302" s="2">
        <v>1.0148258333333333E-3</v>
      </c>
      <c r="M302" t="s">
        <v>263</v>
      </c>
      <c r="N302" t="s">
        <v>264</v>
      </c>
      <c r="O302" t="s">
        <v>198</v>
      </c>
      <c r="P302" t="s">
        <v>242</v>
      </c>
      <c r="Q302" t="b">
        <v>1</v>
      </c>
      <c r="R302" t="b">
        <v>1</v>
      </c>
      <c r="S302" t="b">
        <v>0</v>
      </c>
      <c r="T302" t="b">
        <v>1</v>
      </c>
      <c r="U302" t="b">
        <v>0</v>
      </c>
      <c r="V302" t="b">
        <v>0</v>
      </c>
      <c r="W302">
        <v>159</v>
      </c>
      <c r="X302">
        <v>4</v>
      </c>
      <c r="Y302">
        <v>31</v>
      </c>
      <c r="Z302">
        <v>42</v>
      </c>
      <c r="AA302">
        <v>28</v>
      </c>
      <c r="AB302">
        <v>1</v>
      </c>
      <c r="AC302">
        <v>11</v>
      </c>
      <c r="AD302">
        <v>0</v>
      </c>
      <c r="AE302">
        <v>0</v>
      </c>
      <c r="AF302">
        <v>3</v>
      </c>
      <c r="AG302">
        <v>8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13</v>
      </c>
      <c r="AP302">
        <v>1</v>
      </c>
      <c r="AQ302">
        <v>3</v>
      </c>
      <c r="AR302">
        <v>2</v>
      </c>
      <c r="AS302">
        <v>7</v>
      </c>
      <c r="AT302">
        <v>0</v>
      </c>
      <c r="AU302">
        <v>66</v>
      </c>
      <c r="AV302">
        <v>1</v>
      </c>
      <c r="AW302">
        <v>3</v>
      </c>
      <c r="AX302">
        <v>2</v>
      </c>
      <c r="AY302">
        <v>7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69</v>
      </c>
      <c r="BN302">
        <v>2</v>
      </c>
      <c r="BO302">
        <v>25</v>
      </c>
      <c r="BP302">
        <v>35</v>
      </c>
      <c r="BQ302">
        <v>6</v>
      </c>
      <c r="BR302">
        <v>1</v>
      </c>
    </row>
    <row r="303" spans="1:70" x14ac:dyDescent="0.25">
      <c r="A303" t="s">
        <v>688</v>
      </c>
      <c r="B303" t="s">
        <v>220</v>
      </c>
      <c r="C303" t="s">
        <v>221</v>
      </c>
      <c r="D303" t="s">
        <v>30</v>
      </c>
      <c r="E303" t="s">
        <v>201</v>
      </c>
      <c r="F303">
        <v>32516</v>
      </c>
      <c r="G303" s="1">
        <v>46069.610729166663</v>
      </c>
      <c r="H303" s="1">
        <v>46069.610729166663</v>
      </c>
      <c r="I303" s="1">
        <v>46069.611574074072</v>
      </c>
      <c r="J303" t="s">
        <v>295</v>
      </c>
      <c r="K303" t="s">
        <v>296</v>
      </c>
      <c r="L303" s="2">
        <v>8.4356769675925927E-4</v>
      </c>
      <c r="M303" t="s">
        <v>263</v>
      </c>
      <c r="N303" t="s">
        <v>264</v>
      </c>
      <c r="O303" t="s">
        <v>198</v>
      </c>
      <c r="P303" t="s">
        <v>242</v>
      </c>
      <c r="Q303" t="b">
        <v>1</v>
      </c>
      <c r="R303" t="b">
        <v>1</v>
      </c>
      <c r="S303" t="b">
        <v>0</v>
      </c>
      <c r="T303" t="b">
        <v>1</v>
      </c>
      <c r="U303" t="b">
        <v>0</v>
      </c>
      <c r="V303" t="b">
        <v>0</v>
      </c>
      <c r="W303">
        <v>169</v>
      </c>
      <c r="X303">
        <v>14</v>
      </c>
      <c r="Y303">
        <v>41</v>
      </c>
      <c r="Z303">
        <v>61</v>
      </c>
      <c r="AA303">
        <v>21</v>
      </c>
      <c r="AB303">
        <v>1</v>
      </c>
      <c r="AC303">
        <v>5</v>
      </c>
      <c r="AD303">
        <v>0</v>
      </c>
      <c r="AE303">
        <v>0</v>
      </c>
      <c r="AF303">
        <v>0</v>
      </c>
      <c r="AG303">
        <v>5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32</v>
      </c>
      <c r="AP303">
        <v>6</v>
      </c>
      <c r="AQ303">
        <v>8</v>
      </c>
      <c r="AR303">
        <v>13</v>
      </c>
      <c r="AS303">
        <v>5</v>
      </c>
      <c r="AT303">
        <v>0</v>
      </c>
      <c r="AU303">
        <v>63</v>
      </c>
      <c r="AV303">
        <v>6</v>
      </c>
      <c r="AW303">
        <v>8</v>
      </c>
      <c r="AX303">
        <v>13</v>
      </c>
      <c r="AY303">
        <v>5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69</v>
      </c>
      <c r="BN303">
        <v>2</v>
      </c>
      <c r="BO303">
        <v>25</v>
      </c>
      <c r="BP303">
        <v>35</v>
      </c>
      <c r="BQ303">
        <v>6</v>
      </c>
      <c r="BR303">
        <v>1</v>
      </c>
    </row>
    <row r="304" spans="1:70" x14ac:dyDescent="0.25">
      <c r="A304" t="s">
        <v>689</v>
      </c>
      <c r="B304" t="s">
        <v>224</v>
      </c>
      <c r="C304" t="s">
        <v>225</v>
      </c>
      <c r="D304" t="s">
        <v>30</v>
      </c>
      <c r="E304" t="s">
        <v>201</v>
      </c>
      <c r="F304">
        <v>44462</v>
      </c>
      <c r="G304" s="1">
        <v>46069.610543981478</v>
      </c>
      <c r="H304" s="1">
        <v>46069.610543981478</v>
      </c>
      <c r="I304" s="1">
        <v>46069.611458333333</v>
      </c>
      <c r="J304" t="s">
        <v>295</v>
      </c>
      <c r="K304" t="s">
        <v>296</v>
      </c>
      <c r="L304" s="2">
        <v>9.0622254629629632E-4</v>
      </c>
      <c r="M304" t="s">
        <v>263</v>
      </c>
      <c r="N304" t="s">
        <v>264</v>
      </c>
      <c r="O304" t="s">
        <v>198</v>
      </c>
      <c r="P304" t="s">
        <v>242</v>
      </c>
      <c r="Q304" t="b">
        <v>1</v>
      </c>
      <c r="R304" t="b">
        <v>1</v>
      </c>
      <c r="S304" t="b">
        <v>0</v>
      </c>
      <c r="T304" t="b">
        <v>1</v>
      </c>
      <c r="U304" t="b">
        <v>0</v>
      </c>
      <c r="V304" t="b">
        <v>0</v>
      </c>
      <c r="W304">
        <v>165</v>
      </c>
      <c r="X304">
        <v>14</v>
      </c>
      <c r="Y304">
        <v>39</v>
      </c>
      <c r="Z304">
        <v>63</v>
      </c>
      <c r="AA304">
        <v>14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31</v>
      </c>
      <c r="AP304">
        <v>6</v>
      </c>
      <c r="AQ304">
        <v>7</v>
      </c>
      <c r="AR304">
        <v>14</v>
      </c>
      <c r="AS304">
        <v>4</v>
      </c>
      <c r="AT304">
        <v>0</v>
      </c>
      <c r="AU304">
        <v>65</v>
      </c>
      <c r="AV304">
        <v>6</v>
      </c>
      <c r="AW304">
        <v>7</v>
      </c>
      <c r="AX304">
        <v>14</v>
      </c>
      <c r="AY304">
        <v>4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69</v>
      </c>
      <c r="BN304">
        <v>2</v>
      </c>
      <c r="BO304">
        <v>25</v>
      </c>
      <c r="BP304">
        <v>35</v>
      </c>
      <c r="BQ304">
        <v>6</v>
      </c>
      <c r="BR304">
        <v>1</v>
      </c>
    </row>
    <row r="305" spans="1:70" x14ac:dyDescent="0.25">
      <c r="A305" t="s">
        <v>690</v>
      </c>
      <c r="B305" t="s">
        <v>202</v>
      </c>
      <c r="C305" t="s">
        <v>203</v>
      </c>
      <c r="D305" t="s">
        <v>30</v>
      </c>
      <c r="E305" t="s">
        <v>201</v>
      </c>
      <c r="F305">
        <v>8943</v>
      </c>
      <c r="G305" s="1">
        <v>46069.610381944447</v>
      </c>
      <c r="H305" s="1">
        <v>46069.610381944447</v>
      </c>
      <c r="I305" s="1">
        <v>46069.611157407409</v>
      </c>
      <c r="J305" t="s">
        <v>295</v>
      </c>
      <c r="K305" t="s">
        <v>296</v>
      </c>
      <c r="L305" s="2">
        <v>7.796991666666667E-4</v>
      </c>
      <c r="M305" t="s">
        <v>263</v>
      </c>
      <c r="N305" t="s">
        <v>264</v>
      </c>
      <c r="O305" t="s">
        <v>198</v>
      </c>
      <c r="P305" t="s">
        <v>242</v>
      </c>
      <c r="Q305" t="b">
        <v>1</v>
      </c>
      <c r="R305" t="b">
        <v>1</v>
      </c>
      <c r="S305" t="b">
        <v>0</v>
      </c>
      <c r="T305" t="b">
        <v>1</v>
      </c>
      <c r="U305" t="b">
        <v>0</v>
      </c>
      <c r="V305" t="b">
        <v>0</v>
      </c>
      <c r="W305">
        <v>149</v>
      </c>
      <c r="X305">
        <v>4</v>
      </c>
      <c r="Y305">
        <v>29</v>
      </c>
      <c r="Z305">
        <v>41</v>
      </c>
      <c r="AA305">
        <v>26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16</v>
      </c>
      <c r="AP305">
        <v>1</v>
      </c>
      <c r="AQ305">
        <v>2</v>
      </c>
      <c r="AR305">
        <v>3</v>
      </c>
      <c r="AS305">
        <v>10</v>
      </c>
      <c r="AT305">
        <v>0</v>
      </c>
      <c r="AU305">
        <v>64</v>
      </c>
      <c r="AV305">
        <v>1</v>
      </c>
      <c r="AW305">
        <v>2</v>
      </c>
      <c r="AX305">
        <v>3</v>
      </c>
      <c r="AY305">
        <v>10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69</v>
      </c>
      <c r="BN305">
        <v>2</v>
      </c>
      <c r="BO305">
        <v>25</v>
      </c>
      <c r="BP305">
        <v>35</v>
      </c>
      <c r="BQ305">
        <v>6</v>
      </c>
      <c r="BR305">
        <v>1</v>
      </c>
    </row>
    <row r="306" spans="1:70" x14ac:dyDescent="0.25">
      <c r="A306" t="s">
        <v>691</v>
      </c>
      <c r="B306" t="s">
        <v>226</v>
      </c>
      <c r="C306" t="s">
        <v>227</v>
      </c>
      <c r="D306" t="s">
        <v>30</v>
      </c>
      <c r="E306" t="s">
        <v>201</v>
      </c>
      <c r="F306">
        <v>43479</v>
      </c>
      <c r="G306" s="1">
        <v>46069.610185185185</v>
      </c>
      <c r="H306" s="1">
        <v>46069.610185185185</v>
      </c>
      <c r="I306" s="1">
        <v>46069.611307870371</v>
      </c>
      <c r="J306" t="s">
        <v>295</v>
      </c>
      <c r="K306" t="s">
        <v>296</v>
      </c>
      <c r="L306" s="2">
        <v>1.1229610185185185E-3</v>
      </c>
      <c r="M306" t="s">
        <v>263</v>
      </c>
      <c r="N306" t="s">
        <v>264</v>
      </c>
      <c r="O306" t="s">
        <v>198</v>
      </c>
      <c r="P306" t="s">
        <v>242</v>
      </c>
      <c r="Q306" t="b">
        <v>1</v>
      </c>
      <c r="R306" t="b">
        <v>1</v>
      </c>
      <c r="S306" t="b">
        <v>0</v>
      </c>
      <c r="T306" t="b">
        <v>1</v>
      </c>
      <c r="U306" t="b">
        <v>0</v>
      </c>
      <c r="V306" t="b">
        <v>0</v>
      </c>
      <c r="W306">
        <v>152</v>
      </c>
      <c r="X306">
        <v>10</v>
      </c>
      <c r="Y306">
        <v>33</v>
      </c>
      <c r="Z306">
        <v>60</v>
      </c>
      <c r="AA306">
        <v>12</v>
      </c>
      <c r="AB306">
        <v>1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23</v>
      </c>
      <c r="AP306">
        <v>4</v>
      </c>
      <c r="AQ306">
        <v>4</v>
      </c>
      <c r="AR306">
        <v>12</v>
      </c>
      <c r="AS306">
        <v>3</v>
      </c>
      <c r="AT306">
        <v>0</v>
      </c>
      <c r="AU306">
        <v>59</v>
      </c>
      <c r="AV306">
        <v>4</v>
      </c>
      <c r="AW306">
        <v>4</v>
      </c>
      <c r="AX306">
        <v>12</v>
      </c>
      <c r="AY306">
        <v>3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69</v>
      </c>
      <c r="BN306">
        <v>2</v>
      </c>
      <c r="BO306">
        <v>25</v>
      </c>
      <c r="BP306">
        <v>35</v>
      </c>
      <c r="BQ306">
        <v>6</v>
      </c>
      <c r="BR306">
        <v>1</v>
      </c>
    </row>
    <row r="307" spans="1:70" x14ac:dyDescent="0.25">
      <c r="A307" t="s">
        <v>692</v>
      </c>
      <c r="B307" t="s">
        <v>218</v>
      </c>
      <c r="C307" t="s">
        <v>219</v>
      </c>
      <c r="D307" t="s">
        <v>30</v>
      </c>
      <c r="E307" t="s">
        <v>201</v>
      </c>
      <c r="F307">
        <v>4576</v>
      </c>
      <c r="G307" s="1">
        <v>46069.610034722224</v>
      </c>
      <c r="H307" s="1">
        <v>46069.610034722224</v>
      </c>
      <c r="I307" s="1">
        <v>46069.610821759263</v>
      </c>
      <c r="J307" t="s">
        <v>295</v>
      </c>
      <c r="K307" t="s">
        <v>296</v>
      </c>
      <c r="L307" s="2">
        <v>7.8944358796296295E-4</v>
      </c>
      <c r="M307" t="s">
        <v>263</v>
      </c>
      <c r="N307" t="s">
        <v>264</v>
      </c>
      <c r="O307" t="s">
        <v>198</v>
      </c>
      <c r="P307" t="s">
        <v>242</v>
      </c>
      <c r="Q307" t="b">
        <v>1</v>
      </c>
      <c r="R307" t="b">
        <v>1</v>
      </c>
      <c r="S307" t="b">
        <v>0</v>
      </c>
      <c r="T307" t="b">
        <v>1</v>
      </c>
      <c r="U307" t="b">
        <v>0</v>
      </c>
      <c r="V307" t="b">
        <v>0</v>
      </c>
      <c r="W307">
        <v>172</v>
      </c>
      <c r="X307">
        <v>12</v>
      </c>
      <c r="Y307">
        <v>41</v>
      </c>
      <c r="Z307">
        <v>51</v>
      </c>
      <c r="AA307">
        <v>33</v>
      </c>
      <c r="AB307">
        <v>1</v>
      </c>
      <c r="AC307">
        <v>5</v>
      </c>
      <c r="AD307">
        <v>0</v>
      </c>
      <c r="AE307">
        <v>0</v>
      </c>
      <c r="AF307">
        <v>0</v>
      </c>
      <c r="AG307">
        <v>5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32</v>
      </c>
      <c r="AP307">
        <v>5</v>
      </c>
      <c r="AQ307">
        <v>8</v>
      </c>
      <c r="AR307">
        <v>8</v>
      </c>
      <c r="AS307">
        <v>11</v>
      </c>
      <c r="AT307">
        <v>0</v>
      </c>
      <c r="AU307">
        <v>66</v>
      </c>
      <c r="AV307">
        <v>5</v>
      </c>
      <c r="AW307">
        <v>8</v>
      </c>
      <c r="AX307">
        <v>8</v>
      </c>
      <c r="AY307">
        <v>11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69</v>
      </c>
      <c r="BN307">
        <v>2</v>
      </c>
      <c r="BO307">
        <v>25</v>
      </c>
      <c r="BP307">
        <v>35</v>
      </c>
      <c r="BQ307">
        <v>6</v>
      </c>
      <c r="BR307">
        <v>1</v>
      </c>
    </row>
    <row r="308" spans="1:70" x14ac:dyDescent="0.25">
      <c r="A308" t="s">
        <v>693</v>
      </c>
      <c r="B308" t="s">
        <v>208</v>
      </c>
      <c r="C308" t="s">
        <v>209</v>
      </c>
      <c r="D308" t="s">
        <v>30</v>
      </c>
      <c r="E308" t="s">
        <v>201</v>
      </c>
      <c r="F308">
        <v>4482</v>
      </c>
      <c r="G308" s="1">
        <v>46069.609768518516</v>
      </c>
      <c r="H308" s="1">
        <v>46069.609768518516</v>
      </c>
      <c r="I308" s="1">
        <v>46069.612210648149</v>
      </c>
      <c r="J308" t="s">
        <v>295</v>
      </c>
      <c r="K308" t="s">
        <v>296</v>
      </c>
      <c r="L308" s="2">
        <v>2.4390225462962963E-3</v>
      </c>
      <c r="M308" t="s">
        <v>263</v>
      </c>
      <c r="N308" t="s">
        <v>264</v>
      </c>
      <c r="O308" t="s">
        <v>198</v>
      </c>
      <c r="P308" t="s">
        <v>242</v>
      </c>
      <c r="Q308" t="b">
        <v>1</v>
      </c>
      <c r="R308" t="b">
        <v>1</v>
      </c>
      <c r="S308" t="b">
        <v>0</v>
      </c>
      <c r="T308" t="b">
        <v>1</v>
      </c>
      <c r="U308" t="b">
        <v>0</v>
      </c>
      <c r="V308" t="b">
        <v>0</v>
      </c>
      <c r="W308">
        <v>222</v>
      </c>
      <c r="X308">
        <v>10</v>
      </c>
      <c r="Y308">
        <v>94</v>
      </c>
      <c r="Z308">
        <v>56</v>
      </c>
      <c r="AA308">
        <v>2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81</v>
      </c>
      <c r="AP308">
        <v>5</v>
      </c>
      <c r="AQ308">
        <v>47</v>
      </c>
      <c r="AR308">
        <v>28</v>
      </c>
      <c r="AS308">
        <v>1</v>
      </c>
      <c r="AT308">
        <v>0</v>
      </c>
      <c r="AU308">
        <v>141</v>
      </c>
      <c r="AV308">
        <v>5</v>
      </c>
      <c r="AW308">
        <v>47</v>
      </c>
      <c r="AX308">
        <v>28</v>
      </c>
      <c r="AY308">
        <v>1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</row>
    <row r="309" spans="1:70" x14ac:dyDescent="0.25">
      <c r="A309" t="s">
        <v>694</v>
      </c>
      <c r="B309" t="s">
        <v>222</v>
      </c>
      <c r="C309" t="s">
        <v>223</v>
      </c>
      <c r="D309" t="s">
        <v>30</v>
      </c>
      <c r="E309" t="s">
        <v>201</v>
      </c>
      <c r="F309">
        <v>75721</v>
      </c>
      <c r="G309" s="1">
        <v>46069.6094212963</v>
      </c>
      <c r="H309" s="1">
        <v>46069.6094212963</v>
      </c>
      <c r="I309" s="1">
        <v>46069.610532407409</v>
      </c>
      <c r="J309" t="s">
        <v>295</v>
      </c>
      <c r="K309" t="s">
        <v>296</v>
      </c>
      <c r="L309" s="2">
        <v>1.1142142592592593E-3</v>
      </c>
      <c r="M309" t="s">
        <v>263</v>
      </c>
      <c r="N309" t="s">
        <v>264</v>
      </c>
      <c r="O309" t="s">
        <v>198</v>
      </c>
      <c r="P309" t="s">
        <v>242</v>
      </c>
      <c r="Q309" t="b">
        <v>1</v>
      </c>
      <c r="R309" t="b">
        <v>1</v>
      </c>
      <c r="S309" t="b">
        <v>0</v>
      </c>
      <c r="T309" t="b">
        <v>1</v>
      </c>
      <c r="U309" t="b">
        <v>0</v>
      </c>
      <c r="V309" t="b">
        <v>0</v>
      </c>
      <c r="W309">
        <v>227</v>
      </c>
      <c r="X309">
        <v>16</v>
      </c>
      <c r="Y309">
        <v>42</v>
      </c>
      <c r="Z309">
        <v>62</v>
      </c>
      <c r="AA309">
        <v>46</v>
      </c>
      <c r="AB309">
        <v>2</v>
      </c>
      <c r="AC309">
        <v>12</v>
      </c>
      <c r="AD309">
        <v>0</v>
      </c>
      <c r="AE309">
        <v>0</v>
      </c>
      <c r="AF309">
        <v>0</v>
      </c>
      <c r="AG309">
        <v>12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22</v>
      </c>
      <c r="AP309">
        <v>6</v>
      </c>
      <c r="AQ309">
        <v>3</v>
      </c>
      <c r="AR309">
        <v>3</v>
      </c>
      <c r="AS309">
        <v>10</v>
      </c>
      <c r="AT309">
        <v>0</v>
      </c>
      <c r="AU309">
        <v>81</v>
      </c>
      <c r="AV309">
        <v>6</v>
      </c>
      <c r="AW309">
        <v>3</v>
      </c>
      <c r="AX309">
        <v>3</v>
      </c>
      <c r="AY309">
        <v>10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112</v>
      </c>
      <c r="BN309">
        <v>4</v>
      </c>
      <c r="BO309">
        <v>36</v>
      </c>
      <c r="BP309">
        <v>56</v>
      </c>
      <c r="BQ309">
        <v>14</v>
      </c>
      <c r="BR309">
        <v>2</v>
      </c>
    </row>
    <row r="310" spans="1:70" x14ac:dyDescent="0.25">
      <c r="A310" t="s">
        <v>695</v>
      </c>
      <c r="B310" t="s">
        <v>232</v>
      </c>
      <c r="C310" t="s">
        <v>233</v>
      </c>
      <c r="D310" t="s">
        <v>30</v>
      </c>
      <c r="E310" t="s">
        <v>201</v>
      </c>
      <c r="F310">
        <v>12722</v>
      </c>
      <c r="G310" s="1">
        <v>46069.609247685185</v>
      </c>
      <c r="H310" s="1">
        <v>46069.609247685185</v>
      </c>
      <c r="I310" s="1">
        <v>46069.610763888886</v>
      </c>
      <c r="J310" t="s">
        <v>295</v>
      </c>
      <c r="K310" t="s">
        <v>296</v>
      </c>
      <c r="L310" s="2">
        <v>1.5098208680555556E-3</v>
      </c>
      <c r="M310" t="s">
        <v>263</v>
      </c>
      <c r="N310" t="s">
        <v>264</v>
      </c>
      <c r="O310" t="s">
        <v>198</v>
      </c>
      <c r="P310" t="s">
        <v>242</v>
      </c>
      <c r="Q310" t="b">
        <v>1</v>
      </c>
      <c r="R310" t="b">
        <v>1</v>
      </c>
      <c r="S310" t="b">
        <v>0</v>
      </c>
      <c r="T310" t="b">
        <v>1</v>
      </c>
      <c r="U310" t="b">
        <v>0</v>
      </c>
      <c r="V310" t="b">
        <v>0</v>
      </c>
      <c r="W310">
        <v>196</v>
      </c>
      <c r="X310">
        <v>16</v>
      </c>
      <c r="Y310">
        <v>38</v>
      </c>
      <c r="Z310">
        <v>48</v>
      </c>
      <c r="AA310">
        <v>35</v>
      </c>
      <c r="AB310">
        <v>0</v>
      </c>
      <c r="AC310">
        <v>7</v>
      </c>
      <c r="AD310">
        <v>0</v>
      </c>
      <c r="AE310">
        <v>0</v>
      </c>
      <c r="AF310">
        <v>0</v>
      </c>
      <c r="AG310">
        <v>7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47</v>
      </c>
      <c r="AP310">
        <v>7</v>
      </c>
      <c r="AQ310">
        <v>13</v>
      </c>
      <c r="AR310">
        <v>15</v>
      </c>
      <c r="AS310">
        <v>12</v>
      </c>
      <c r="AT310">
        <v>0</v>
      </c>
      <c r="AU310">
        <v>106</v>
      </c>
      <c r="AV310">
        <v>7</v>
      </c>
      <c r="AW310">
        <v>13</v>
      </c>
      <c r="AX310">
        <v>15</v>
      </c>
      <c r="AY310">
        <v>12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36</v>
      </c>
      <c r="BN310">
        <v>2</v>
      </c>
      <c r="BO310">
        <v>12</v>
      </c>
      <c r="BP310">
        <v>18</v>
      </c>
      <c r="BQ310">
        <v>4</v>
      </c>
      <c r="BR310">
        <v>0</v>
      </c>
    </row>
    <row r="311" spans="1:70" x14ac:dyDescent="0.25">
      <c r="A311" t="s">
        <v>696</v>
      </c>
      <c r="B311" t="s">
        <v>199</v>
      </c>
      <c r="C311" t="s">
        <v>200</v>
      </c>
      <c r="D311" t="s">
        <v>30</v>
      </c>
      <c r="E311" t="s">
        <v>201</v>
      </c>
      <c r="F311">
        <v>2912</v>
      </c>
      <c r="G311" s="1">
        <v>46069.609074074076</v>
      </c>
      <c r="H311" s="1">
        <v>46069.609074074076</v>
      </c>
      <c r="I311" s="1">
        <v>46069.611284722225</v>
      </c>
      <c r="J311" t="s">
        <v>295</v>
      </c>
      <c r="K311" t="s">
        <v>296</v>
      </c>
      <c r="L311" s="2">
        <v>2.2150580208333335E-3</v>
      </c>
      <c r="M311" t="s">
        <v>263</v>
      </c>
      <c r="N311" t="s">
        <v>264</v>
      </c>
      <c r="O311" t="s">
        <v>198</v>
      </c>
      <c r="P311" t="s">
        <v>242</v>
      </c>
      <c r="Q311" t="b">
        <v>1</v>
      </c>
      <c r="R311" t="b">
        <v>1</v>
      </c>
      <c r="S311" t="b">
        <v>0</v>
      </c>
      <c r="T311" t="b">
        <v>1</v>
      </c>
      <c r="U311" t="b">
        <v>0</v>
      </c>
      <c r="V311" t="b">
        <v>0</v>
      </c>
      <c r="W311">
        <v>258</v>
      </c>
      <c r="X311">
        <v>20</v>
      </c>
      <c r="Y311">
        <v>70</v>
      </c>
      <c r="Z311">
        <v>74</v>
      </c>
      <c r="AA311">
        <v>22</v>
      </c>
      <c r="AB311">
        <v>0</v>
      </c>
      <c r="AC311">
        <v>2</v>
      </c>
      <c r="AD311">
        <v>0</v>
      </c>
      <c r="AE311">
        <v>0</v>
      </c>
      <c r="AF311">
        <v>2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92</v>
      </c>
      <c r="AP311">
        <v>10</v>
      </c>
      <c r="AQ311">
        <v>35</v>
      </c>
      <c r="AR311">
        <v>36</v>
      </c>
      <c r="AS311">
        <v>11</v>
      </c>
      <c r="AT311">
        <v>0</v>
      </c>
      <c r="AU311">
        <v>164</v>
      </c>
      <c r="AV311">
        <v>10</v>
      </c>
      <c r="AW311">
        <v>35</v>
      </c>
      <c r="AX311">
        <v>36</v>
      </c>
      <c r="AY311">
        <v>11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</row>
    <row r="312" spans="1:70" x14ac:dyDescent="0.25">
      <c r="A312" t="s">
        <v>697</v>
      </c>
      <c r="B312" t="s">
        <v>206</v>
      </c>
      <c r="C312" t="s">
        <v>207</v>
      </c>
      <c r="D312" t="s">
        <v>30</v>
      </c>
      <c r="E312" t="s">
        <v>201</v>
      </c>
      <c r="F312">
        <v>107446</v>
      </c>
      <c r="G312" s="1">
        <v>46069.608831018515</v>
      </c>
      <c r="H312" s="1">
        <v>46069.608831018515</v>
      </c>
      <c r="I312" s="1">
        <v>46069.611863425926</v>
      </c>
      <c r="J312" t="s">
        <v>295</v>
      </c>
      <c r="K312" t="s">
        <v>296</v>
      </c>
      <c r="L312" s="2">
        <v>3.0330667939814813E-3</v>
      </c>
      <c r="M312" t="s">
        <v>263</v>
      </c>
      <c r="N312" t="s">
        <v>264</v>
      </c>
      <c r="O312" t="s">
        <v>198</v>
      </c>
      <c r="P312" t="s">
        <v>242</v>
      </c>
      <c r="Q312" t="b">
        <v>1</v>
      </c>
      <c r="R312" t="b">
        <v>1</v>
      </c>
      <c r="S312" t="b">
        <v>0</v>
      </c>
      <c r="T312" t="b">
        <v>1</v>
      </c>
      <c r="U312" t="b">
        <v>0</v>
      </c>
      <c r="V312" t="b">
        <v>0</v>
      </c>
      <c r="W312">
        <v>1108</v>
      </c>
      <c r="X312">
        <v>14</v>
      </c>
      <c r="Y312">
        <v>28</v>
      </c>
      <c r="Z312">
        <v>94</v>
      </c>
      <c r="AA312">
        <v>26</v>
      </c>
      <c r="AB312">
        <v>2</v>
      </c>
      <c r="AC312">
        <v>14</v>
      </c>
      <c r="AD312">
        <v>0</v>
      </c>
      <c r="AE312">
        <v>0</v>
      </c>
      <c r="AF312">
        <v>2</v>
      </c>
      <c r="AG312">
        <v>12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75</v>
      </c>
      <c r="AP312">
        <v>7</v>
      </c>
      <c r="AQ312">
        <v>14</v>
      </c>
      <c r="AR312">
        <v>46</v>
      </c>
      <c r="AS312">
        <v>7</v>
      </c>
      <c r="AT312">
        <v>1</v>
      </c>
      <c r="AU312">
        <v>1019</v>
      </c>
      <c r="AV312">
        <v>7</v>
      </c>
      <c r="AW312">
        <v>14</v>
      </c>
      <c r="AX312">
        <v>46</v>
      </c>
      <c r="AY312">
        <v>7</v>
      </c>
      <c r="AZ312">
        <v>1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</row>
    <row r="313" spans="1:70" x14ac:dyDescent="0.25">
      <c r="A313" t="s">
        <v>698</v>
      </c>
      <c r="B313" t="s">
        <v>212</v>
      </c>
      <c r="C313" t="s">
        <v>213</v>
      </c>
      <c r="D313" t="s">
        <v>30</v>
      </c>
      <c r="E313" t="s">
        <v>201</v>
      </c>
      <c r="F313">
        <v>31533</v>
      </c>
      <c r="G313" s="1">
        <v>46069.60832175926</v>
      </c>
      <c r="H313" s="1">
        <v>46069.60832175926</v>
      </c>
      <c r="I313" s="1">
        <v>46069.609884259262</v>
      </c>
      <c r="J313" t="s">
        <v>295</v>
      </c>
      <c r="K313" t="s">
        <v>296</v>
      </c>
      <c r="L313" s="2">
        <v>1.5672572916666666E-3</v>
      </c>
      <c r="M313" t="s">
        <v>263</v>
      </c>
      <c r="N313" t="s">
        <v>264</v>
      </c>
      <c r="O313" t="s">
        <v>198</v>
      </c>
      <c r="P313" t="s">
        <v>242</v>
      </c>
      <c r="Q313" t="b">
        <v>1</v>
      </c>
      <c r="R313" t="b">
        <v>1</v>
      </c>
      <c r="S313" t="b">
        <v>0</v>
      </c>
      <c r="T313" t="b">
        <v>1</v>
      </c>
      <c r="U313" t="b">
        <v>0</v>
      </c>
      <c r="V313" t="b">
        <v>0</v>
      </c>
      <c r="W313">
        <v>216</v>
      </c>
      <c r="X313">
        <v>14</v>
      </c>
      <c r="Y313">
        <v>47</v>
      </c>
      <c r="Z313">
        <v>57</v>
      </c>
      <c r="AA313">
        <v>51</v>
      </c>
      <c r="AB313">
        <v>1</v>
      </c>
      <c r="AC313">
        <v>19</v>
      </c>
      <c r="AD313">
        <v>0</v>
      </c>
      <c r="AE313">
        <v>0</v>
      </c>
      <c r="AF313">
        <v>0</v>
      </c>
      <c r="AG313">
        <v>19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41</v>
      </c>
      <c r="AP313">
        <v>6</v>
      </c>
      <c r="AQ313">
        <v>11</v>
      </c>
      <c r="AR313">
        <v>11</v>
      </c>
      <c r="AS313">
        <v>13</v>
      </c>
      <c r="AT313">
        <v>0</v>
      </c>
      <c r="AU313">
        <v>87</v>
      </c>
      <c r="AV313">
        <v>6</v>
      </c>
      <c r="AW313">
        <v>11</v>
      </c>
      <c r="AX313">
        <v>11</v>
      </c>
      <c r="AY313">
        <v>13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69</v>
      </c>
      <c r="BN313">
        <v>2</v>
      </c>
      <c r="BO313">
        <v>25</v>
      </c>
      <c r="BP313">
        <v>35</v>
      </c>
      <c r="BQ313">
        <v>6</v>
      </c>
      <c r="BR313">
        <v>1</v>
      </c>
    </row>
    <row r="314" spans="1:70" x14ac:dyDescent="0.25">
      <c r="A314" t="s">
        <v>699</v>
      </c>
      <c r="B314" t="s">
        <v>204</v>
      </c>
      <c r="C314" t="s">
        <v>205</v>
      </c>
      <c r="D314" t="s">
        <v>30</v>
      </c>
      <c r="E314" t="s">
        <v>201</v>
      </c>
      <c r="F314">
        <v>565747</v>
      </c>
      <c r="G314" s="1">
        <v>46069.607858796298</v>
      </c>
      <c r="H314" s="1">
        <v>46069.607858796298</v>
      </c>
      <c r="I314" s="1">
        <v>46069.610844907409</v>
      </c>
      <c r="J314" t="s">
        <v>295</v>
      </c>
      <c r="K314" t="s">
        <v>296</v>
      </c>
      <c r="L314" s="2">
        <v>2.9875095254629628E-3</v>
      </c>
      <c r="M314" t="s">
        <v>263</v>
      </c>
      <c r="N314" t="s">
        <v>264</v>
      </c>
      <c r="O314" t="s">
        <v>198</v>
      </c>
      <c r="P314" t="s">
        <v>242</v>
      </c>
      <c r="Q314" t="b">
        <v>1</v>
      </c>
      <c r="R314" t="b">
        <v>1</v>
      </c>
      <c r="S314" t="b">
        <v>0</v>
      </c>
      <c r="T314" t="b">
        <v>1</v>
      </c>
      <c r="U314" t="b">
        <v>0</v>
      </c>
      <c r="V314" t="b">
        <v>0</v>
      </c>
      <c r="W314">
        <v>58</v>
      </c>
      <c r="X314">
        <v>0</v>
      </c>
      <c r="Y314">
        <v>4</v>
      </c>
      <c r="Z314">
        <v>19</v>
      </c>
      <c r="AA314">
        <v>14</v>
      </c>
      <c r="AB314">
        <v>0</v>
      </c>
      <c r="AC314">
        <v>9</v>
      </c>
      <c r="AD314">
        <v>0</v>
      </c>
      <c r="AE314">
        <v>0</v>
      </c>
      <c r="AF314">
        <v>1</v>
      </c>
      <c r="AG314">
        <v>8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14</v>
      </c>
      <c r="AP314">
        <v>0</v>
      </c>
      <c r="AQ314">
        <v>2</v>
      </c>
      <c r="AR314">
        <v>9</v>
      </c>
      <c r="AS314">
        <v>3</v>
      </c>
      <c r="AT314">
        <v>0</v>
      </c>
      <c r="AU314">
        <v>35</v>
      </c>
      <c r="AV314">
        <v>0</v>
      </c>
      <c r="AW314">
        <v>2</v>
      </c>
      <c r="AX314">
        <v>9</v>
      </c>
      <c r="AY314">
        <v>3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</row>
    <row r="315" spans="1:70" x14ac:dyDescent="0.25">
      <c r="A315" t="s">
        <v>700</v>
      </c>
      <c r="B315" t="s">
        <v>216</v>
      </c>
      <c r="C315" t="s">
        <v>217</v>
      </c>
      <c r="D315" t="s">
        <v>30</v>
      </c>
      <c r="E315" t="s">
        <v>201</v>
      </c>
      <c r="F315">
        <v>2717</v>
      </c>
      <c r="G315" s="1">
        <v>46069.607581018521</v>
      </c>
      <c r="H315" s="1">
        <v>46069.607581018521</v>
      </c>
      <c r="I315" s="1">
        <v>46069.608391203707</v>
      </c>
      <c r="J315" t="s">
        <v>295</v>
      </c>
      <c r="K315" t="s">
        <v>296</v>
      </c>
      <c r="L315" s="2">
        <v>8.0906979166666662E-4</v>
      </c>
      <c r="M315" t="s">
        <v>263</v>
      </c>
      <c r="N315" t="s">
        <v>264</v>
      </c>
      <c r="O315" t="s">
        <v>198</v>
      </c>
      <c r="P315" t="s">
        <v>242</v>
      </c>
      <c r="Q315" t="b">
        <v>1</v>
      </c>
      <c r="R315" t="b">
        <v>1</v>
      </c>
      <c r="S315" t="b">
        <v>0</v>
      </c>
      <c r="T315" t="b">
        <v>1</v>
      </c>
      <c r="U315" t="b">
        <v>0</v>
      </c>
      <c r="V315" t="b">
        <v>0</v>
      </c>
      <c r="W315">
        <v>164</v>
      </c>
      <c r="X315">
        <v>4</v>
      </c>
      <c r="Y315">
        <v>29</v>
      </c>
      <c r="Z315">
        <v>41</v>
      </c>
      <c r="AA315">
        <v>27</v>
      </c>
      <c r="AB315">
        <v>1</v>
      </c>
      <c r="AC315">
        <v>1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16</v>
      </c>
      <c r="AP315">
        <v>1</v>
      </c>
      <c r="AQ315">
        <v>2</v>
      </c>
      <c r="AR315">
        <v>3</v>
      </c>
      <c r="AS315">
        <v>10</v>
      </c>
      <c r="AT315">
        <v>0</v>
      </c>
      <c r="AU315">
        <v>78</v>
      </c>
      <c r="AV315">
        <v>1</v>
      </c>
      <c r="AW315">
        <v>2</v>
      </c>
      <c r="AX315">
        <v>3</v>
      </c>
      <c r="AY315">
        <v>10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69</v>
      </c>
      <c r="BN315">
        <v>2</v>
      </c>
      <c r="BO315">
        <v>25</v>
      </c>
      <c r="BP315">
        <v>35</v>
      </c>
      <c r="BQ315">
        <v>6</v>
      </c>
      <c r="BR315">
        <v>1</v>
      </c>
    </row>
    <row r="316" spans="1:70" x14ac:dyDescent="0.25">
      <c r="A316" t="s">
        <v>701</v>
      </c>
      <c r="B316" t="s">
        <v>204</v>
      </c>
      <c r="C316" t="s">
        <v>205</v>
      </c>
      <c r="D316" t="s">
        <v>30</v>
      </c>
      <c r="E316" t="s">
        <v>651</v>
      </c>
      <c r="F316">
        <v>569809</v>
      </c>
      <c r="G316" s="1">
        <v>46066.767453703702</v>
      </c>
      <c r="H316" s="1">
        <v>46066.767453703702</v>
      </c>
      <c r="I316" s="1">
        <v>46066.770590277774</v>
      </c>
      <c r="J316" t="s">
        <v>427</v>
      </c>
      <c r="K316" t="s">
        <v>304</v>
      </c>
      <c r="L316" s="2">
        <v>3.1449279745370371E-3</v>
      </c>
      <c r="M316" t="s">
        <v>263</v>
      </c>
      <c r="N316" t="s">
        <v>264</v>
      </c>
      <c r="O316" t="s">
        <v>198</v>
      </c>
      <c r="P316" t="s">
        <v>242</v>
      </c>
      <c r="Q316" t="b">
        <v>1</v>
      </c>
      <c r="R316" t="b">
        <v>1</v>
      </c>
      <c r="S316" t="b">
        <v>0</v>
      </c>
      <c r="T316" t="b">
        <v>1</v>
      </c>
      <c r="U316" t="b">
        <v>0</v>
      </c>
      <c r="V316" t="b">
        <v>0</v>
      </c>
      <c r="W316">
        <v>60</v>
      </c>
      <c r="X316">
        <v>0</v>
      </c>
      <c r="Y316">
        <v>4</v>
      </c>
      <c r="Z316">
        <v>21</v>
      </c>
      <c r="AA316">
        <v>14</v>
      </c>
      <c r="AB316">
        <v>0</v>
      </c>
      <c r="AC316">
        <v>11</v>
      </c>
      <c r="AD316">
        <v>0</v>
      </c>
      <c r="AE316">
        <v>0</v>
      </c>
      <c r="AF316">
        <v>3</v>
      </c>
      <c r="AG316">
        <v>8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14</v>
      </c>
      <c r="AP316">
        <v>0</v>
      </c>
      <c r="AQ316">
        <v>2</v>
      </c>
      <c r="AR316">
        <v>9</v>
      </c>
      <c r="AS316">
        <v>3</v>
      </c>
      <c r="AT316">
        <v>0</v>
      </c>
      <c r="AU316">
        <v>35</v>
      </c>
      <c r="AV316">
        <v>0</v>
      </c>
      <c r="AW316">
        <v>2</v>
      </c>
      <c r="AX316">
        <v>9</v>
      </c>
      <c r="AY316">
        <v>3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</row>
    <row r="317" spans="1:70" x14ac:dyDescent="0.25">
      <c r="A317" t="s">
        <v>702</v>
      </c>
      <c r="B317" t="s">
        <v>204</v>
      </c>
      <c r="C317" t="s">
        <v>205</v>
      </c>
      <c r="D317" t="s">
        <v>30</v>
      </c>
      <c r="E317" t="s">
        <v>651</v>
      </c>
      <c r="F317">
        <v>569788</v>
      </c>
      <c r="G317" s="1">
        <v>46065.752372685187</v>
      </c>
      <c r="H317" s="1">
        <v>46065.752372685187</v>
      </c>
      <c r="I317" s="1">
        <v>46065.75540509259</v>
      </c>
      <c r="J317" t="s">
        <v>427</v>
      </c>
      <c r="K317" t="s">
        <v>307</v>
      </c>
      <c r="L317" s="2">
        <v>3.0231104398148146E-3</v>
      </c>
      <c r="M317" t="s">
        <v>263</v>
      </c>
      <c r="N317" t="s">
        <v>264</v>
      </c>
      <c r="O317" t="s">
        <v>198</v>
      </c>
      <c r="P317" t="s">
        <v>242</v>
      </c>
      <c r="Q317" t="b">
        <v>1</v>
      </c>
      <c r="R317" t="b">
        <v>1</v>
      </c>
      <c r="S317" t="b">
        <v>0</v>
      </c>
      <c r="T317" t="b">
        <v>1</v>
      </c>
      <c r="U317" t="b">
        <v>0</v>
      </c>
      <c r="V317" t="b">
        <v>0</v>
      </c>
      <c r="W317">
        <v>60</v>
      </c>
      <c r="X317">
        <v>0</v>
      </c>
      <c r="Y317">
        <v>4</v>
      </c>
      <c r="Z317">
        <v>21</v>
      </c>
      <c r="AA317">
        <v>14</v>
      </c>
      <c r="AB317">
        <v>0</v>
      </c>
      <c r="AC317">
        <v>11</v>
      </c>
      <c r="AD317">
        <v>0</v>
      </c>
      <c r="AE317">
        <v>0</v>
      </c>
      <c r="AF317">
        <v>3</v>
      </c>
      <c r="AG317">
        <v>8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14</v>
      </c>
      <c r="AP317">
        <v>0</v>
      </c>
      <c r="AQ317">
        <v>2</v>
      </c>
      <c r="AR317">
        <v>9</v>
      </c>
      <c r="AS317">
        <v>3</v>
      </c>
      <c r="AT317">
        <v>0</v>
      </c>
      <c r="AU317">
        <v>35</v>
      </c>
      <c r="AV317">
        <v>0</v>
      </c>
      <c r="AW317">
        <v>2</v>
      </c>
      <c r="AX317">
        <v>9</v>
      </c>
      <c r="AY317">
        <v>3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</row>
    <row r="318" spans="1:70" x14ac:dyDescent="0.25">
      <c r="A318" t="s">
        <v>703</v>
      </c>
      <c r="B318" t="s">
        <v>212</v>
      </c>
      <c r="C318" t="s">
        <v>213</v>
      </c>
      <c r="D318" t="s">
        <v>30</v>
      </c>
      <c r="E318" t="s">
        <v>201</v>
      </c>
      <c r="F318">
        <v>31533</v>
      </c>
      <c r="G318" s="1">
        <v>46062.691886574074</v>
      </c>
      <c r="H318" s="1">
        <v>46062.691886574074</v>
      </c>
      <c r="I318" s="1">
        <v>46062.693506944444</v>
      </c>
      <c r="J318" t="s">
        <v>261</v>
      </c>
      <c r="K318" t="s">
        <v>314</v>
      </c>
      <c r="L318" s="2">
        <v>1.6241852546296297E-3</v>
      </c>
      <c r="M318" t="s">
        <v>263</v>
      </c>
      <c r="N318" t="s">
        <v>264</v>
      </c>
      <c r="O318" t="s">
        <v>198</v>
      </c>
      <c r="P318" t="s">
        <v>242</v>
      </c>
      <c r="Q318" t="b">
        <v>1</v>
      </c>
      <c r="R318" t="b">
        <v>1</v>
      </c>
      <c r="S318" t="b">
        <v>0</v>
      </c>
      <c r="T318" t="b">
        <v>1</v>
      </c>
      <c r="U318" t="b">
        <v>0</v>
      </c>
      <c r="V318" t="b">
        <v>0</v>
      </c>
      <c r="W318">
        <v>214</v>
      </c>
      <c r="X318">
        <v>14</v>
      </c>
      <c r="Y318">
        <v>46</v>
      </c>
      <c r="Z318">
        <v>56</v>
      </c>
      <c r="AA318">
        <v>51</v>
      </c>
      <c r="AB318">
        <v>1</v>
      </c>
      <c r="AC318">
        <v>19</v>
      </c>
      <c r="AD318">
        <v>0</v>
      </c>
      <c r="AE318">
        <v>0</v>
      </c>
      <c r="AF318">
        <v>0</v>
      </c>
      <c r="AG318">
        <v>19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41</v>
      </c>
      <c r="AP318">
        <v>6</v>
      </c>
      <c r="AQ318">
        <v>11</v>
      </c>
      <c r="AR318">
        <v>11</v>
      </c>
      <c r="AS318">
        <v>13</v>
      </c>
      <c r="AT318">
        <v>0</v>
      </c>
      <c r="AU318">
        <v>87</v>
      </c>
      <c r="AV318">
        <v>6</v>
      </c>
      <c r="AW318">
        <v>11</v>
      </c>
      <c r="AX318">
        <v>11</v>
      </c>
      <c r="AY318">
        <v>13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67</v>
      </c>
      <c r="BN318">
        <v>2</v>
      </c>
      <c r="BO318">
        <v>24</v>
      </c>
      <c r="BP318">
        <v>34</v>
      </c>
      <c r="BQ318">
        <v>6</v>
      </c>
      <c r="BR318">
        <v>1</v>
      </c>
    </row>
    <row r="319" spans="1:70" x14ac:dyDescent="0.25">
      <c r="A319" t="s">
        <v>704</v>
      </c>
      <c r="B319" t="s">
        <v>232</v>
      </c>
      <c r="C319" t="s">
        <v>233</v>
      </c>
      <c r="D319" t="s">
        <v>30</v>
      </c>
      <c r="E319" t="s">
        <v>201</v>
      </c>
      <c r="F319">
        <v>12722</v>
      </c>
      <c r="G319" s="1">
        <v>46062.691712962966</v>
      </c>
      <c r="H319" s="1">
        <v>46062.691712962966</v>
      </c>
      <c r="I319" s="1">
        <v>46062.693287037036</v>
      </c>
      <c r="J319" t="s">
        <v>261</v>
      </c>
      <c r="K319" t="s">
        <v>314</v>
      </c>
      <c r="L319" s="2">
        <v>1.5692803703703704E-3</v>
      </c>
      <c r="M319" t="s">
        <v>263</v>
      </c>
      <c r="N319" t="s">
        <v>264</v>
      </c>
      <c r="O319" t="s">
        <v>198</v>
      </c>
      <c r="P319" t="s">
        <v>242</v>
      </c>
      <c r="Q319" t="b">
        <v>1</v>
      </c>
      <c r="R319" t="b">
        <v>1</v>
      </c>
      <c r="S319" t="b">
        <v>0</v>
      </c>
      <c r="T319" t="b">
        <v>1</v>
      </c>
      <c r="U319" t="b">
        <v>0</v>
      </c>
      <c r="V319" t="b">
        <v>0</v>
      </c>
      <c r="W319">
        <v>196</v>
      </c>
      <c r="X319">
        <v>16</v>
      </c>
      <c r="Y319">
        <v>38</v>
      </c>
      <c r="Z319">
        <v>48</v>
      </c>
      <c r="AA319">
        <v>35</v>
      </c>
      <c r="AB319">
        <v>0</v>
      </c>
      <c r="AC319">
        <v>7</v>
      </c>
      <c r="AD319">
        <v>0</v>
      </c>
      <c r="AE319">
        <v>0</v>
      </c>
      <c r="AF319">
        <v>0</v>
      </c>
      <c r="AG319">
        <v>7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47</v>
      </c>
      <c r="AP319">
        <v>7</v>
      </c>
      <c r="AQ319">
        <v>13</v>
      </c>
      <c r="AR319">
        <v>15</v>
      </c>
      <c r="AS319">
        <v>12</v>
      </c>
      <c r="AT319">
        <v>0</v>
      </c>
      <c r="AU319">
        <v>106</v>
      </c>
      <c r="AV319">
        <v>7</v>
      </c>
      <c r="AW319">
        <v>13</v>
      </c>
      <c r="AX319">
        <v>15</v>
      </c>
      <c r="AY319">
        <v>12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36</v>
      </c>
      <c r="BN319">
        <v>2</v>
      </c>
      <c r="BO319">
        <v>12</v>
      </c>
      <c r="BP319">
        <v>18</v>
      </c>
      <c r="BQ319">
        <v>4</v>
      </c>
      <c r="BR319">
        <v>0</v>
      </c>
    </row>
    <row r="320" spans="1:70" x14ac:dyDescent="0.25">
      <c r="A320" t="s">
        <v>705</v>
      </c>
      <c r="B320" t="s">
        <v>222</v>
      </c>
      <c r="C320" t="s">
        <v>223</v>
      </c>
      <c r="D320" t="s">
        <v>30</v>
      </c>
      <c r="E320" t="s">
        <v>201</v>
      </c>
      <c r="F320">
        <v>75721</v>
      </c>
      <c r="G320" s="1">
        <v>46062.691446759258</v>
      </c>
      <c r="H320" s="1">
        <v>46062.691446759258</v>
      </c>
      <c r="I320" s="1">
        <v>46062.692986111113</v>
      </c>
      <c r="J320" t="s">
        <v>261</v>
      </c>
      <c r="K320" t="s">
        <v>314</v>
      </c>
      <c r="L320" s="2">
        <v>1.5349739351851852E-3</v>
      </c>
      <c r="M320" t="s">
        <v>263</v>
      </c>
      <c r="N320" t="s">
        <v>264</v>
      </c>
      <c r="O320" t="s">
        <v>198</v>
      </c>
      <c r="P320" t="s">
        <v>242</v>
      </c>
      <c r="Q320" t="b">
        <v>1</v>
      </c>
      <c r="R320" t="b">
        <v>1</v>
      </c>
      <c r="S320" t="b">
        <v>0</v>
      </c>
      <c r="T320" t="b">
        <v>1</v>
      </c>
      <c r="U320" t="b">
        <v>0</v>
      </c>
      <c r="V320" t="b">
        <v>0</v>
      </c>
      <c r="W320">
        <v>231</v>
      </c>
      <c r="X320">
        <v>16</v>
      </c>
      <c r="Y320">
        <v>44</v>
      </c>
      <c r="Z320">
        <v>64</v>
      </c>
      <c r="AA320">
        <v>46</v>
      </c>
      <c r="AB320">
        <v>2</v>
      </c>
      <c r="AC320">
        <v>12</v>
      </c>
      <c r="AD320">
        <v>0</v>
      </c>
      <c r="AE320">
        <v>0</v>
      </c>
      <c r="AF320">
        <v>0</v>
      </c>
      <c r="AG320">
        <v>12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22</v>
      </c>
      <c r="AP320">
        <v>6</v>
      </c>
      <c r="AQ320">
        <v>3</v>
      </c>
      <c r="AR320">
        <v>3</v>
      </c>
      <c r="AS320">
        <v>10</v>
      </c>
      <c r="AT320">
        <v>0</v>
      </c>
      <c r="AU320">
        <v>81</v>
      </c>
      <c r="AV320">
        <v>6</v>
      </c>
      <c r="AW320">
        <v>3</v>
      </c>
      <c r="AX320">
        <v>3</v>
      </c>
      <c r="AY320">
        <v>10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116</v>
      </c>
      <c r="BN320">
        <v>4</v>
      </c>
      <c r="BO320">
        <v>38</v>
      </c>
      <c r="BP320">
        <v>58</v>
      </c>
      <c r="BQ320">
        <v>14</v>
      </c>
      <c r="BR320">
        <v>2</v>
      </c>
    </row>
    <row r="321" spans="1:70" x14ac:dyDescent="0.25">
      <c r="A321" t="s">
        <v>706</v>
      </c>
      <c r="B321" t="s">
        <v>206</v>
      </c>
      <c r="C321" t="s">
        <v>207</v>
      </c>
      <c r="D321" t="s">
        <v>30</v>
      </c>
      <c r="E321" t="s">
        <v>201</v>
      </c>
      <c r="F321">
        <v>107446</v>
      </c>
      <c r="G321" s="1">
        <v>46062.691296296296</v>
      </c>
      <c r="H321" s="1">
        <v>46062.691296296296</v>
      </c>
      <c r="I321" s="1">
        <v>46062.69425925926</v>
      </c>
      <c r="J321" t="s">
        <v>261</v>
      </c>
      <c r="K321" t="s">
        <v>314</v>
      </c>
      <c r="L321" s="2">
        <v>2.9633305671296294E-3</v>
      </c>
      <c r="M321" t="s">
        <v>263</v>
      </c>
      <c r="N321" t="s">
        <v>264</v>
      </c>
      <c r="O321" t="s">
        <v>198</v>
      </c>
      <c r="P321" t="s">
        <v>242</v>
      </c>
      <c r="Q321" t="b">
        <v>1</v>
      </c>
      <c r="R321" t="b">
        <v>1</v>
      </c>
      <c r="S321" t="b">
        <v>0</v>
      </c>
      <c r="T321" t="b">
        <v>1</v>
      </c>
      <c r="U321" t="b">
        <v>0</v>
      </c>
      <c r="V321" t="b">
        <v>0</v>
      </c>
      <c r="W321">
        <v>1106</v>
      </c>
      <c r="X321">
        <v>14</v>
      </c>
      <c r="Y321">
        <v>32</v>
      </c>
      <c r="Z321">
        <v>86</v>
      </c>
      <c r="AA321">
        <v>26</v>
      </c>
      <c r="AB321">
        <v>2</v>
      </c>
      <c r="AC321">
        <v>14</v>
      </c>
      <c r="AD321">
        <v>0</v>
      </c>
      <c r="AE321">
        <v>0</v>
      </c>
      <c r="AF321">
        <v>2</v>
      </c>
      <c r="AG321">
        <v>12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73</v>
      </c>
      <c r="AP321">
        <v>7</v>
      </c>
      <c r="AQ321">
        <v>16</v>
      </c>
      <c r="AR321">
        <v>42</v>
      </c>
      <c r="AS321">
        <v>7</v>
      </c>
      <c r="AT321">
        <v>1</v>
      </c>
      <c r="AU321">
        <v>1019</v>
      </c>
      <c r="AV321">
        <v>7</v>
      </c>
      <c r="AW321">
        <v>16</v>
      </c>
      <c r="AX321">
        <v>42</v>
      </c>
      <c r="AY321">
        <v>7</v>
      </c>
      <c r="AZ321">
        <v>1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</row>
    <row r="322" spans="1:70" x14ac:dyDescent="0.25">
      <c r="A322" t="s">
        <v>707</v>
      </c>
      <c r="B322" t="s">
        <v>199</v>
      </c>
      <c r="C322" t="s">
        <v>200</v>
      </c>
      <c r="D322" t="s">
        <v>30</v>
      </c>
      <c r="E322" t="s">
        <v>201</v>
      </c>
      <c r="F322">
        <v>2912</v>
      </c>
      <c r="G322" s="1">
        <v>46062.691099537034</v>
      </c>
      <c r="H322" s="1">
        <v>46062.691099537034</v>
      </c>
      <c r="I322" s="1">
        <v>46062.693333333336</v>
      </c>
      <c r="J322" t="s">
        <v>261</v>
      </c>
      <c r="K322" t="s">
        <v>314</v>
      </c>
      <c r="L322" s="2">
        <v>2.2346100347222222E-3</v>
      </c>
      <c r="M322" t="s">
        <v>263</v>
      </c>
      <c r="N322" t="s">
        <v>264</v>
      </c>
      <c r="O322" t="s">
        <v>198</v>
      </c>
      <c r="P322" t="s">
        <v>242</v>
      </c>
      <c r="Q322" t="b">
        <v>1</v>
      </c>
      <c r="R322" t="b">
        <v>1</v>
      </c>
      <c r="S322" t="b">
        <v>0</v>
      </c>
      <c r="T322" t="b">
        <v>1</v>
      </c>
      <c r="U322" t="b">
        <v>0</v>
      </c>
      <c r="V322" t="b">
        <v>0</v>
      </c>
      <c r="W322">
        <v>257</v>
      </c>
      <c r="X322">
        <v>20</v>
      </c>
      <c r="Y322">
        <v>68</v>
      </c>
      <c r="Z322">
        <v>74</v>
      </c>
      <c r="AA322">
        <v>22</v>
      </c>
      <c r="AB322">
        <v>0</v>
      </c>
      <c r="AC322">
        <v>2</v>
      </c>
      <c r="AD322">
        <v>0</v>
      </c>
      <c r="AE322">
        <v>0</v>
      </c>
      <c r="AF322">
        <v>2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91</v>
      </c>
      <c r="AP322">
        <v>10</v>
      </c>
      <c r="AQ322">
        <v>34</v>
      </c>
      <c r="AR322">
        <v>36</v>
      </c>
      <c r="AS322">
        <v>11</v>
      </c>
      <c r="AT322">
        <v>0</v>
      </c>
      <c r="AU322">
        <v>164</v>
      </c>
      <c r="AV322">
        <v>10</v>
      </c>
      <c r="AW322">
        <v>34</v>
      </c>
      <c r="AX322">
        <v>36</v>
      </c>
      <c r="AY322">
        <v>11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</row>
    <row r="323" spans="1:70" x14ac:dyDescent="0.25">
      <c r="A323" t="s">
        <v>708</v>
      </c>
      <c r="B323" t="s">
        <v>202</v>
      </c>
      <c r="C323" t="s">
        <v>203</v>
      </c>
      <c r="D323" t="s">
        <v>30</v>
      </c>
      <c r="E323" t="s">
        <v>201</v>
      </c>
      <c r="F323">
        <v>8943</v>
      </c>
      <c r="G323" s="1">
        <v>46062.690937500003</v>
      </c>
      <c r="H323" s="1">
        <v>46062.690937500003</v>
      </c>
      <c r="I323" s="1">
        <v>46062.691724537035</v>
      </c>
      <c r="J323" t="s">
        <v>261</v>
      </c>
      <c r="K323" t="s">
        <v>314</v>
      </c>
      <c r="L323" s="2">
        <v>7.9257734953703705E-4</v>
      </c>
      <c r="M323" t="s">
        <v>263</v>
      </c>
      <c r="N323" t="s">
        <v>264</v>
      </c>
      <c r="O323" t="s">
        <v>198</v>
      </c>
      <c r="P323" t="s">
        <v>242</v>
      </c>
      <c r="Q323" t="b">
        <v>1</v>
      </c>
      <c r="R323" t="b">
        <v>1</v>
      </c>
      <c r="S323" t="b">
        <v>0</v>
      </c>
      <c r="T323" t="b">
        <v>1</v>
      </c>
      <c r="U323" t="b">
        <v>0</v>
      </c>
      <c r="V323" t="b">
        <v>0</v>
      </c>
      <c r="W323">
        <v>135</v>
      </c>
      <c r="X323">
        <v>4</v>
      </c>
      <c r="Y323">
        <v>28</v>
      </c>
      <c r="Z323">
        <v>40</v>
      </c>
      <c r="AA323">
        <v>26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16</v>
      </c>
      <c r="AP323">
        <v>1</v>
      </c>
      <c r="AQ323">
        <v>2</v>
      </c>
      <c r="AR323">
        <v>3</v>
      </c>
      <c r="AS323">
        <v>10</v>
      </c>
      <c r="AT323">
        <v>0</v>
      </c>
      <c r="AU323">
        <v>52</v>
      </c>
      <c r="AV323">
        <v>1</v>
      </c>
      <c r="AW323">
        <v>2</v>
      </c>
      <c r="AX323">
        <v>3</v>
      </c>
      <c r="AY323">
        <v>10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67</v>
      </c>
      <c r="BN323">
        <v>2</v>
      </c>
      <c r="BO323">
        <v>24</v>
      </c>
      <c r="BP323">
        <v>34</v>
      </c>
      <c r="BQ323">
        <v>6</v>
      </c>
      <c r="BR323">
        <v>1</v>
      </c>
    </row>
    <row r="324" spans="1:70" x14ac:dyDescent="0.25">
      <c r="A324" t="s">
        <v>709</v>
      </c>
      <c r="B324" t="s">
        <v>218</v>
      </c>
      <c r="C324" t="s">
        <v>219</v>
      </c>
      <c r="D324" t="s">
        <v>30</v>
      </c>
      <c r="E324" t="s">
        <v>201</v>
      </c>
      <c r="F324">
        <v>4576</v>
      </c>
      <c r="G324" s="1">
        <v>46062.690821759257</v>
      </c>
      <c r="H324" s="1">
        <v>46062.690821759257</v>
      </c>
      <c r="I324" s="1">
        <v>46062.692349537036</v>
      </c>
      <c r="J324" t="s">
        <v>261</v>
      </c>
      <c r="K324" t="s">
        <v>314</v>
      </c>
      <c r="L324" s="2">
        <v>1.5261405092592592E-3</v>
      </c>
      <c r="M324" t="s">
        <v>263</v>
      </c>
      <c r="N324" t="s">
        <v>264</v>
      </c>
      <c r="O324" t="s">
        <v>198</v>
      </c>
      <c r="P324" t="s">
        <v>242</v>
      </c>
      <c r="Q324" t="b">
        <v>1</v>
      </c>
      <c r="R324" t="b">
        <v>1</v>
      </c>
      <c r="S324" t="b">
        <v>0</v>
      </c>
      <c r="T324" t="b">
        <v>1</v>
      </c>
      <c r="U324" t="b">
        <v>0</v>
      </c>
      <c r="V324" t="b">
        <v>0</v>
      </c>
      <c r="W324">
        <v>186</v>
      </c>
      <c r="X324">
        <v>12</v>
      </c>
      <c r="Y324">
        <v>40</v>
      </c>
      <c r="Z324">
        <v>50</v>
      </c>
      <c r="AA324">
        <v>33</v>
      </c>
      <c r="AB324">
        <v>1</v>
      </c>
      <c r="AC324">
        <v>5</v>
      </c>
      <c r="AD324">
        <v>0</v>
      </c>
      <c r="AE324">
        <v>0</v>
      </c>
      <c r="AF324">
        <v>0</v>
      </c>
      <c r="AG324">
        <v>5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32</v>
      </c>
      <c r="AP324">
        <v>5</v>
      </c>
      <c r="AQ324">
        <v>8</v>
      </c>
      <c r="AR324">
        <v>8</v>
      </c>
      <c r="AS324">
        <v>11</v>
      </c>
      <c r="AT324">
        <v>0</v>
      </c>
      <c r="AU324">
        <v>82</v>
      </c>
      <c r="AV324">
        <v>5</v>
      </c>
      <c r="AW324">
        <v>8</v>
      </c>
      <c r="AX324">
        <v>8</v>
      </c>
      <c r="AY324">
        <v>11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67</v>
      </c>
      <c r="BN324">
        <v>2</v>
      </c>
      <c r="BO324">
        <v>24</v>
      </c>
      <c r="BP324">
        <v>34</v>
      </c>
      <c r="BQ324">
        <v>6</v>
      </c>
      <c r="BR324">
        <v>1</v>
      </c>
    </row>
    <row r="325" spans="1:70" x14ac:dyDescent="0.25">
      <c r="A325" t="s">
        <v>710</v>
      </c>
      <c r="B325" t="s">
        <v>226</v>
      </c>
      <c r="C325" t="s">
        <v>227</v>
      </c>
      <c r="D325" t="s">
        <v>30</v>
      </c>
      <c r="E325" t="s">
        <v>201</v>
      </c>
      <c r="F325">
        <v>43479</v>
      </c>
      <c r="G325" s="1">
        <v>46062.690694444442</v>
      </c>
      <c r="H325" s="1">
        <v>46062.690694444442</v>
      </c>
      <c r="I325" s="1">
        <v>46062.691770833335</v>
      </c>
      <c r="J325" t="s">
        <v>261</v>
      </c>
      <c r="K325" t="s">
        <v>314</v>
      </c>
      <c r="L325" s="2">
        <v>1.0767641435185185E-3</v>
      </c>
      <c r="M325" t="s">
        <v>263</v>
      </c>
      <c r="N325" t="s">
        <v>264</v>
      </c>
      <c r="O325" t="s">
        <v>198</v>
      </c>
      <c r="P325" t="s">
        <v>242</v>
      </c>
      <c r="Q325" t="b">
        <v>1</v>
      </c>
      <c r="R325" t="b">
        <v>1</v>
      </c>
      <c r="S325" t="b">
        <v>0</v>
      </c>
      <c r="T325" t="b">
        <v>1</v>
      </c>
      <c r="U325" t="b">
        <v>0</v>
      </c>
      <c r="V325" t="b">
        <v>0</v>
      </c>
      <c r="W325">
        <v>150</v>
      </c>
      <c r="X325">
        <v>10</v>
      </c>
      <c r="Y325">
        <v>32</v>
      </c>
      <c r="Z325">
        <v>59</v>
      </c>
      <c r="AA325">
        <v>12</v>
      </c>
      <c r="AB325">
        <v>1</v>
      </c>
      <c r="AC325">
        <v>1</v>
      </c>
      <c r="AD325">
        <v>0</v>
      </c>
      <c r="AE325">
        <v>0</v>
      </c>
      <c r="AF325">
        <v>1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23</v>
      </c>
      <c r="AP325">
        <v>4</v>
      </c>
      <c r="AQ325">
        <v>4</v>
      </c>
      <c r="AR325">
        <v>12</v>
      </c>
      <c r="AS325">
        <v>3</v>
      </c>
      <c r="AT325">
        <v>0</v>
      </c>
      <c r="AU325">
        <v>59</v>
      </c>
      <c r="AV325">
        <v>4</v>
      </c>
      <c r="AW325">
        <v>4</v>
      </c>
      <c r="AX325">
        <v>12</v>
      </c>
      <c r="AY325">
        <v>3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67</v>
      </c>
      <c r="BN325">
        <v>2</v>
      </c>
      <c r="BO325">
        <v>24</v>
      </c>
      <c r="BP325">
        <v>34</v>
      </c>
      <c r="BQ325">
        <v>6</v>
      </c>
      <c r="BR325">
        <v>1</v>
      </c>
    </row>
    <row r="326" spans="1:70" x14ac:dyDescent="0.25">
      <c r="A326" t="s">
        <v>711</v>
      </c>
      <c r="B326" t="s">
        <v>204</v>
      </c>
      <c r="C326" t="s">
        <v>205</v>
      </c>
      <c r="D326" t="s">
        <v>30</v>
      </c>
      <c r="E326" t="s">
        <v>201</v>
      </c>
      <c r="F326">
        <v>565747</v>
      </c>
      <c r="G326" s="1">
        <v>46062.690474537034</v>
      </c>
      <c r="H326" s="1">
        <v>46062.690474537034</v>
      </c>
      <c r="I326" s="1">
        <v>46062.693449074075</v>
      </c>
      <c r="J326" t="s">
        <v>261</v>
      </c>
      <c r="K326" t="s">
        <v>314</v>
      </c>
      <c r="L326" s="2">
        <v>2.9687316435185185E-3</v>
      </c>
      <c r="M326" t="s">
        <v>263</v>
      </c>
      <c r="N326" t="s">
        <v>264</v>
      </c>
      <c r="O326" t="s">
        <v>198</v>
      </c>
      <c r="P326" t="s">
        <v>242</v>
      </c>
      <c r="Q326" t="b">
        <v>1</v>
      </c>
      <c r="R326" t="b">
        <v>1</v>
      </c>
      <c r="S326" t="b">
        <v>0</v>
      </c>
      <c r="T326" t="b">
        <v>1</v>
      </c>
      <c r="U326" t="b">
        <v>0</v>
      </c>
      <c r="V326" t="b">
        <v>0</v>
      </c>
      <c r="W326">
        <v>58</v>
      </c>
      <c r="X326">
        <v>0</v>
      </c>
      <c r="Y326">
        <v>4</v>
      </c>
      <c r="Z326">
        <v>19</v>
      </c>
      <c r="AA326">
        <v>14</v>
      </c>
      <c r="AB326">
        <v>0</v>
      </c>
      <c r="AC326">
        <v>9</v>
      </c>
      <c r="AD326">
        <v>0</v>
      </c>
      <c r="AE326">
        <v>0</v>
      </c>
      <c r="AF326">
        <v>1</v>
      </c>
      <c r="AG326">
        <v>8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14</v>
      </c>
      <c r="AP326">
        <v>0</v>
      </c>
      <c r="AQ326">
        <v>2</v>
      </c>
      <c r="AR326">
        <v>9</v>
      </c>
      <c r="AS326">
        <v>3</v>
      </c>
      <c r="AT326">
        <v>0</v>
      </c>
      <c r="AU326">
        <v>35</v>
      </c>
      <c r="AV326">
        <v>0</v>
      </c>
      <c r="AW326">
        <v>2</v>
      </c>
      <c r="AX326">
        <v>9</v>
      </c>
      <c r="AY326">
        <v>3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</row>
    <row r="327" spans="1:70" x14ac:dyDescent="0.25">
      <c r="A327" t="s">
        <v>712</v>
      </c>
      <c r="B327" t="s">
        <v>224</v>
      </c>
      <c r="C327" t="s">
        <v>225</v>
      </c>
      <c r="D327" t="s">
        <v>30</v>
      </c>
      <c r="E327" t="s">
        <v>201</v>
      </c>
      <c r="F327">
        <v>44462</v>
      </c>
      <c r="G327" s="1">
        <v>46062.690208333333</v>
      </c>
      <c r="H327" s="1">
        <v>46062.690208333333</v>
      </c>
      <c r="I327" s="1">
        <v>46062.691712962966</v>
      </c>
      <c r="J327" t="s">
        <v>261</v>
      </c>
      <c r="K327" t="s">
        <v>314</v>
      </c>
      <c r="L327" s="2">
        <v>1.506904039351852E-3</v>
      </c>
      <c r="M327" t="s">
        <v>263</v>
      </c>
      <c r="N327" t="s">
        <v>264</v>
      </c>
      <c r="O327" t="s">
        <v>198</v>
      </c>
      <c r="P327" t="s">
        <v>242</v>
      </c>
      <c r="Q327" t="b">
        <v>1</v>
      </c>
      <c r="R327" t="b">
        <v>1</v>
      </c>
      <c r="S327" t="b">
        <v>0</v>
      </c>
      <c r="T327" t="b">
        <v>1</v>
      </c>
      <c r="U327" t="b">
        <v>0</v>
      </c>
      <c r="V327" t="b">
        <v>0</v>
      </c>
      <c r="W327">
        <v>163</v>
      </c>
      <c r="X327">
        <v>14</v>
      </c>
      <c r="Y327">
        <v>38</v>
      </c>
      <c r="Z327">
        <v>62</v>
      </c>
      <c r="AA327">
        <v>14</v>
      </c>
      <c r="AB327">
        <v>1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31</v>
      </c>
      <c r="AP327">
        <v>6</v>
      </c>
      <c r="AQ327">
        <v>7</v>
      </c>
      <c r="AR327">
        <v>14</v>
      </c>
      <c r="AS327">
        <v>4</v>
      </c>
      <c r="AT327">
        <v>0</v>
      </c>
      <c r="AU327">
        <v>65</v>
      </c>
      <c r="AV327">
        <v>6</v>
      </c>
      <c r="AW327">
        <v>7</v>
      </c>
      <c r="AX327">
        <v>14</v>
      </c>
      <c r="AY327">
        <v>4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67</v>
      </c>
      <c r="BN327">
        <v>2</v>
      </c>
      <c r="BO327">
        <v>24</v>
      </c>
      <c r="BP327">
        <v>34</v>
      </c>
      <c r="BQ327">
        <v>6</v>
      </c>
      <c r="BR327">
        <v>1</v>
      </c>
    </row>
    <row r="328" spans="1:70" x14ac:dyDescent="0.25">
      <c r="A328" t="s">
        <v>713</v>
      </c>
      <c r="B328" t="s">
        <v>208</v>
      </c>
      <c r="C328" t="s">
        <v>209</v>
      </c>
      <c r="D328" t="s">
        <v>30</v>
      </c>
      <c r="E328" t="s">
        <v>201</v>
      </c>
      <c r="F328">
        <v>4482</v>
      </c>
      <c r="G328" s="1">
        <v>46062.690057870372</v>
      </c>
      <c r="H328" s="1">
        <v>46062.690057870372</v>
      </c>
      <c r="I328" s="1">
        <v>46062.692418981482</v>
      </c>
      <c r="J328" t="s">
        <v>261</v>
      </c>
      <c r="K328" t="s">
        <v>314</v>
      </c>
      <c r="L328" s="2">
        <v>2.3669237037037038E-3</v>
      </c>
      <c r="M328" t="s">
        <v>263</v>
      </c>
      <c r="N328" t="s">
        <v>264</v>
      </c>
      <c r="O328" t="s">
        <v>198</v>
      </c>
      <c r="P328" t="s">
        <v>242</v>
      </c>
      <c r="Q328" t="b">
        <v>1</v>
      </c>
      <c r="R328" t="b">
        <v>1</v>
      </c>
      <c r="S328" t="b">
        <v>0</v>
      </c>
      <c r="T328" t="b">
        <v>1</v>
      </c>
      <c r="U328" t="b">
        <v>0</v>
      </c>
      <c r="V328" t="b">
        <v>0</v>
      </c>
      <c r="W328">
        <v>221</v>
      </c>
      <c r="X328">
        <v>10</v>
      </c>
      <c r="Y328">
        <v>96</v>
      </c>
      <c r="Z328">
        <v>52</v>
      </c>
      <c r="AA328">
        <v>2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80</v>
      </c>
      <c r="AP328">
        <v>5</v>
      </c>
      <c r="AQ328">
        <v>48</v>
      </c>
      <c r="AR328">
        <v>26</v>
      </c>
      <c r="AS328">
        <v>1</v>
      </c>
      <c r="AT328">
        <v>0</v>
      </c>
      <c r="AU328">
        <v>141</v>
      </c>
      <c r="AV328">
        <v>5</v>
      </c>
      <c r="AW328">
        <v>48</v>
      </c>
      <c r="AX328">
        <v>26</v>
      </c>
      <c r="AY328">
        <v>1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</row>
    <row r="329" spans="1:70" x14ac:dyDescent="0.25">
      <c r="A329" t="s">
        <v>714</v>
      </c>
      <c r="B329" t="s">
        <v>214</v>
      </c>
      <c r="C329" t="s">
        <v>215</v>
      </c>
      <c r="D329" t="s">
        <v>30</v>
      </c>
      <c r="E329" t="s">
        <v>201</v>
      </c>
      <c r="F329">
        <v>51788</v>
      </c>
      <c r="G329" s="1">
        <v>46062.689930555556</v>
      </c>
      <c r="H329" s="1">
        <v>46062.689930555556</v>
      </c>
      <c r="I329" s="1">
        <v>46062.691018518519</v>
      </c>
      <c r="J329" t="s">
        <v>261</v>
      </c>
      <c r="K329" t="s">
        <v>314</v>
      </c>
      <c r="L329" s="2">
        <v>1.0933805092592592E-3</v>
      </c>
      <c r="M329" t="s">
        <v>263</v>
      </c>
      <c r="N329" t="s">
        <v>264</v>
      </c>
      <c r="O329" t="s">
        <v>198</v>
      </c>
      <c r="P329" t="s">
        <v>242</v>
      </c>
      <c r="Q329" t="b">
        <v>1</v>
      </c>
      <c r="R329" t="b">
        <v>1</v>
      </c>
      <c r="S329" t="b">
        <v>0</v>
      </c>
      <c r="T329" t="b">
        <v>1</v>
      </c>
      <c r="U329" t="b">
        <v>0</v>
      </c>
      <c r="V329" t="b">
        <v>0</v>
      </c>
      <c r="W329">
        <v>145</v>
      </c>
      <c r="X329">
        <v>4</v>
      </c>
      <c r="Y329">
        <v>30</v>
      </c>
      <c r="Z329">
        <v>41</v>
      </c>
      <c r="AA329">
        <v>28</v>
      </c>
      <c r="AB329">
        <v>1</v>
      </c>
      <c r="AC329">
        <v>11</v>
      </c>
      <c r="AD329">
        <v>0</v>
      </c>
      <c r="AE329">
        <v>0</v>
      </c>
      <c r="AF329">
        <v>3</v>
      </c>
      <c r="AG329">
        <v>8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13</v>
      </c>
      <c r="AP329">
        <v>1</v>
      </c>
      <c r="AQ329">
        <v>3</v>
      </c>
      <c r="AR329">
        <v>2</v>
      </c>
      <c r="AS329">
        <v>7</v>
      </c>
      <c r="AT329">
        <v>0</v>
      </c>
      <c r="AU329">
        <v>54</v>
      </c>
      <c r="AV329">
        <v>1</v>
      </c>
      <c r="AW329">
        <v>3</v>
      </c>
      <c r="AX329">
        <v>2</v>
      </c>
      <c r="AY329">
        <v>7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67</v>
      </c>
      <c r="BN329">
        <v>2</v>
      </c>
      <c r="BO329">
        <v>24</v>
      </c>
      <c r="BP329">
        <v>34</v>
      </c>
      <c r="BQ329">
        <v>6</v>
      </c>
      <c r="BR329">
        <v>1</v>
      </c>
    </row>
    <row r="330" spans="1:70" x14ac:dyDescent="0.25">
      <c r="A330" t="s">
        <v>715</v>
      </c>
      <c r="B330" t="s">
        <v>216</v>
      </c>
      <c r="C330" t="s">
        <v>217</v>
      </c>
      <c r="D330" t="s">
        <v>30</v>
      </c>
      <c r="E330" t="s">
        <v>201</v>
      </c>
      <c r="F330">
        <v>2717</v>
      </c>
      <c r="G330" s="1">
        <v>46062.689803240741</v>
      </c>
      <c r="H330" s="1">
        <v>46062.689803240741</v>
      </c>
      <c r="I330" s="1">
        <v>46062.691365740742</v>
      </c>
      <c r="J330" t="s">
        <v>261</v>
      </c>
      <c r="K330" t="s">
        <v>314</v>
      </c>
      <c r="L330" s="2">
        <v>1.5578743749999999E-3</v>
      </c>
      <c r="M330" t="s">
        <v>263</v>
      </c>
      <c r="N330" t="s">
        <v>264</v>
      </c>
      <c r="O330" t="s">
        <v>198</v>
      </c>
      <c r="P330" t="s">
        <v>242</v>
      </c>
      <c r="Q330" t="b">
        <v>1</v>
      </c>
      <c r="R330" t="b">
        <v>1</v>
      </c>
      <c r="S330" t="b">
        <v>0</v>
      </c>
      <c r="T330" t="b">
        <v>1</v>
      </c>
      <c r="U330" t="b">
        <v>0</v>
      </c>
      <c r="V330" t="b">
        <v>0</v>
      </c>
      <c r="W330">
        <v>162</v>
      </c>
      <c r="X330">
        <v>4</v>
      </c>
      <c r="Y330">
        <v>28</v>
      </c>
      <c r="Z330">
        <v>40</v>
      </c>
      <c r="AA330">
        <v>27</v>
      </c>
      <c r="AB330">
        <v>1</v>
      </c>
      <c r="AC330">
        <v>1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16</v>
      </c>
      <c r="AP330">
        <v>1</v>
      </c>
      <c r="AQ330">
        <v>2</v>
      </c>
      <c r="AR330">
        <v>3</v>
      </c>
      <c r="AS330">
        <v>10</v>
      </c>
      <c r="AT330">
        <v>0</v>
      </c>
      <c r="AU330">
        <v>78</v>
      </c>
      <c r="AV330">
        <v>1</v>
      </c>
      <c r="AW330">
        <v>2</v>
      </c>
      <c r="AX330">
        <v>3</v>
      </c>
      <c r="AY330">
        <v>10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67</v>
      </c>
      <c r="BN330">
        <v>2</v>
      </c>
      <c r="BO330">
        <v>24</v>
      </c>
      <c r="BP330">
        <v>34</v>
      </c>
      <c r="BQ330">
        <v>6</v>
      </c>
      <c r="BR330">
        <v>1</v>
      </c>
    </row>
    <row r="331" spans="1:70" x14ac:dyDescent="0.25">
      <c r="A331" t="s">
        <v>716</v>
      </c>
      <c r="B331" t="s">
        <v>220</v>
      </c>
      <c r="C331" t="s">
        <v>221</v>
      </c>
      <c r="D331" t="s">
        <v>30</v>
      </c>
      <c r="E331" t="s">
        <v>201</v>
      </c>
      <c r="F331">
        <v>32516</v>
      </c>
      <c r="G331" s="1">
        <v>46062.689652777779</v>
      </c>
      <c r="H331" s="1">
        <v>46062.689652777779</v>
      </c>
      <c r="I331" s="1">
        <v>46062.691192129627</v>
      </c>
      <c r="J331" t="s">
        <v>261</v>
      </c>
      <c r="K331" t="s">
        <v>314</v>
      </c>
      <c r="L331" s="2">
        <v>1.5408147337962962E-3</v>
      </c>
      <c r="M331" t="s">
        <v>263</v>
      </c>
      <c r="N331" t="s">
        <v>264</v>
      </c>
      <c r="O331" t="s">
        <v>198</v>
      </c>
      <c r="P331" t="s">
        <v>242</v>
      </c>
      <c r="Q331" t="b">
        <v>1</v>
      </c>
      <c r="R331" t="b">
        <v>1</v>
      </c>
      <c r="S331" t="b">
        <v>0</v>
      </c>
      <c r="T331" t="b">
        <v>1</v>
      </c>
      <c r="U331" t="b">
        <v>0</v>
      </c>
      <c r="V331" t="b">
        <v>0</v>
      </c>
      <c r="W331">
        <v>167</v>
      </c>
      <c r="X331">
        <v>14</v>
      </c>
      <c r="Y331">
        <v>40</v>
      </c>
      <c r="Z331">
        <v>60</v>
      </c>
      <c r="AA331">
        <v>21</v>
      </c>
      <c r="AB331">
        <v>1</v>
      </c>
      <c r="AC331">
        <v>5</v>
      </c>
      <c r="AD331">
        <v>0</v>
      </c>
      <c r="AE331">
        <v>0</v>
      </c>
      <c r="AF331">
        <v>0</v>
      </c>
      <c r="AG331">
        <v>5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32</v>
      </c>
      <c r="AP331">
        <v>6</v>
      </c>
      <c r="AQ331">
        <v>8</v>
      </c>
      <c r="AR331">
        <v>13</v>
      </c>
      <c r="AS331">
        <v>5</v>
      </c>
      <c r="AT331">
        <v>0</v>
      </c>
      <c r="AU331">
        <v>63</v>
      </c>
      <c r="AV331">
        <v>6</v>
      </c>
      <c r="AW331">
        <v>8</v>
      </c>
      <c r="AX331">
        <v>13</v>
      </c>
      <c r="AY331">
        <v>5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67</v>
      </c>
      <c r="BN331">
        <v>2</v>
      </c>
      <c r="BO331">
        <v>24</v>
      </c>
      <c r="BP331">
        <v>34</v>
      </c>
      <c r="BQ331">
        <v>6</v>
      </c>
      <c r="BR331">
        <v>1</v>
      </c>
    </row>
    <row r="332" spans="1:70" x14ac:dyDescent="0.25">
      <c r="A332" t="s">
        <v>717</v>
      </c>
      <c r="B332" t="s">
        <v>228</v>
      </c>
      <c r="C332" t="s">
        <v>229</v>
      </c>
      <c r="D332" t="s">
        <v>30</v>
      </c>
      <c r="E332" t="s">
        <v>201</v>
      </c>
      <c r="F332">
        <v>17949</v>
      </c>
      <c r="G332" s="1">
        <v>46062.689513888887</v>
      </c>
      <c r="H332" s="1">
        <v>46062.689513888887</v>
      </c>
      <c r="I332" s="1">
        <v>46062.691018518519</v>
      </c>
      <c r="J332" t="s">
        <v>261</v>
      </c>
      <c r="K332" t="s">
        <v>314</v>
      </c>
      <c r="L332" s="2">
        <v>1.4994042824074073E-3</v>
      </c>
      <c r="M332" t="s">
        <v>263</v>
      </c>
      <c r="N332" t="s">
        <v>264</v>
      </c>
      <c r="O332" t="s">
        <v>198</v>
      </c>
      <c r="P332" t="s">
        <v>242</v>
      </c>
      <c r="Q332" t="b">
        <v>1</v>
      </c>
      <c r="R332" t="b">
        <v>1</v>
      </c>
      <c r="S332" t="b">
        <v>0</v>
      </c>
      <c r="T332" t="b">
        <v>1</v>
      </c>
      <c r="U332" t="b">
        <v>0</v>
      </c>
      <c r="V332" t="b">
        <v>0</v>
      </c>
      <c r="W332">
        <v>175</v>
      </c>
      <c r="X332">
        <v>14</v>
      </c>
      <c r="Y332">
        <v>38</v>
      </c>
      <c r="Z332">
        <v>62</v>
      </c>
      <c r="AA332">
        <v>29</v>
      </c>
      <c r="AB332">
        <v>1</v>
      </c>
      <c r="AC332">
        <v>13</v>
      </c>
      <c r="AD332">
        <v>0</v>
      </c>
      <c r="AE332">
        <v>0</v>
      </c>
      <c r="AF332">
        <v>0</v>
      </c>
      <c r="AG332">
        <v>13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32</v>
      </c>
      <c r="AP332">
        <v>6</v>
      </c>
      <c r="AQ332">
        <v>7</v>
      </c>
      <c r="AR332">
        <v>14</v>
      </c>
      <c r="AS332">
        <v>5</v>
      </c>
      <c r="AT332">
        <v>0</v>
      </c>
      <c r="AU332">
        <v>63</v>
      </c>
      <c r="AV332">
        <v>6</v>
      </c>
      <c r="AW332">
        <v>7</v>
      </c>
      <c r="AX332">
        <v>14</v>
      </c>
      <c r="AY332">
        <v>5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67</v>
      </c>
      <c r="BN332">
        <v>2</v>
      </c>
      <c r="BO332">
        <v>24</v>
      </c>
      <c r="BP332">
        <v>34</v>
      </c>
      <c r="BQ332">
        <v>6</v>
      </c>
      <c r="BR332">
        <v>1</v>
      </c>
    </row>
    <row r="333" spans="1:70" x14ac:dyDescent="0.25">
      <c r="A333" t="s">
        <v>718</v>
      </c>
      <c r="B333" t="s">
        <v>230</v>
      </c>
      <c r="C333" t="s">
        <v>231</v>
      </c>
      <c r="D333" t="s">
        <v>30</v>
      </c>
      <c r="E333" t="s">
        <v>586</v>
      </c>
      <c r="F333">
        <v>13718</v>
      </c>
      <c r="G333" s="1">
        <v>46058.619131944448</v>
      </c>
      <c r="H333" s="1">
        <v>46058.619131944448</v>
      </c>
      <c r="I333" s="1">
        <v>46058.620057870372</v>
      </c>
      <c r="J333" t="s">
        <v>295</v>
      </c>
      <c r="K333" t="s">
        <v>323</v>
      </c>
      <c r="L333" s="2">
        <v>9.2376704861111116E-4</v>
      </c>
      <c r="M333" t="s">
        <v>263</v>
      </c>
      <c r="N333" t="s">
        <v>264</v>
      </c>
      <c r="O333" t="s">
        <v>198</v>
      </c>
      <c r="P333" t="s">
        <v>242</v>
      </c>
      <c r="Q333" t="b">
        <v>1</v>
      </c>
      <c r="R333" t="b">
        <v>1</v>
      </c>
      <c r="S333" t="b">
        <v>0</v>
      </c>
      <c r="T333" t="b">
        <v>1</v>
      </c>
      <c r="U333" t="b">
        <v>0</v>
      </c>
      <c r="V333" t="b">
        <v>0</v>
      </c>
      <c r="W333">
        <v>152</v>
      </c>
      <c r="X333">
        <v>13</v>
      </c>
      <c r="Y333">
        <v>35</v>
      </c>
      <c r="Z333">
        <v>53</v>
      </c>
      <c r="AA333">
        <v>27</v>
      </c>
      <c r="AB333">
        <v>1</v>
      </c>
      <c r="AC333">
        <v>12</v>
      </c>
      <c r="AD333">
        <v>0</v>
      </c>
      <c r="AE333">
        <v>0</v>
      </c>
      <c r="AF333">
        <v>0</v>
      </c>
      <c r="AG333">
        <v>12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31</v>
      </c>
      <c r="AP333">
        <v>6</v>
      </c>
      <c r="AQ333">
        <v>7</v>
      </c>
      <c r="AR333">
        <v>13</v>
      </c>
      <c r="AS333">
        <v>5</v>
      </c>
      <c r="AT333">
        <v>0</v>
      </c>
      <c r="AU333">
        <v>54</v>
      </c>
      <c r="AV333">
        <v>6</v>
      </c>
      <c r="AW333">
        <v>7</v>
      </c>
      <c r="AX333">
        <v>13</v>
      </c>
      <c r="AY333">
        <v>5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55</v>
      </c>
      <c r="BN333">
        <v>1</v>
      </c>
      <c r="BO333">
        <v>21</v>
      </c>
      <c r="BP333">
        <v>27</v>
      </c>
      <c r="BQ333">
        <v>5</v>
      </c>
      <c r="BR333">
        <v>1</v>
      </c>
    </row>
    <row r="334" spans="1:70" x14ac:dyDescent="0.25">
      <c r="A334" t="s">
        <v>719</v>
      </c>
      <c r="B334" t="s">
        <v>216</v>
      </c>
      <c r="C334" t="s">
        <v>217</v>
      </c>
      <c r="D334" t="s">
        <v>30</v>
      </c>
      <c r="E334" t="s">
        <v>586</v>
      </c>
      <c r="F334">
        <v>4955</v>
      </c>
      <c r="G334" s="1">
        <v>46056.666990740741</v>
      </c>
      <c r="H334" s="1">
        <v>46056.666990740741</v>
      </c>
      <c r="I334" s="1">
        <v>46056.668564814812</v>
      </c>
      <c r="J334" t="s">
        <v>261</v>
      </c>
      <c r="K334" t="s">
        <v>327</v>
      </c>
      <c r="L334" s="2">
        <v>1.5685706018518518E-3</v>
      </c>
      <c r="M334" t="s">
        <v>263</v>
      </c>
      <c r="N334" t="s">
        <v>264</v>
      </c>
      <c r="O334" t="s">
        <v>198</v>
      </c>
      <c r="P334" t="s">
        <v>242</v>
      </c>
      <c r="Q334" t="b">
        <v>1</v>
      </c>
      <c r="R334" t="b">
        <v>1</v>
      </c>
      <c r="S334" t="b">
        <v>0</v>
      </c>
      <c r="T334" t="b">
        <v>1</v>
      </c>
      <c r="U334" t="b">
        <v>0</v>
      </c>
      <c r="V334" t="b">
        <v>0</v>
      </c>
      <c r="W334">
        <v>149</v>
      </c>
      <c r="X334">
        <v>3</v>
      </c>
      <c r="Y334">
        <v>25</v>
      </c>
      <c r="Z334">
        <v>33</v>
      </c>
      <c r="AA334">
        <v>26</v>
      </c>
      <c r="AB334">
        <v>1</v>
      </c>
      <c r="AC334">
        <v>1</v>
      </c>
      <c r="AD334">
        <v>0</v>
      </c>
      <c r="AE334">
        <v>0</v>
      </c>
      <c r="AF334">
        <v>0</v>
      </c>
      <c r="AG334">
        <v>1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16</v>
      </c>
      <c r="AP334">
        <v>1</v>
      </c>
      <c r="AQ334">
        <v>2</v>
      </c>
      <c r="AR334">
        <v>3</v>
      </c>
      <c r="AS334">
        <v>10</v>
      </c>
      <c r="AT334">
        <v>0</v>
      </c>
      <c r="AU334">
        <v>77</v>
      </c>
      <c r="AV334">
        <v>1</v>
      </c>
      <c r="AW334">
        <v>2</v>
      </c>
      <c r="AX334">
        <v>3</v>
      </c>
      <c r="AY334">
        <v>10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55</v>
      </c>
      <c r="BN334">
        <v>1</v>
      </c>
      <c r="BO334">
        <v>21</v>
      </c>
      <c r="BP334">
        <v>27</v>
      </c>
      <c r="BQ334">
        <v>5</v>
      </c>
      <c r="BR334">
        <v>1</v>
      </c>
    </row>
    <row r="335" spans="1:70" x14ac:dyDescent="0.25">
      <c r="A335" t="s">
        <v>720</v>
      </c>
      <c r="B335" t="s">
        <v>214</v>
      </c>
      <c r="C335" t="s">
        <v>215</v>
      </c>
      <c r="D335" t="s">
        <v>30</v>
      </c>
      <c r="E335" t="s">
        <v>721</v>
      </c>
      <c r="F335">
        <v>53773</v>
      </c>
      <c r="G335" s="1">
        <v>46055.9375462963</v>
      </c>
      <c r="H335" s="1">
        <v>46055.9375462963</v>
      </c>
      <c r="I335" s="1">
        <v>46055.939143518517</v>
      </c>
      <c r="J335" t="s">
        <v>243</v>
      </c>
      <c r="K335" t="s">
        <v>330</v>
      </c>
      <c r="L335" s="2">
        <v>1.5966452199074074E-3</v>
      </c>
      <c r="M335" t="s">
        <v>263</v>
      </c>
      <c r="N335" t="s">
        <v>264</v>
      </c>
      <c r="O335" t="s">
        <v>198</v>
      </c>
      <c r="P335" t="s">
        <v>242</v>
      </c>
      <c r="Q335" t="b">
        <v>1</v>
      </c>
      <c r="R335" t="b">
        <v>1</v>
      </c>
      <c r="S335" t="b">
        <v>0</v>
      </c>
      <c r="T335" t="b">
        <v>1</v>
      </c>
      <c r="U335" t="b">
        <v>0</v>
      </c>
      <c r="V335" t="b">
        <v>0</v>
      </c>
      <c r="W335">
        <v>146</v>
      </c>
      <c r="X335">
        <v>3</v>
      </c>
      <c r="Y335">
        <v>27</v>
      </c>
      <c r="Z335">
        <v>34</v>
      </c>
      <c r="AA335">
        <v>27</v>
      </c>
      <c r="AB335">
        <v>1</v>
      </c>
      <c r="AC335">
        <v>11</v>
      </c>
      <c r="AD335">
        <v>0</v>
      </c>
      <c r="AE335">
        <v>0</v>
      </c>
      <c r="AF335">
        <v>3</v>
      </c>
      <c r="AG335">
        <v>8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13</v>
      </c>
      <c r="AP335">
        <v>1</v>
      </c>
      <c r="AQ335">
        <v>3</v>
      </c>
      <c r="AR335">
        <v>2</v>
      </c>
      <c r="AS335">
        <v>7</v>
      </c>
      <c r="AT335">
        <v>0</v>
      </c>
      <c r="AU335">
        <v>67</v>
      </c>
      <c r="AV335">
        <v>1</v>
      </c>
      <c r="AW335">
        <v>3</v>
      </c>
      <c r="AX335">
        <v>2</v>
      </c>
      <c r="AY335">
        <v>7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55</v>
      </c>
      <c r="BN335">
        <v>1</v>
      </c>
      <c r="BO335">
        <v>21</v>
      </c>
      <c r="BP335">
        <v>27</v>
      </c>
      <c r="BQ335">
        <v>5</v>
      </c>
      <c r="BR335">
        <v>1</v>
      </c>
    </row>
    <row r="336" spans="1:70" x14ac:dyDescent="0.25">
      <c r="A336" t="s">
        <v>722</v>
      </c>
      <c r="B336" t="s">
        <v>226</v>
      </c>
      <c r="C336" t="s">
        <v>227</v>
      </c>
      <c r="D336" t="s">
        <v>30</v>
      </c>
      <c r="E336" t="s">
        <v>201</v>
      </c>
      <c r="F336">
        <v>43479</v>
      </c>
      <c r="G336" s="1">
        <v>46055.799340277779</v>
      </c>
      <c r="H336" s="1">
        <v>46055.799340277779</v>
      </c>
      <c r="I336" s="1">
        <v>46055.800416666665</v>
      </c>
      <c r="J336" t="s">
        <v>329</v>
      </c>
      <c r="K336" t="s">
        <v>330</v>
      </c>
      <c r="L336" s="2">
        <v>1.0779423842592593E-3</v>
      </c>
      <c r="M336" t="s">
        <v>263</v>
      </c>
      <c r="N336" t="s">
        <v>264</v>
      </c>
      <c r="O336" t="s">
        <v>198</v>
      </c>
      <c r="P336" t="s">
        <v>242</v>
      </c>
      <c r="Q336" t="b">
        <v>1</v>
      </c>
      <c r="R336" t="b">
        <v>1</v>
      </c>
      <c r="S336" t="b">
        <v>0</v>
      </c>
      <c r="T336" t="b">
        <v>1</v>
      </c>
      <c r="U336" t="b">
        <v>0</v>
      </c>
      <c r="V336" t="b">
        <v>0</v>
      </c>
      <c r="W336">
        <v>138</v>
      </c>
      <c r="X336">
        <v>9</v>
      </c>
      <c r="Y336">
        <v>29</v>
      </c>
      <c r="Z336">
        <v>52</v>
      </c>
      <c r="AA336">
        <v>11</v>
      </c>
      <c r="AB336">
        <v>1</v>
      </c>
      <c r="AC336">
        <v>1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23</v>
      </c>
      <c r="AP336">
        <v>4</v>
      </c>
      <c r="AQ336">
        <v>4</v>
      </c>
      <c r="AR336">
        <v>12</v>
      </c>
      <c r="AS336">
        <v>3</v>
      </c>
      <c r="AT336">
        <v>0</v>
      </c>
      <c r="AU336">
        <v>59</v>
      </c>
      <c r="AV336">
        <v>4</v>
      </c>
      <c r="AW336">
        <v>4</v>
      </c>
      <c r="AX336">
        <v>12</v>
      </c>
      <c r="AY336">
        <v>3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55</v>
      </c>
      <c r="BN336">
        <v>1</v>
      </c>
      <c r="BO336">
        <v>21</v>
      </c>
      <c r="BP336">
        <v>27</v>
      </c>
      <c r="BQ336">
        <v>5</v>
      </c>
      <c r="BR336">
        <v>1</v>
      </c>
    </row>
    <row r="337" spans="1:70" x14ac:dyDescent="0.25">
      <c r="A337" t="s">
        <v>723</v>
      </c>
      <c r="B337" t="s">
        <v>224</v>
      </c>
      <c r="C337" t="s">
        <v>225</v>
      </c>
      <c r="D337" t="s">
        <v>30</v>
      </c>
      <c r="E337" t="s">
        <v>201</v>
      </c>
      <c r="F337">
        <v>44462</v>
      </c>
      <c r="G337" s="1">
        <v>46055.799131944441</v>
      </c>
      <c r="H337" s="1">
        <v>46055.799131944441</v>
      </c>
      <c r="I337" s="1">
        <v>46055.800844907404</v>
      </c>
      <c r="J337" t="s">
        <v>329</v>
      </c>
      <c r="K337" t="s">
        <v>330</v>
      </c>
      <c r="L337" s="2">
        <v>1.7124386111111111E-3</v>
      </c>
      <c r="M337" t="s">
        <v>263</v>
      </c>
      <c r="N337" t="s">
        <v>264</v>
      </c>
      <c r="O337" t="s">
        <v>198</v>
      </c>
      <c r="P337" t="s">
        <v>242</v>
      </c>
      <c r="Q337" t="b">
        <v>1</v>
      </c>
      <c r="R337" t="b">
        <v>1</v>
      </c>
      <c r="S337" t="b">
        <v>0</v>
      </c>
      <c r="T337" t="b">
        <v>1</v>
      </c>
      <c r="U337" t="b">
        <v>0</v>
      </c>
      <c r="V337" t="b">
        <v>0</v>
      </c>
      <c r="W337">
        <v>151</v>
      </c>
      <c r="X337">
        <v>13</v>
      </c>
      <c r="Y337">
        <v>35</v>
      </c>
      <c r="Z337">
        <v>55</v>
      </c>
      <c r="AA337">
        <v>13</v>
      </c>
      <c r="AB337">
        <v>1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31</v>
      </c>
      <c r="AP337">
        <v>6</v>
      </c>
      <c r="AQ337">
        <v>7</v>
      </c>
      <c r="AR337">
        <v>14</v>
      </c>
      <c r="AS337">
        <v>4</v>
      </c>
      <c r="AT337">
        <v>0</v>
      </c>
      <c r="AU337">
        <v>65</v>
      </c>
      <c r="AV337">
        <v>6</v>
      </c>
      <c r="AW337">
        <v>7</v>
      </c>
      <c r="AX337">
        <v>14</v>
      </c>
      <c r="AY337">
        <v>4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55</v>
      </c>
      <c r="BN337">
        <v>1</v>
      </c>
      <c r="BO337">
        <v>21</v>
      </c>
      <c r="BP337">
        <v>27</v>
      </c>
      <c r="BQ337">
        <v>5</v>
      </c>
      <c r="BR337">
        <v>1</v>
      </c>
    </row>
    <row r="338" spans="1:70" x14ac:dyDescent="0.25">
      <c r="A338" t="s">
        <v>724</v>
      </c>
      <c r="B338" t="s">
        <v>214</v>
      </c>
      <c r="C338" t="s">
        <v>215</v>
      </c>
      <c r="D338" t="s">
        <v>30</v>
      </c>
      <c r="E338" t="s">
        <v>201</v>
      </c>
      <c r="F338">
        <v>51788</v>
      </c>
      <c r="G338" s="1">
        <v>46055.798958333333</v>
      </c>
      <c r="H338" s="1">
        <v>46055.798958333333</v>
      </c>
      <c r="I338" s="1">
        <v>46055.800034722219</v>
      </c>
      <c r="J338" t="s">
        <v>329</v>
      </c>
      <c r="K338" t="s">
        <v>330</v>
      </c>
      <c r="L338" s="2">
        <v>1.0774710648148147E-3</v>
      </c>
      <c r="M338" t="s">
        <v>263</v>
      </c>
      <c r="N338" t="s">
        <v>264</v>
      </c>
      <c r="O338" t="s">
        <v>198</v>
      </c>
      <c r="P338" t="s">
        <v>242</v>
      </c>
      <c r="Q338" t="b">
        <v>1</v>
      </c>
      <c r="R338" t="b">
        <v>1</v>
      </c>
      <c r="S338" t="b">
        <v>0</v>
      </c>
      <c r="T338" t="b">
        <v>1</v>
      </c>
      <c r="U338" t="b">
        <v>0</v>
      </c>
      <c r="V338" t="b">
        <v>0</v>
      </c>
      <c r="W338">
        <v>145</v>
      </c>
      <c r="X338">
        <v>3</v>
      </c>
      <c r="Y338">
        <v>27</v>
      </c>
      <c r="Z338">
        <v>34</v>
      </c>
      <c r="AA338">
        <v>27</v>
      </c>
      <c r="AB338">
        <v>1</v>
      </c>
      <c r="AC338">
        <v>11</v>
      </c>
      <c r="AD338">
        <v>0</v>
      </c>
      <c r="AE338">
        <v>0</v>
      </c>
      <c r="AF338">
        <v>3</v>
      </c>
      <c r="AG338">
        <v>8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13</v>
      </c>
      <c r="AP338">
        <v>1</v>
      </c>
      <c r="AQ338">
        <v>3</v>
      </c>
      <c r="AR338">
        <v>2</v>
      </c>
      <c r="AS338">
        <v>7</v>
      </c>
      <c r="AT338">
        <v>0</v>
      </c>
      <c r="AU338">
        <v>66</v>
      </c>
      <c r="AV338">
        <v>1</v>
      </c>
      <c r="AW338">
        <v>3</v>
      </c>
      <c r="AX338">
        <v>2</v>
      </c>
      <c r="AY338">
        <v>7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55</v>
      </c>
      <c r="BN338">
        <v>1</v>
      </c>
      <c r="BO338">
        <v>21</v>
      </c>
      <c r="BP338">
        <v>27</v>
      </c>
      <c r="BQ338">
        <v>5</v>
      </c>
      <c r="BR338">
        <v>1</v>
      </c>
    </row>
    <row r="339" spans="1:70" x14ac:dyDescent="0.25">
      <c r="A339" t="s">
        <v>725</v>
      </c>
      <c r="B339" t="s">
        <v>202</v>
      </c>
      <c r="C339" t="s">
        <v>203</v>
      </c>
      <c r="D339" t="s">
        <v>30</v>
      </c>
      <c r="E339" t="s">
        <v>201</v>
      </c>
      <c r="F339">
        <v>8943</v>
      </c>
      <c r="G339" s="1">
        <v>46055.798784722225</v>
      </c>
      <c r="H339" s="1">
        <v>46055.798784722225</v>
      </c>
      <c r="I339" s="1">
        <v>46055.799583333333</v>
      </c>
      <c r="J339" t="s">
        <v>329</v>
      </c>
      <c r="K339" t="s">
        <v>330</v>
      </c>
      <c r="L339" s="2">
        <v>7.9850914351851856E-4</v>
      </c>
      <c r="M339" t="s">
        <v>263</v>
      </c>
      <c r="N339" t="s">
        <v>264</v>
      </c>
      <c r="O339" t="s">
        <v>198</v>
      </c>
      <c r="P339" t="s">
        <v>242</v>
      </c>
      <c r="Q339" t="b">
        <v>1</v>
      </c>
      <c r="R339" t="b">
        <v>1</v>
      </c>
      <c r="S339" t="b">
        <v>0</v>
      </c>
      <c r="T339" t="b">
        <v>1</v>
      </c>
      <c r="U339" t="b">
        <v>0</v>
      </c>
      <c r="V339" t="b">
        <v>0</v>
      </c>
      <c r="W339">
        <v>135</v>
      </c>
      <c r="X339">
        <v>3</v>
      </c>
      <c r="Y339">
        <v>25</v>
      </c>
      <c r="Z339">
        <v>33</v>
      </c>
      <c r="AA339">
        <v>25</v>
      </c>
      <c r="AB339">
        <v>1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16</v>
      </c>
      <c r="AP339">
        <v>1</v>
      </c>
      <c r="AQ339">
        <v>2</v>
      </c>
      <c r="AR339">
        <v>3</v>
      </c>
      <c r="AS339">
        <v>10</v>
      </c>
      <c r="AT339">
        <v>0</v>
      </c>
      <c r="AU339">
        <v>64</v>
      </c>
      <c r="AV339">
        <v>1</v>
      </c>
      <c r="AW339">
        <v>2</v>
      </c>
      <c r="AX339">
        <v>3</v>
      </c>
      <c r="AY339">
        <v>10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55</v>
      </c>
      <c r="BN339">
        <v>1</v>
      </c>
      <c r="BO339">
        <v>21</v>
      </c>
      <c r="BP339">
        <v>27</v>
      </c>
      <c r="BQ339">
        <v>5</v>
      </c>
      <c r="BR339">
        <v>1</v>
      </c>
    </row>
    <row r="340" spans="1:70" x14ac:dyDescent="0.25">
      <c r="A340" t="s">
        <v>726</v>
      </c>
      <c r="B340" t="s">
        <v>218</v>
      </c>
      <c r="C340" t="s">
        <v>219</v>
      </c>
      <c r="D340" t="s">
        <v>30</v>
      </c>
      <c r="E340" t="s">
        <v>201</v>
      </c>
      <c r="F340">
        <v>4576</v>
      </c>
      <c r="G340" s="1">
        <v>46055.798622685186</v>
      </c>
      <c r="H340" s="1">
        <v>46055.798622685186</v>
      </c>
      <c r="I340" s="1">
        <v>46055.800150462965</v>
      </c>
      <c r="J340" t="s">
        <v>329</v>
      </c>
      <c r="K340" t="s">
        <v>330</v>
      </c>
      <c r="L340" s="2">
        <v>1.5268102314814815E-3</v>
      </c>
      <c r="M340" t="s">
        <v>263</v>
      </c>
      <c r="N340" t="s">
        <v>264</v>
      </c>
      <c r="O340" t="s">
        <v>198</v>
      </c>
      <c r="P340" t="s">
        <v>242</v>
      </c>
      <c r="Q340" t="b">
        <v>1</v>
      </c>
      <c r="R340" t="b">
        <v>1</v>
      </c>
      <c r="S340" t="b">
        <v>0</v>
      </c>
      <c r="T340" t="b">
        <v>1</v>
      </c>
      <c r="U340" t="b">
        <v>0</v>
      </c>
      <c r="V340" t="b">
        <v>0</v>
      </c>
      <c r="W340">
        <v>174</v>
      </c>
      <c r="X340">
        <v>11</v>
      </c>
      <c r="Y340">
        <v>37</v>
      </c>
      <c r="Z340">
        <v>43</v>
      </c>
      <c r="AA340">
        <v>32</v>
      </c>
      <c r="AB340">
        <v>1</v>
      </c>
      <c r="AC340">
        <v>5</v>
      </c>
      <c r="AD340">
        <v>0</v>
      </c>
      <c r="AE340">
        <v>0</v>
      </c>
      <c r="AF340">
        <v>0</v>
      </c>
      <c r="AG340">
        <v>5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32</v>
      </c>
      <c r="AP340">
        <v>5</v>
      </c>
      <c r="AQ340">
        <v>8</v>
      </c>
      <c r="AR340">
        <v>8</v>
      </c>
      <c r="AS340">
        <v>11</v>
      </c>
      <c r="AT340">
        <v>0</v>
      </c>
      <c r="AU340">
        <v>82</v>
      </c>
      <c r="AV340">
        <v>5</v>
      </c>
      <c r="AW340">
        <v>8</v>
      </c>
      <c r="AX340">
        <v>8</v>
      </c>
      <c r="AY340">
        <v>11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55</v>
      </c>
      <c r="BN340">
        <v>1</v>
      </c>
      <c r="BO340">
        <v>21</v>
      </c>
      <c r="BP340">
        <v>27</v>
      </c>
      <c r="BQ340">
        <v>5</v>
      </c>
      <c r="BR340">
        <v>1</v>
      </c>
    </row>
    <row r="341" spans="1:70" x14ac:dyDescent="0.25">
      <c r="A341" t="s">
        <v>727</v>
      </c>
      <c r="B341" t="s">
        <v>208</v>
      </c>
      <c r="C341" t="s">
        <v>209</v>
      </c>
      <c r="D341" t="s">
        <v>30</v>
      </c>
      <c r="E341" t="s">
        <v>201</v>
      </c>
      <c r="F341">
        <v>4482</v>
      </c>
      <c r="G341" s="1">
        <v>46055.798425925925</v>
      </c>
      <c r="H341" s="1">
        <v>46055.798425925925</v>
      </c>
      <c r="I341" s="1">
        <v>46055.801550925928</v>
      </c>
      <c r="J341" t="s">
        <v>329</v>
      </c>
      <c r="K341" t="s">
        <v>330</v>
      </c>
      <c r="L341" s="2">
        <v>3.1339058564814814E-3</v>
      </c>
      <c r="M341" t="s">
        <v>263</v>
      </c>
      <c r="N341" t="s">
        <v>264</v>
      </c>
      <c r="O341" t="s">
        <v>198</v>
      </c>
      <c r="P341" t="s">
        <v>242</v>
      </c>
      <c r="Q341" t="b">
        <v>1</v>
      </c>
      <c r="R341" t="b">
        <v>1</v>
      </c>
      <c r="S341" t="b">
        <v>0</v>
      </c>
      <c r="T341" t="b">
        <v>1</v>
      </c>
      <c r="U341" t="b">
        <v>0</v>
      </c>
      <c r="V341" t="b">
        <v>0</v>
      </c>
      <c r="W341">
        <v>221</v>
      </c>
      <c r="X341">
        <v>10</v>
      </c>
      <c r="Y341">
        <v>96</v>
      </c>
      <c r="Z341">
        <v>52</v>
      </c>
      <c r="AA341">
        <v>2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80</v>
      </c>
      <c r="AP341">
        <v>5</v>
      </c>
      <c r="AQ341">
        <v>48</v>
      </c>
      <c r="AR341">
        <v>26</v>
      </c>
      <c r="AS341">
        <v>1</v>
      </c>
      <c r="AT341">
        <v>0</v>
      </c>
      <c r="AU341">
        <v>141</v>
      </c>
      <c r="AV341">
        <v>5</v>
      </c>
      <c r="AW341">
        <v>48</v>
      </c>
      <c r="AX341">
        <v>26</v>
      </c>
      <c r="AY341">
        <v>1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</row>
    <row r="342" spans="1:70" x14ac:dyDescent="0.25">
      <c r="A342" t="s">
        <v>728</v>
      </c>
      <c r="B342" t="s">
        <v>222</v>
      </c>
      <c r="C342" t="s">
        <v>223</v>
      </c>
      <c r="D342" t="s">
        <v>30</v>
      </c>
      <c r="E342" t="s">
        <v>201</v>
      </c>
      <c r="F342">
        <v>75721</v>
      </c>
      <c r="G342" s="1">
        <v>46055.79828703704</v>
      </c>
      <c r="H342" s="1">
        <v>46055.79828703704</v>
      </c>
      <c r="I342" s="1">
        <v>46055.799386574072</v>
      </c>
      <c r="J342" t="s">
        <v>329</v>
      </c>
      <c r="K342" t="s">
        <v>330</v>
      </c>
      <c r="L342" s="2">
        <v>1.0942992361111111E-3</v>
      </c>
      <c r="M342" t="s">
        <v>263</v>
      </c>
      <c r="N342" t="s">
        <v>264</v>
      </c>
      <c r="O342" t="s">
        <v>198</v>
      </c>
      <c r="P342" t="s">
        <v>242</v>
      </c>
      <c r="Q342" t="b">
        <v>1</v>
      </c>
      <c r="R342" t="b">
        <v>1</v>
      </c>
      <c r="S342" t="b">
        <v>0</v>
      </c>
      <c r="T342" t="b">
        <v>1</v>
      </c>
      <c r="U342" t="b">
        <v>0</v>
      </c>
      <c r="V342" t="b">
        <v>0</v>
      </c>
      <c r="W342">
        <v>201</v>
      </c>
      <c r="X342">
        <v>14</v>
      </c>
      <c r="Y342">
        <v>40</v>
      </c>
      <c r="Z342">
        <v>50</v>
      </c>
      <c r="AA342">
        <v>44</v>
      </c>
      <c r="AB342">
        <v>0</v>
      </c>
      <c r="AC342">
        <v>12</v>
      </c>
      <c r="AD342">
        <v>0</v>
      </c>
      <c r="AE342">
        <v>0</v>
      </c>
      <c r="AF342">
        <v>0</v>
      </c>
      <c r="AG342">
        <v>12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22</v>
      </c>
      <c r="AP342">
        <v>6</v>
      </c>
      <c r="AQ342">
        <v>3</v>
      </c>
      <c r="AR342">
        <v>3</v>
      </c>
      <c r="AS342">
        <v>10</v>
      </c>
      <c r="AT342">
        <v>0</v>
      </c>
      <c r="AU342">
        <v>75</v>
      </c>
      <c r="AV342">
        <v>6</v>
      </c>
      <c r="AW342">
        <v>3</v>
      </c>
      <c r="AX342">
        <v>3</v>
      </c>
      <c r="AY342">
        <v>10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92</v>
      </c>
      <c r="BN342">
        <v>2</v>
      </c>
      <c r="BO342">
        <v>34</v>
      </c>
      <c r="BP342">
        <v>44</v>
      </c>
      <c r="BQ342">
        <v>12</v>
      </c>
      <c r="BR342">
        <v>0</v>
      </c>
    </row>
    <row r="343" spans="1:70" x14ac:dyDescent="0.25">
      <c r="A343" t="s">
        <v>729</v>
      </c>
      <c r="B343" t="s">
        <v>204</v>
      </c>
      <c r="C343" t="s">
        <v>205</v>
      </c>
      <c r="D343" t="s">
        <v>30</v>
      </c>
      <c r="E343" t="s">
        <v>201</v>
      </c>
      <c r="F343">
        <v>565747</v>
      </c>
      <c r="G343" s="1">
        <v>46055.797881944447</v>
      </c>
      <c r="H343" s="1">
        <v>46055.797881944447</v>
      </c>
      <c r="I343" s="1">
        <v>46055.800810185188</v>
      </c>
      <c r="J343" t="s">
        <v>329</v>
      </c>
      <c r="K343" t="s">
        <v>330</v>
      </c>
      <c r="L343" s="2">
        <v>2.9269340972222224E-3</v>
      </c>
      <c r="M343" t="s">
        <v>263</v>
      </c>
      <c r="N343" t="s">
        <v>264</v>
      </c>
      <c r="O343" t="s">
        <v>198</v>
      </c>
      <c r="P343" t="s">
        <v>242</v>
      </c>
      <c r="Q343" t="b">
        <v>1</v>
      </c>
      <c r="R343" t="b">
        <v>1</v>
      </c>
      <c r="S343" t="b">
        <v>0</v>
      </c>
      <c r="T343" t="b">
        <v>1</v>
      </c>
      <c r="U343" t="b">
        <v>0</v>
      </c>
      <c r="V343" t="b">
        <v>0</v>
      </c>
      <c r="W343">
        <v>58</v>
      </c>
      <c r="X343">
        <v>0</v>
      </c>
      <c r="Y343">
        <v>4</v>
      </c>
      <c r="Z343">
        <v>19</v>
      </c>
      <c r="AA343">
        <v>14</v>
      </c>
      <c r="AB343">
        <v>0</v>
      </c>
      <c r="AC343">
        <v>9</v>
      </c>
      <c r="AD343">
        <v>0</v>
      </c>
      <c r="AE343">
        <v>0</v>
      </c>
      <c r="AF343">
        <v>1</v>
      </c>
      <c r="AG343">
        <v>8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14</v>
      </c>
      <c r="AP343">
        <v>0</v>
      </c>
      <c r="AQ343">
        <v>2</v>
      </c>
      <c r="AR343">
        <v>9</v>
      </c>
      <c r="AS343">
        <v>3</v>
      </c>
      <c r="AT343">
        <v>0</v>
      </c>
      <c r="AU343">
        <v>35</v>
      </c>
      <c r="AV343">
        <v>0</v>
      </c>
      <c r="AW343">
        <v>2</v>
      </c>
      <c r="AX343">
        <v>9</v>
      </c>
      <c r="AY343">
        <v>3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</row>
    <row r="344" spans="1:70" x14ac:dyDescent="0.25">
      <c r="A344" t="s">
        <v>730</v>
      </c>
      <c r="B344" t="s">
        <v>232</v>
      </c>
      <c r="C344" t="s">
        <v>233</v>
      </c>
      <c r="D344" t="s">
        <v>30</v>
      </c>
      <c r="E344" t="s">
        <v>201</v>
      </c>
      <c r="F344">
        <v>12722</v>
      </c>
      <c r="G344" s="1">
        <v>46055.797673611109</v>
      </c>
      <c r="H344" s="1">
        <v>46055.797673611109</v>
      </c>
      <c r="I344" s="1">
        <v>46055.799178240741</v>
      </c>
      <c r="J344" t="s">
        <v>329</v>
      </c>
      <c r="K344" t="s">
        <v>330</v>
      </c>
      <c r="L344" s="2">
        <v>1.5027231828703704E-3</v>
      </c>
      <c r="M344" t="s">
        <v>263</v>
      </c>
      <c r="N344" t="s">
        <v>264</v>
      </c>
      <c r="O344" t="s">
        <v>198</v>
      </c>
      <c r="P344" t="s">
        <v>242</v>
      </c>
      <c r="Q344" t="b">
        <v>1</v>
      </c>
      <c r="R344" t="b">
        <v>1</v>
      </c>
      <c r="S344" t="b">
        <v>0</v>
      </c>
      <c r="T344" t="b">
        <v>1</v>
      </c>
      <c r="U344" t="b">
        <v>0</v>
      </c>
      <c r="V344" t="b">
        <v>0</v>
      </c>
      <c r="W344">
        <v>176</v>
      </c>
      <c r="X344">
        <v>14</v>
      </c>
      <c r="Y344">
        <v>32</v>
      </c>
      <c r="Z344">
        <v>36</v>
      </c>
      <c r="AA344">
        <v>35</v>
      </c>
      <c r="AB344">
        <v>0</v>
      </c>
      <c r="AC344">
        <v>7</v>
      </c>
      <c r="AD344">
        <v>0</v>
      </c>
      <c r="AE344">
        <v>0</v>
      </c>
      <c r="AF344">
        <v>0</v>
      </c>
      <c r="AG344">
        <v>7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47</v>
      </c>
      <c r="AP344">
        <v>7</v>
      </c>
      <c r="AQ344">
        <v>13</v>
      </c>
      <c r="AR344">
        <v>15</v>
      </c>
      <c r="AS344">
        <v>12</v>
      </c>
      <c r="AT344">
        <v>0</v>
      </c>
      <c r="AU344">
        <v>106</v>
      </c>
      <c r="AV344">
        <v>7</v>
      </c>
      <c r="AW344">
        <v>13</v>
      </c>
      <c r="AX344">
        <v>15</v>
      </c>
      <c r="AY344">
        <v>12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16</v>
      </c>
      <c r="BN344">
        <v>0</v>
      </c>
      <c r="BO344">
        <v>6</v>
      </c>
      <c r="BP344">
        <v>6</v>
      </c>
      <c r="BQ344">
        <v>4</v>
      </c>
      <c r="BR344">
        <v>0</v>
      </c>
    </row>
    <row r="345" spans="1:70" x14ac:dyDescent="0.25">
      <c r="A345" t="s">
        <v>731</v>
      </c>
      <c r="B345" t="s">
        <v>232</v>
      </c>
      <c r="C345" t="s">
        <v>233</v>
      </c>
      <c r="D345" t="s">
        <v>30</v>
      </c>
      <c r="E345" t="s">
        <v>201</v>
      </c>
      <c r="F345">
        <v>12722</v>
      </c>
      <c r="G345" s="1">
        <v>46055.797442129631</v>
      </c>
      <c r="H345" s="1">
        <v>46055.797442129631</v>
      </c>
      <c r="I345" s="1">
        <v>46055.798993055556</v>
      </c>
      <c r="J345" t="s">
        <v>329</v>
      </c>
      <c r="K345" t="s">
        <v>330</v>
      </c>
      <c r="L345" s="2">
        <v>1.5545032291666666E-3</v>
      </c>
      <c r="M345" t="s">
        <v>263</v>
      </c>
      <c r="N345" t="s">
        <v>264</v>
      </c>
      <c r="O345" t="s">
        <v>198</v>
      </c>
      <c r="P345" t="s">
        <v>242</v>
      </c>
      <c r="Q345" t="b">
        <v>1</v>
      </c>
      <c r="R345" t="b">
        <v>1</v>
      </c>
      <c r="S345" t="b">
        <v>0</v>
      </c>
      <c r="T345" t="b">
        <v>1</v>
      </c>
      <c r="U345" t="b">
        <v>0</v>
      </c>
      <c r="V345" t="b">
        <v>0</v>
      </c>
      <c r="W345">
        <v>176</v>
      </c>
      <c r="X345">
        <v>14</v>
      </c>
      <c r="Y345">
        <v>32</v>
      </c>
      <c r="Z345">
        <v>36</v>
      </c>
      <c r="AA345">
        <v>35</v>
      </c>
      <c r="AB345">
        <v>0</v>
      </c>
      <c r="AC345">
        <v>7</v>
      </c>
      <c r="AD345">
        <v>0</v>
      </c>
      <c r="AE345">
        <v>0</v>
      </c>
      <c r="AF345">
        <v>0</v>
      </c>
      <c r="AG345">
        <v>7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47</v>
      </c>
      <c r="AP345">
        <v>7</v>
      </c>
      <c r="AQ345">
        <v>13</v>
      </c>
      <c r="AR345">
        <v>15</v>
      </c>
      <c r="AS345">
        <v>12</v>
      </c>
      <c r="AT345">
        <v>0</v>
      </c>
      <c r="AU345">
        <v>106</v>
      </c>
      <c r="AV345">
        <v>7</v>
      </c>
      <c r="AW345">
        <v>13</v>
      </c>
      <c r="AX345">
        <v>15</v>
      </c>
      <c r="AY345">
        <v>12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16</v>
      </c>
      <c r="BN345">
        <v>0</v>
      </c>
      <c r="BO345">
        <v>6</v>
      </c>
      <c r="BP345">
        <v>6</v>
      </c>
      <c r="BQ345">
        <v>4</v>
      </c>
      <c r="BR345">
        <v>0</v>
      </c>
    </row>
    <row r="346" spans="1:70" x14ac:dyDescent="0.25">
      <c r="A346" t="s">
        <v>732</v>
      </c>
      <c r="B346" t="s">
        <v>199</v>
      </c>
      <c r="C346" t="s">
        <v>200</v>
      </c>
      <c r="D346" t="s">
        <v>30</v>
      </c>
      <c r="E346" t="s">
        <v>201</v>
      </c>
      <c r="F346">
        <v>2912</v>
      </c>
      <c r="G346" s="1">
        <v>46055.797303240739</v>
      </c>
      <c r="H346" s="1">
        <v>46055.797303240739</v>
      </c>
      <c r="I346" s="1">
        <v>46055.799525462964</v>
      </c>
      <c r="J346" t="s">
        <v>329</v>
      </c>
      <c r="K346" t="s">
        <v>330</v>
      </c>
      <c r="L346" s="2">
        <v>2.2221551388888891E-3</v>
      </c>
      <c r="M346" t="s">
        <v>263</v>
      </c>
      <c r="N346" t="s">
        <v>264</v>
      </c>
      <c r="O346" t="s">
        <v>198</v>
      </c>
      <c r="P346" t="s">
        <v>242</v>
      </c>
      <c r="Q346" t="b">
        <v>1</v>
      </c>
      <c r="R346" t="b">
        <v>1</v>
      </c>
      <c r="S346" t="b">
        <v>0</v>
      </c>
      <c r="T346" t="b">
        <v>1</v>
      </c>
      <c r="U346" t="b">
        <v>0</v>
      </c>
      <c r="V346" t="b">
        <v>0</v>
      </c>
      <c r="W346">
        <v>258</v>
      </c>
      <c r="X346">
        <v>20</v>
      </c>
      <c r="Y346">
        <v>70</v>
      </c>
      <c r="Z346">
        <v>74</v>
      </c>
      <c r="AA346">
        <v>22</v>
      </c>
      <c r="AB346">
        <v>0</v>
      </c>
      <c r="AC346">
        <v>2</v>
      </c>
      <c r="AD346">
        <v>0</v>
      </c>
      <c r="AE346">
        <v>0</v>
      </c>
      <c r="AF346">
        <v>2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92</v>
      </c>
      <c r="AP346">
        <v>10</v>
      </c>
      <c r="AQ346">
        <v>35</v>
      </c>
      <c r="AR346">
        <v>36</v>
      </c>
      <c r="AS346">
        <v>11</v>
      </c>
      <c r="AT346">
        <v>0</v>
      </c>
      <c r="AU346">
        <v>164</v>
      </c>
      <c r="AV346">
        <v>10</v>
      </c>
      <c r="AW346">
        <v>35</v>
      </c>
      <c r="AX346">
        <v>36</v>
      </c>
      <c r="AY346">
        <v>11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</row>
    <row r="347" spans="1:70" x14ac:dyDescent="0.25">
      <c r="A347" t="s">
        <v>733</v>
      </c>
      <c r="B347" t="s">
        <v>220</v>
      </c>
      <c r="C347" t="s">
        <v>221</v>
      </c>
      <c r="D347" t="s">
        <v>30</v>
      </c>
      <c r="E347" t="s">
        <v>201</v>
      </c>
      <c r="F347">
        <v>32471</v>
      </c>
      <c r="G347" s="1">
        <v>46055.7971412037</v>
      </c>
      <c r="H347" s="1">
        <v>46055.7971412037</v>
      </c>
      <c r="I347" s="1">
        <v>46055.797986111109</v>
      </c>
      <c r="J347" t="s">
        <v>329</v>
      </c>
      <c r="K347" t="s">
        <v>330</v>
      </c>
      <c r="L347" s="2">
        <v>8.4289403935185181E-4</v>
      </c>
      <c r="M347" t="s">
        <v>263</v>
      </c>
      <c r="N347" t="s">
        <v>264</v>
      </c>
      <c r="O347" t="s">
        <v>198</v>
      </c>
      <c r="P347" t="s">
        <v>242</v>
      </c>
      <c r="Q347" t="b">
        <v>1</v>
      </c>
      <c r="R347" t="b">
        <v>1</v>
      </c>
      <c r="S347" t="b">
        <v>0</v>
      </c>
      <c r="T347" t="b">
        <v>1</v>
      </c>
      <c r="U347" t="b">
        <v>0</v>
      </c>
      <c r="V347" t="b">
        <v>0</v>
      </c>
      <c r="W347">
        <v>155</v>
      </c>
      <c r="X347">
        <v>13</v>
      </c>
      <c r="Y347">
        <v>37</v>
      </c>
      <c r="Z347">
        <v>53</v>
      </c>
      <c r="AA347">
        <v>20</v>
      </c>
      <c r="AB347">
        <v>1</v>
      </c>
      <c r="AC347">
        <v>5</v>
      </c>
      <c r="AD347">
        <v>0</v>
      </c>
      <c r="AE347">
        <v>0</v>
      </c>
      <c r="AF347">
        <v>0</v>
      </c>
      <c r="AG347">
        <v>5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32</v>
      </c>
      <c r="AP347">
        <v>6</v>
      </c>
      <c r="AQ347">
        <v>8</v>
      </c>
      <c r="AR347">
        <v>13</v>
      </c>
      <c r="AS347">
        <v>5</v>
      </c>
      <c r="AT347">
        <v>0</v>
      </c>
      <c r="AU347">
        <v>63</v>
      </c>
      <c r="AV347">
        <v>6</v>
      </c>
      <c r="AW347">
        <v>8</v>
      </c>
      <c r="AX347">
        <v>13</v>
      </c>
      <c r="AY347">
        <v>5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55</v>
      </c>
      <c r="BN347">
        <v>1</v>
      </c>
      <c r="BO347">
        <v>21</v>
      </c>
      <c r="BP347">
        <v>27</v>
      </c>
      <c r="BQ347">
        <v>5</v>
      </c>
      <c r="BR347">
        <v>1</v>
      </c>
    </row>
    <row r="348" spans="1:70" x14ac:dyDescent="0.25">
      <c r="A348" t="s">
        <v>734</v>
      </c>
      <c r="B348" t="s">
        <v>228</v>
      </c>
      <c r="C348" t="s">
        <v>229</v>
      </c>
      <c r="D348" t="s">
        <v>30</v>
      </c>
      <c r="E348" t="s">
        <v>201</v>
      </c>
      <c r="F348">
        <v>17950</v>
      </c>
      <c r="G348" s="1">
        <v>46055.796979166669</v>
      </c>
      <c r="H348" s="1">
        <v>46055.796979166669</v>
      </c>
      <c r="I348" s="1">
        <v>46055.798483796294</v>
      </c>
      <c r="J348" t="s">
        <v>329</v>
      </c>
      <c r="K348" t="s">
        <v>330</v>
      </c>
      <c r="L348" s="2">
        <v>1.5051585763888888E-3</v>
      </c>
      <c r="M348" t="s">
        <v>263</v>
      </c>
      <c r="N348" t="s">
        <v>264</v>
      </c>
      <c r="O348" t="s">
        <v>198</v>
      </c>
      <c r="P348" t="s">
        <v>242</v>
      </c>
      <c r="Q348" t="b">
        <v>1</v>
      </c>
      <c r="R348" t="b">
        <v>1</v>
      </c>
      <c r="S348" t="b">
        <v>0</v>
      </c>
      <c r="T348" t="b">
        <v>1</v>
      </c>
      <c r="U348" t="b">
        <v>0</v>
      </c>
      <c r="V348" t="b">
        <v>0</v>
      </c>
      <c r="W348">
        <v>161</v>
      </c>
      <c r="X348">
        <v>13</v>
      </c>
      <c r="Y348">
        <v>35</v>
      </c>
      <c r="Z348">
        <v>55</v>
      </c>
      <c r="AA348">
        <v>28</v>
      </c>
      <c r="AB348">
        <v>1</v>
      </c>
      <c r="AC348">
        <v>13</v>
      </c>
      <c r="AD348">
        <v>0</v>
      </c>
      <c r="AE348">
        <v>0</v>
      </c>
      <c r="AF348">
        <v>0</v>
      </c>
      <c r="AG348">
        <v>13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32</v>
      </c>
      <c r="AP348">
        <v>6</v>
      </c>
      <c r="AQ348">
        <v>7</v>
      </c>
      <c r="AR348">
        <v>14</v>
      </c>
      <c r="AS348">
        <v>5</v>
      </c>
      <c r="AT348">
        <v>0</v>
      </c>
      <c r="AU348">
        <v>61</v>
      </c>
      <c r="AV348">
        <v>6</v>
      </c>
      <c r="AW348">
        <v>7</v>
      </c>
      <c r="AX348">
        <v>14</v>
      </c>
      <c r="AY348">
        <v>5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55</v>
      </c>
      <c r="BN348">
        <v>1</v>
      </c>
      <c r="BO348">
        <v>21</v>
      </c>
      <c r="BP348">
        <v>27</v>
      </c>
      <c r="BQ348">
        <v>5</v>
      </c>
      <c r="BR348">
        <v>1</v>
      </c>
    </row>
    <row r="349" spans="1:70" x14ac:dyDescent="0.25">
      <c r="A349" t="s">
        <v>735</v>
      </c>
      <c r="B349" t="s">
        <v>216</v>
      </c>
      <c r="C349" t="s">
        <v>217</v>
      </c>
      <c r="D349" t="s">
        <v>30</v>
      </c>
      <c r="E349" t="s">
        <v>201</v>
      </c>
      <c r="F349">
        <v>2717</v>
      </c>
      <c r="G349" s="1">
        <v>46055.796770833331</v>
      </c>
      <c r="H349" s="1">
        <v>46055.796770833331</v>
      </c>
      <c r="I349" s="1">
        <v>46055.797615740739</v>
      </c>
      <c r="J349" t="s">
        <v>329</v>
      </c>
      <c r="K349" t="s">
        <v>330</v>
      </c>
      <c r="L349" s="2">
        <v>8.3545185185185183E-4</v>
      </c>
      <c r="M349" t="s">
        <v>263</v>
      </c>
      <c r="N349" t="s">
        <v>264</v>
      </c>
      <c r="O349" t="s">
        <v>198</v>
      </c>
      <c r="P349" t="s">
        <v>242</v>
      </c>
      <c r="Q349" t="b">
        <v>1</v>
      </c>
      <c r="R349" t="b">
        <v>1</v>
      </c>
      <c r="S349" t="b">
        <v>0</v>
      </c>
      <c r="T349" t="b">
        <v>1</v>
      </c>
      <c r="U349" t="b">
        <v>0</v>
      </c>
      <c r="V349" t="b">
        <v>0</v>
      </c>
      <c r="W349">
        <v>139</v>
      </c>
      <c r="X349">
        <v>3</v>
      </c>
      <c r="Y349">
        <v>25</v>
      </c>
      <c r="Z349">
        <v>33</v>
      </c>
      <c r="AA349">
        <v>26</v>
      </c>
      <c r="AB349">
        <v>1</v>
      </c>
      <c r="AC349">
        <v>1</v>
      </c>
      <c r="AD349">
        <v>0</v>
      </c>
      <c r="AE349">
        <v>0</v>
      </c>
      <c r="AF349">
        <v>0</v>
      </c>
      <c r="AG349">
        <v>1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16</v>
      </c>
      <c r="AP349">
        <v>1</v>
      </c>
      <c r="AQ349">
        <v>2</v>
      </c>
      <c r="AR349">
        <v>3</v>
      </c>
      <c r="AS349">
        <v>10</v>
      </c>
      <c r="AT349">
        <v>0</v>
      </c>
      <c r="AU349">
        <v>67</v>
      </c>
      <c r="AV349">
        <v>1</v>
      </c>
      <c r="AW349">
        <v>2</v>
      </c>
      <c r="AX349">
        <v>3</v>
      </c>
      <c r="AY349">
        <v>10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55</v>
      </c>
      <c r="BN349">
        <v>1</v>
      </c>
      <c r="BO349">
        <v>21</v>
      </c>
      <c r="BP349">
        <v>27</v>
      </c>
      <c r="BQ349">
        <v>5</v>
      </c>
      <c r="BR349">
        <v>1</v>
      </c>
    </row>
    <row r="350" spans="1:70" x14ac:dyDescent="0.25">
      <c r="A350" t="s">
        <v>736</v>
      </c>
      <c r="B350" t="s">
        <v>212</v>
      </c>
      <c r="C350" t="s">
        <v>213</v>
      </c>
      <c r="D350" t="s">
        <v>30</v>
      </c>
      <c r="E350" t="s">
        <v>201</v>
      </c>
      <c r="F350">
        <v>31533</v>
      </c>
      <c r="G350" s="1">
        <v>46055.796574074076</v>
      </c>
      <c r="H350" s="1">
        <v>46055.796574074076</v>
      </c>
      <c r="I350" s="1">
        <v>46055.798113425924</v>
      </c>
      <c r="J350" t="s">
        <v>329</v>
      </c>
      <c r="K350" t="s">
        <v>330</v>
      </c>
      <c r="L350" s="2">
        <v>1.5343829976851853E-3</v>
      </c>
      <c r="M350" t="s">
        <v>450</v>
      </c>
      <c r="N350" t="s">
        <v>264</v>
      </c>
      <c r="O350" t="s">
        <v>198</v>
      </c>
      <c r="P350" t="s">
        <v>242</v>
      </c>
      <c r="Q350" t="b">
        <v>1</v>
      </c>
      <c r="R350" t="b">
        <v>1</v>
      </c>
      <c r="S350" t="b">
        <v>0</v>
      </c>
      <c r="T350" t="b">
        <v>0</v>
      </c>
      <c r="U350" t="b">
        <v>1</v>
      </c>
      <c r="V350" t="b">
        <v>0</v>
      </c>
      <c r="W350">
        <v>147</v>
      </c>
      <c r="X350">
        <v>12</v>
      </c>
      <c r="Y350">
        <v>22</v>
      </c>
      <c r="Z350">
        <v>22</v>
      </c>
      <c r="AA350">
        <v>45</v>
      </c>
      <c r="AB350">
        <v>0</v>
      </c>
      <c r="AC350">
        <v>19</v>
      </c>
      <c r="AD350">
        <v>0</v>
      </c>
      <c r="AE350">
        <v>0</v>
      </c>
      <c r="AF350">
        <v>0</v>
      </c>
      <c r="AG350">
        <v>19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41</v>
      </c>
      <c r="AP350">
        <v>6</v>
      </c>
      <c r="AQ350">
        <v>11</v>
      </c>
      <c r="AR350">
        <v>11</v>
      </c>
      <c r="AS350">
        <v>13</v>
      </c>
      <c r="AT350">
        <v>0</v>
      </c>
      <c r="AU350">
        <v>87</v>
      </c>
      <c r="AV350">
        <v>6</v>
      </c>
      <c r="AW350">
        <v>11</v>
      </c>
      <c r="AX350">
        <v>11</v>
      </c>
      <c r="AY350">
        <v>13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</row>
    <row r="351" spans="1:70" x14ac:dyDescent="0.25">
      <c r="A351" t="s">
        <v>737</v>
      </c>
      <c r="B351" t="s">
        <v>206</v>
      </c>
      <c r="C351" t="s">
        <v>207</v>
      </c>
      <c r="D351" t="s">
        <v>30</v>
      </c>
      <c r="E351" t="s">
        <v>201</v>
      </c>
      <c r="F351">
        <v>107446</v>
      </c>
      <c r="G351" s="1">
        <v>46055.796423611115</v>
      </c>
      <c r="H351" s="1">
        <v>46055.796423611115</v>
      </c>
      <c r="I351" s="1">
        <v>46055.799409722225</v>
      </c>
      <c r="J351" t="s">
        <v>329</v>
      </c>
      <c r="K351" t="s">
        <v>330</v>
      </c>
      <c r="L351" s="2">
        <v>2.9878928009259261E-3</v>
      </c>
      <c r="M351" t="s">
        <v>263</v>
      </c>
      <c r="N351" t="s">
        <v>264</v>
      </c>
      <c r="O351" t="s">
        <v>198</v>
      </c>
      <c r="P351" t="s">
        <v>242</v>
      </c>
      <c r="Q351" t="b">
        <v>1</v>
      </c>
      <c r="R351" t="b">
        <v>1</v>
      </c>
      <c r="S351" t="b">
        <v>0</v>
      </c>
      <c r="T351" t="b">
        <v>1</v>
      </c>
      <c r="U351" t="b">
        <v>0</v>
      </c>
      <c r="V351" t="b">
        <v>0</v>
      </c>
      <c r="W351">
        <v>1104</v>
      </c>
      <c r="X351">
        <v>14</v>
      </c>
      <c r="Y351">
        <v>32</v>
      </c>
      <c r="Z351">
        <v>86</v>
      </c>
      <c r="AA351">
        <v>22</v>
      </c>
      <c r="AB351">
        <v>2</v>
      </c>
      <c r="AC351">
        <v>14</v>
      </c>
      <c r="AD351">
        <v>0</v>
      </c>
      <c r="AE351">
        <v>0</v>
      </c>
      <c r="AF351">
        <v>2</v>
      </c>
      <c r="AG351">
        <v>12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71</v>
      </c>
      <c r="AP351">
        <v>7</v>
      </c>
      <c r="AQ351">
        <v>16</v>
      </c>
      <c r="AR351">
        <v>42</v>
      </c>
      <c r="AS351">
        <v>5</v>
      </c>
      <c r="AT351">
        <v>1</v>
      </c>
      <c r="AU351">
        <v>1019</v>
      </c>
      <c r="AV351">
        <v>7</v>
      </c>
      <c r="AW351">
        <v>16</v>
      </c>
      <c r="AX351">
        <v>42</v>
      </c>
      <c r="AY351">
        <v>5</v>
      </c>
      <c r="AZ351">
        <v>1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</row>
    <row r="352" spans="1:70" x14ac:dyDescent="0.25">
      <c r="A352" t="s">
        <v>738</v>
      </c>
      <c r="B352" t="s">
        <v>206</v>
      </c>
      <c r="C352" t="s">
        <v>207</v>
      </c>
      <c r="D352" t="s">
        <v>30</v>
      </c>
      <c r="E352" t="s">
        <v>583</v>
      </c>
      <c r="F352">
        <v>107446</v>
      </c>
      <c r="G352" s="1">
        <v>46051.742256944446</v>
      </c>
      <c r="H352" s="1">
        <v>46051.742256944446</v>
      </c>
      <c r="I352" s="1">
        <v>46051.745937500003</v>
      </c>
      <c r="J352" t="s">
        <v>279</v>
      </c>
      <c r="K352" t="s">
        <v>339</v>
      </c>
      <c r="L352" s="2">
        <v>3.6809128935185184E-3</v>
      </c>
      <c r="M352" t="s">
        <v>263</v>
      </c>
      <c r="N352" t="s">
        <v>264</v>
      </c>
      <c r="O352" t="s">
        <v>198</v>
      </c>
      <c r="P352" t="s">
        <v>242</v>
      </c>
      <c r="Q352" t="b">
        <v>1</v>
      </c>
      <c r="R352" t="b">
        <v>1</v>
      </c>
      <c r="S352" t="b">
        <v>0</v>
      </c>
      <c r="T352" t="b">
        <v>1</v>
      </c>
      <c r="U352" t="b">
        <v>0</v>
      </c>
      <c r="V352" t="b">
        <v>0</v>
      </c>
      <c r="W352">
        <v>1104</v>
      </c>
      <c r="X352">
        <v>14</v>
      </c>
      <c r="Y352">
        <v>32</v>
      </c>
      <c r="Z352">
        <v>86</v>
      </c>
      <c r="AA352">
        <v>22</v>
      </c>
      <c r="AB352">
        <v>2</v>
      </c>
      <c r="AC352">
        <v>14</v>
      </c>
      <c r="AD352">
        <v>0</v>
      </c>
      <c r="AE352">
        <v>0</v>
      </c>
      <c r="AF352">
        <v>2</v>
      </c>
      <c r="AG352">
        <v>12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71</v>
      </c>
      <c r="AP352">
        <v>7</v>
      </c>
      <c r="AQ352">
        <v>16</v>
      </c>
      <c r="AR352">
        <v>42</v>
      </c>
      <c r="AS352">
        <v>5</v>
      </c>
      <c r="AT352">
        <v>1</v>
      </c>
      <c r="AU352">
        <v>1019</v>
      </c>
      <c r="AV352">
        <v>7</v>
      </c>
      <c r="AW352">
        <v>16</v>
      </c>
      <c r="AX352">
        <v>42</v>
      </c>
      <c r="AY352">
        <v>5</v>
      </c>
      <c r="AZ352">
        <v>1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</row>
    <row r="353" spans="1:70" x14ac:dyDescent="0.25">
      <c r="A353" t="s">
        <v>739</v>
      </c>
      <c r="B353" t="s">
        <v>212</v>
      </c>
      <c r="C353" t="s">
        <v>213</v>
      </c>
      <c r="D353" t="s">
        <v>30</v>
      </c>
      <c r="E353" t="s">
        <v>575</v>
      </c>
      <c r="F353">
        <v>32749</v>
      </c>
      <c r="G353" s="1">
        <v>46050.706365740742</v>
      </c>
      <c r="H353" s="1">
        <v>46050.706365740742</v>
      </c>
      <c r="I353" s="1">
        <v>46050.707905092589</v>
      </c>
      <c r="J353" t="s">
        <v>261</v>
      </c>
      <c r="K353" t="s">
        <v>341</v>
      </c>
      <c r="L353" s="2">
        <v>1.5439166898148149E-3</v>
      </c>
      <c r="M353" t="s">
        <v>263</v>
      </c>
      <c r="N353" t="s">
        <v>264</v>
      </c>
      <c r="O353" t="s">
        <v>198</v>
      </c>
      <c r="P353" t="s">
        <v>242</v>
      </c>
      <c r="Q353" t="b">
        <v>1</v>
      </c>
      <c r="R353" t="b">
        <v>1</v>
      </c>
      <c r="S353" t="b">
        <v>0</v>
      </c>
      <c r="T353" t="b">
        <v>1</v>
      </c>
      <c r="U353" t="b">
        <v>0</v>
      </c>
      <c r="V353" t="b">
        <v>0</v>
      </c>
      <c r="W353">
        <v>193</v>
      </c>
      <c r="X353">
        <v>13</v>
      </c>
      <c r="Y353">
        <v>41</v>
      </c>
      <c r="Z353">
        <v>49</v>
      </c>
      <c r="AA353">
        <v>44</v>
      </c>
      <c r="AB353">
        <v>0</v>
      </c>
      <c r="AC353">
        <v>13</v>
      </c>
      <c r="AD353">
        <v>0</v>
      </c>
      <c r="AE353">
        <v>0</v>
      </c>
      <c r="AF353">
        <v>0</v>
      </c>
      <c r="AG353">
        <v>13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41</v>
      </c>
      <c r="AP353">
        <v>6</v>
      </c>
      <c r="AQ353">
        <v>11</v>
      </c>
      <c r="AR353">
        <v>11</v>
      </c>
      <c r="AS353">
        <v>13</v>
      </c>
      <c r="AT353">
        <v>0</v>
      </c>
      <c r="AU353">
        <v>87</v>
      </c>
      <c r="AV353">
        <v>6</v>
      </c>
      <c r="AW353">
        <v>11</v>
      </c>
      <c r="AX353">
        <v>11</v>
      </c>
      <c r="AY353">
        <v>13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52</v>
      </c>
      <c r="BN353">
        <v>1</v>
      </c>
      <c r="BO353">
        <v>19</v>
      </c>
      <c r="BP353">
        <v>27</v>
      </c>
      <c r="BQ353">
        <v>5</v>
      </c>
      <c r="BR353">
        <v>0</v>
      </c>
    </row>
    <row r="354" spans="1:70" x14ac:dyDescent="0.25">
      <c r="A354" t="s">
        <v>740</v>
      </c>
      <c r="B354" t="s">
        <v>212</v>
      </c>
      <c r="C354" t="s">
        <v>213</v>
      </c>
      <c r="D354" t="s">
        <v>30</v>
      </c>
      <c r="E354" t="s">
        <v>201</v>
      </c>
      <c r="F354">
        <v>31533</v>
      </c>
      <c r="G354" s="1">
        <v>46049.993043981478</v>
      </c>
      <c r="H354" s="1">
        <v>46049.993043981478</v>
      </c>
      <c r="I354" s="1">
        <v>46049.994791666664</v>
      </c>
      <c r="J354" t="s">
        <v>238</v>
      </c>
      <c r="K354" t="s">
        <v>343</v>
      </c>
      <c r="L354" s="2">
        <v>1.7424970486111112E-3</v>
      </c>
      <c r="M354" t="s">
        <v>263</v>
      </c>
      <c r="N354" t="s">
        <v>264</v>
      </c>
      <c r="O354" t="s">
        <v>198</v>
      </c>
      <c r="P354" t="s">
        <v>242</v>
      </c>
      <c r="Q354" t="b">
        <v>1</v>
      </c>
      <c r="R354" t="b">
        <v>1</v>
      </c>
      <c r="S354" t="b">
        <v>0</v>
      </c>
      <c r="T354" t="b">
        <v>1</v>
      </c>
      <c r="U354" t="b">
        <v>0</v>
      </c>
      <c r="V354" t="b">
        <v>0</v>
      </c>
      <c r="W354">
        <v>189</v>
      </c>
      <c r="X354">
        <v>13</v>
      </c>
      <c r="Y354">
        <v>41</v>
      </c>
      <c r="Z354">
        <v>49</v>
      </c>
      <c r="AA354">
        <v>50</v>
      </c>
      <c r="AB354">
        <v>0</v>
      </c>
      <c r="AC354">
        <v>19</v>
      </c>
      <c r="AD354">
        <v>0</v>
      </c>
      <c r="AE354">
        <v>0</v>
      </c>
      <c r="AF354">
        <v>0</v>
      </c>
      <c r="AG354">
        <v>19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41</v>
      </c>
      <c r="AP354">
        <v>6</v>
      </c>
      <c r="AQ354">
        <v>11</v>
      </c>
      <c r="AR354">
        <v>11</v>
      </c>
      <c r="AS354">
        <v>13</v>
      </c>
      <c r="AT354">
        <v>0</v>
      </c>
      <c r="AU354">
        <v>77</v>
      </c>
      <c r="AV354">
        <v>6</v>
      </c>
      <c r="AW354">
        <v>11</v>
      </c>
      <c r="AX354">
        <v>11</v>
      </c>
      <c r="AY354">
        <v>13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52</v>
      </c>
      <c r="BN354">
        <v>1</v>
      </c>
      <c r="BO354">
        <v>19</v>
      </c>
      <c r="BP354">
        <v>27</v>
      </c>
      <c r="BQ354">
        <v>5</v>
      </c>
      <c r="BR354">
        <v>0</v>
      </c>
    </row>
    <row r="355" spans="1:70" x14ac:dyDescent="0.25">
      <c r="A355" t="s">
        <v>741</v>
      </c>
      <c r="B355" t="s">
        <v>216</v>
      </c>
      <c r="C355" t="s">
        <v>217</v>
      </c>
      <c r="D355" t="s">
        <v>30</v>
      </c>
      <c r="E355" t="s">
        <v>742</v>
      </c>
      <c r="F355">
        <v>5448</v>
      </c>
      <c r="G355" s="1">
        <v>46049.712337962963</v>
      </c>
      <c r="H355" s="1">
        <v>46049.712337962963</v>
      </c>
      <c r="I355" s="1">
        <v>46049.713182870371</v>
      </c>
      <c r="J355" t="s">
        <v>279</v>
      </c>
      <c r="K355" t="s">
        <v>343</v>
      </c>
      <c r="L355" s="2">
        <v>8.4595670138888884E-4</v>
      </c>
      <c r="M355" t="s">
        <v>263</v>
      </c>
      <c r="N355" t="s">
        <v>264</v>
      </c>
      <c r="O355" t="s">
        <v>198</v>
      </c>
      <c r="P355" t="s">
        <v>242</v>
      </c>
      <c r="Q355" t="b">
        <v>1</v>
      </c>
      <c r="R355" t="b">
        <v>1</v>
      </c>
      <c r="S355" t="b">
        <v>0</v>
      </c>
      <c r="T355" t="b">
        <v>1</v>
      </c>
      <c r="U355" t="b">
        <v>0</v>
      </c>
      <c r="V355" t="b">
        <v>0</v>
      </c>
      <c r="W355">
        <v>152</v>
      </c>
      <c r="X355">
        <v>3</v>
      </c>
      <c r="Y355">
        <v>23</v>
      </c>
      <c r="Z355">
        <v>33</v>
      </c>
      <c r="AA355">
        <v>33</v>
      </c>
      <c r="AB355">
        <v>0</v>
      </c>
      <c r="AC355">
        <v>8</v>
      </c>
      <c r="AD355">
        <v>0</v>
      </c>
      <c r="AE355">
        <v>0</v>
      </c>
      <c r="AF355">
        <v>0</v>
      </c>
      <c r="AG355">
        <v>8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16</v>
      </c>
      <c r="AP355">
        <v>1</v>
      </c>
      <c r="AQ355">
        <v>2</v>
      </c>
      <c r="AR355">
        <v>3</v>
      </c>
      <c r="AS355">
        <v>10</v>
      </c>
      <c r="AT355">
        <v>0</v>
      </c>
      <c r="AU355">
        <v>76</v>
      </c>
      <c r="AV355">
        <v>1</v>
      </c>
      <c r="AW355">
        <v>2</v>
      </c>
      <c r="AX355">
        <v>3</v>
      </c>
      <c r="AY355">
        <v>10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52</v>
      </c>
      <c r="BN355">
        <v>1</v>
      </c>
      <c r="BO355">
        <v>19</v>
      </c>
      <c r="BP355">
        <v>27</v>
      </c>
      <c r="BQ355">
        <v>5</v>
      </c>
      <c r="BR355">
        <v>0</v>
      </c>
    </row>
    <row r="356" spans="1:70" x14ac:dyDescent="0.25">
      <c r="A356" t="s">
        <v>743</v>
      </c>
      <c r="B356" t="s">
        <v>216</v>
      </c>
      <c r="C356" t="s">
        <v>217</v>
      </c>
      <c r="D356" t="s">
        <v>30</v>
      </c>
      <c r="E356" t="s">
        <v>234</v>
      </c>
      <c r="F356">
        <v>2322</v>
      </c>
      <c r="G356" s="1">
        <v>46049.710439814815</v>
      </c>
      <c r="H356" s="1">
        <v>46049.710439814815</v>
      </c>
      <c r="I356" s="1">
        <v>46049.711215277777</v>
      </c>
      <c r="J356" t="s">
        <v>279</v>
      </c>
      <c r="K356" t="s">
        <v>343</v>
      </c>
      <c r="L356" s="2">
        <v>7.8194208333333339E-4</v>
      </c>
      <c r="M356" t="s">
        <v>263</v>
      </c>
      <c r="N356" t="s">
        <v>264</v>
      </c>
      <c r="O356" t="s">
        <v>198</v>
      </c>
      <c r="P356" t="s">
        <v>242</v>
      </c>
      <c r="Q356" t="b">
        <v>1</v>
      </c>
      <c r="R356" t="b">
        <v>1</v>
      </c>
      <c r="S356" t="b">
        <v>0</v>
      </c>
      <c r="T356" t="b">
        <v>1</v>
      </c>
      <c r="U356" t="b">
        <v>0</v>
      </c>
      <c r="V356" t="b">
        <v>0</v>
      </c>
      <c r="W356">
        <v>1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1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</row>
    <row r="357" spans="1:70" x14ac:dyDescent="0.25">
      <c r="A357" t="s">
        <v>744</v>
      </c>
      <c r="B357" t="s">
        <v>230</v>
      </c>
      <c r="C357" t="s">
        <v>231</v>
      </c>
      <c r="D357" t="s">
        <v>30</v>
      </c>
      <c r="E357" t="s">
        <v>597</v>
      </c>
      <c r="F357">
        <v>13792</v>
      </c>
      <c r="G357" s="1">
        <v>46049.71</v>
      </c>
      <c r="H357" s="1">
        <v>46049.71</v>
      </c>
      <c r="I357" s="1">
        <v>46049.710810185185</v>
      </c>
      <c r="J357" t="s">
        <v>279</v>
      </c>
      <c r="K357" t="s">
        <v>343</v>
      </c>
      <c r="L357" s="2">
        <v>8.0484997685185185E-4</v>
      </c>
      <c r="M357" t="s">
        <v>263</v>
      </c>
      <c r="N357" t="s">
        <v>264</v>
      </c>
      <c r="O357" t="s">
        <v>198</v>
      </c>
      <c r="P357" t="s">
        <v>242</v>
      </c>
      <c r="Q357" t="b">
        <v>1</v>
      </c>
      <c r="R357" t="b">
        <v>1</v>
      </c>
      <c r="S357" t="b">
        <v>0</v>
      </c>
      <c r="T357" t="b">
        <v>1</v>
      </c>
      <c r="U357" t="b">
        <v>0</v>
      </c>
      <c r="V357" t="b">
        <v>0</v>
      </c>
      <c r="W357">
        <v>149</v>
      </c>
      <c r="X357">
        <v>13</v>
      </c>
      <c r="Y357">
        <v>33</v>
      </c>
      <c r="Z357">
        <v>53</v>
      </c>
      <c r="AA357">
        <v>27</v>
      </c>
      <c r="AB357">
        <v>0</v>
      </c>
      <c r="AC357">
        <v>12</v>
      </c>
      <c r="AD357">
        <v>0</v>
      </c>
      <c r="AE357">
        <v>0</v>
      </c>
      <c r="AF357">
        <v>0</v>
      </c>
      <c r="AG357">
        <v>12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31</v>
      </c>
      <c r="AP357">
        <v>6</v>
      </c>
      <c r="AQ357">
        <v>7</v>
      </c>
      <c r="AR357">
        <v>13</v>
      </c>
      <c r="AS357">
        <v>5</v>
      </c>
      <c r="AT357">
        <v>0</v>
      </c>
      <c r="AU357">
        <v>54</v>
      </c>
      <c r="AV357">
        <v>6</v>
      </c>
      <c r="AW357">
        <v>7</v>
      </c>
      <c r="AX357">
        <v>13</v>
      </c>
      <c r="AY357">
        <v>5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52</v>
      </c>
      <c r="BN357">
        <v>1</v>
      </c>
      <c r="BO357">
        <v>19</v>
      </c>
      <c r="BP357">
        <v>27</v>
      </c>
      <c r="BQ357">
        <v>5</v>
      </c>
      <c r="BR357">
        <v>0</v>
      </c>
    </row>
    <row r="358" spans="1:70" x14ac:dyDescent="0.25">
      <c r="A358" t="s">
        <v>745</v>
      </c>
      <c r="B358" t="s">
        <v>220</v>
      </c>
      <c r="C358" t="s">
        <v>221</v>
      </c>
      <c r="D358" t="s">
        <v>30</v>
      </c>
      <c r="E358" t="s">
        <v>746</v>
      </c>
      <c r="F358">
        <v>32516</v>
      </c>
      <c r="G358" s="1">
        <v>46049.709039351852</v>
      </c>
      <c r="H358" s="1">
        <v>46049.709039351852</v>
      </c>
      <c r="I358" s="1">
        <v>46049.70988425926</v>
      </c>
      <c r="J358" t="s">
        <v>279</v>
      </c>
      <c r="K358" t="s">
        <v>343</v>
      </c>
      <c r="L358" s="2">
        <v>8.454666550925926E-4</v>
      </c>
      <c r="M358" t="s">
        <v>263</v>
      </c>
      <c r="N358" t="s">
        <v>264</v>
      </c>
      <c r="O358" t="s">
        <v>198</v>
      </c>
      <c r="P358" t="s">
        <v>242</v>
      </c>
      <c r="Q358" t="b">
        <v>1</v>
      </c>
      <c r="R358" t="b">
        <v>1</v>
      </c>
      <c r="S358" t="b">
        <v>0</v>
      </c>
      <c r="T358" t="b">
        <v>1</v>
      </c>
      <c r="U358" t="b">
        <v>0</v>
      </c>
      <c r="V358" t="b">
        <v>0</v>
      </c>
      <c r="W358">
        <v>143</v>
      </c>
      <c r="X358">
        <v>13</v>
      </c>
      <c r="Y358">
        <v>35</v>
      </c>
      <c r="Z358">
        <v>53</v>
      </c>
      <c r="AA358">
        <v>20</v>
      </c>
      <c r="AB358">
        <v>0</v>
      </c>
      <c r="AC358">
        <v>5</v>
      </c>
      <c r="AD358">
        <v>0</v>
      </c>
      <c r="AE358">
        <v>0</v>
      </c>
      <c r="AF358">
        <v>0</v>
      </c>
      <c r="AG358">
        <v>5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32</v>
      </c>
      <c r="AP358">
        <v>6</v>
      </c>
      <c r="AQ358">
        <v>8</v>
      </c>
      <c r="AR358">
        <v>13</v>
      </c>
      <c r="AS358">
        <v>5</v>
      </c>
      <c r="AT358">
        <v>0</v>
      </c>
      <c r="AU358">
        <v>54</v>
      </c>
      <c r="AV358">
        <v>6</v>
      </c>
      <c r="AW358">
        <v>8</v>
      </c>
      <c r="AX358">
        <v>13</v>
      </c>
      <c r="AY358">
        <v>5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52</v>
      </c>
      <c r="BN358">
        <v>1</v>
      </c>
      <c r="BO358">
        <v>19</v>
      </c>
      <c r="BP358">
        <v>27</v>
      </c>
      <c r="BQ358">
        <v>5</v>
      </c>
      <c r="BR358">
        <v>0</v>
      </c>
    </row>
    <row r="359" spans="1:70" x14ac:dyDescent="0.25">
      <c r="A359" t="s">
        <v>747</v>
      </c>
      <c r="B359" t="s">
        <v>228</v>
      </c>
      <c r="C359" t="s">
        <v>229</v>
      </c>
      <c r="D359" t="s">
        <v>30</v>
      </c>
      <c r="E359" t="s">
        <v>595</v>
      </c>
      <c r="F359">
        <v>17949</v>
      </c>
      <c r="G359" s="1">
        <v>46049.708692129629</v>
      </c>
      <c r="H359" s="1">
        <v>46049.708692129629</v>
      </c>
      <c r="I359" s="1">
        <v>46049.710231481484</v>
      </c>
      <c r="J359" t="s">
        <v>279</v>
      </c>
      <c r="K359" t="s">
        <v>343</v>
      </c>
      <c r="L359" s="2">
        <v>1.5396712499999999E-3</v>
      </c>
      <c r="M359" t="s">
        <v>263</v>
      </c>
      <c r="N359" t="s">
        <v>264</v>
      </c>
      <c r="O359" t="s">
        <v>198</v>
      </c>
      <c r="P359" t="s">
        <v>242</v>
      </c>
      <c r="Q359" t="b">
        <v>1</v>
      </c>
      <c r="R359" t="b">
        <v>1</v>
      </c>
      <c r="S359" t="b">
        <v>0</v>
      </c>
      <c r="T359" t="b">
        <v>1</v>
      </c>
      <c r="U359" t="b">
        <v>0</v>
      </c>
      <c r="V359" t="b">
        <v>0</v>
      </c>
      <c r="W359">
        <v>160</v>
      </c>
      <c r="X359">
        <v>13</v>
      </c>
      <c r="Y359">
        <v>33</v>
      </c>
      <c r="Z359">
        <v>55</v>
      </c>
      <c r="AA359">
        <v>28</v>
      </c>
      <c r="AB359">
        <v>0</v>
      </c>
      <c r="AC359">
        <v>13</v>
      </c>
      <c r="AD359">
        <v>0</v>
      </c>
      <c r="AE359">
        <v>0</v>
      </c>
      <c r="AF359">
        <v>0</v>
      </c>
      <c r="AG359">
        <v>13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32</v>
      </c>
      <c r="AP359">
        <v>6</v>
      </c>
      <c r="AQ359">
        <v>7</v>
      </c>
      <c r="AR359">
        <v>14</v>
      </c>
      <c r="AS359">
        <v>5</v>
      </c>
      <c r="AT359">
        <v>0</v>
      </c>
      <c r="AU359">
        <v>63</v>
      </c>
      <c r="AV359">
        <v>6</v>
      </c>
      <c r="AW359">
        <v>7</v>
      </c>
      <c r="AX359">
        <v>14</v>
      </c>
      <c r="AY359">
        <v>5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52</v>
      </c>
      <c r="BN359">
        <v>1</v>
      </c>
      <c r="BO359">
        <v>19</v>
      </c>
      <c r="BP359">
        <v>27</v>
      </c>
      <c r="BQ359">
        <v>5</v>
      </c>
      <c r="BR359">
        <v>0</v>
      </c>
    </row>
    <row r="360" spans="1:70" x14ac:dyDescent="0.25">
      <c r="A360" t="s">
        <v>748</v>
      </c>
      <c r="B360" t="s">
        <v>212</v>
      </c>
      <c r="C360" t="s">
        <v>213</v>
      </c>
      <c r="D360" t="s">
        <v>30</v>
      </c>
      <c r="E360" t="s">
        <v>575</v>
      </c>
      <c r="F360">
        <v>32749</v>
      </c>
      <c r="G360" s="1">
        <v>46049.708240740743</v>
      </c>
      <c r="H360" s="1">
        <v>46049.708240740743</v>
      </c>
      <c r="I360" s="1">
        <v>46049.709768518522</v>
      </c>
      <c r="J360" t="s">
        <v>261</v>
      </c>
      <c r="K360" t="s">
        <v>343</v>
      </c>
      <c r="L360" s="2">
        <v>1.5336577083333333E-3</v>
      </c>
      <c r="M360" t="s">
        <v>263</v>
      </c>
      <c r="N360" t="s">
        <v>264</v>
      </c>
      <c r="O360" t="s">
        <v>198</v>
      </c>
      <c r="P360" t="s">
        <v>242</v>
      </c>
      <c r="Q360" t="b">
        <v>1</v>
      </c>
      <c r="R360" t="b">
        <v>1</v>
      </c>
      <c r="S360" t="b">
        <v>0</v>
      </c>
      <c r="T360" t="b">
        <v>1</v>
      </c>
      <c r="U360" t="b">
        <v>0</v>
      </c>
      <c r="V360" t="b">
        <v>0</v>
      </c>
      <c r="W360">
        <v>193</v>
      </c>
      <c r="X360">
        <v>13</v>
      </c>
      <c r="Y360">
        <v>41</v>
      </c>
      <c r="Z360">
        <v>49</v>
      </c>
      <c r="AA360">
        <v>44</v>
      </c>
      <c r="AB360">
        <v>0</v>
      </c>
      <c r="AC360">
        <v>13</v>
      </c>
      <c r="AD360">
        <v>0</v>
      </c>
      <c r="AE360">
        <v>0</v>
      </c>
      <c r="AF360">
        <v>0</v>
      </c>
      <c r="AG360">
        <v>13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41</v>
      </c>
      <c r="AP360">
        <v>6</v>
      </c>
      <c r="AQ360">
        <v>11</v>
      </c>
      <c r="AR360">
        <v>11</v>
      </c>
      <c r="AS360">
        <v>13</v>
      </c>
      <c r="AT360">
        <v>0</v>
      </c>
      <c r="AU360">
        <v>87</v>
      </c>
      <c r="AV360">
        <v>6</v>
      </c>
      <c r="AW360">
        <v>11</v>
      </c>
      <c r="AX360">
        <v>11</v>
      </c>
      <c r="AY360">
        <v>13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52</v>
      </c>
      <c r="BN360">
        <v>1</v>
      </c>
      <c r="BO360">
        <v>19</v>
      </c>
      <c r="BP360">
        <v>27</v>
      </c>
      <c r="BQ360">
        <v>5</v>
      </c>
      <c r="BR360">
        <v>0</v>
      </c>
    </row>
    <row r="361" spans="1:70" x14ac:dyDescent="0.25">
      <c r="A361" t="s">
        <v>749</v>
      </c>
      <c r="B361" t="s">
        <v>216</v>
      </c>
      <c r="C361" t="s">
        <v>217</v>
      </c>
      <c r="D361" t="s">
        <v>30</v>
      </c>
      <c r="E361" t="s">
        <v>742</v>
      </c>
      <c r="F361">
        <v>5448</v>
      </c>
      <c r="G361" s="1">
        <v>46049.550474537034</v>
      </c>
      <c r="H361" s="1">
        <v>46049.550474537034</v>
      </c>
      <c r="I361" s="1">
        <v>46049.55201388889</v>
      </c>
      <c r="J361" t="s">
        <v>562</v>
      </c>
      <c r="K361" t="s">
        <v>343</v>
      </c>
      <c r="L361" s="2">
        <v>1.5423632407407406E-3</v>
      </c>
      <c r="M361" t="s">
        <v>263</v>
      </c>
      <c r="N361" t="s">
        <v>264</v>
      </c>
      <c r="O361" t="s">
        <v>198</v>
      </c>
      <c r="P361" t="s">
        <v>242</v>
      </c>
      <c r="Q361" t="b">
        <v>1</v>
      </c>
      <c r="R361" t="b">
        <v>1</v>
      </c>
      <c r="S361" t="b">
        <v>0</v>
      </c>
      <c r="T361" t="b">
        <v>1</v>
      </c>
      <c r="U361" t="b">
        <v>0</v>
      </c>
      <c r="V361" t="b">
        <v>0</v>
      </c>
      <c r="W361">
        <v>152</v>
      </c>
      <c r="X361">
        <v>3</v>
      </c>
      <c r="Y361">
        <v>23</v>
      </c>
      <c r="Z361">
        <v>33</v>
      </c>
      <c r="AA361">
        <v>33</v>
      </c>
      <c r="AB361">
        <v>0</v>
      </c>
      <c r="AC361">
        <v>8</v>
      </c>
      <c r="AD361">
        <v>0</v>
      </c>
      <c r="AE361">
        <v>0</v>
      </c>
      <c r="AF361">
        <v>0</v>
      </c>
      <c r="AG361">
        <v>8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16</v>
      </c>
      <c r="AP361">
        <v>1</v>
      </c>
      <c r="AQ361">
        <v>2</v>
      </c>
      <c r="AR361">
        <v>3</v>
      </c>
      <c r="AS361">
        <v>10</v>
      </c>
      <c r="AT361">
        <v>0</v>
      </c>
      <c r="AU361">
        <v>76</v>
      </c>
      <c r="AV361">
        <v>1</v>
      </c>
      <c r="AW361">
        <v>2</v>
      </c>
      <c r="AX361">
        <v>3</v>
      </c>
      <c r="AY361">
        <v>10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52</v>
      </c>
      <c r="BN361">
        <v>1</v>
      </c>
      <c r="BO361">
        <v>19</v>
      </c>
      <c r="BP361">
        <v>27</v>
      </c>
      <c r="BQ361">
        <v>5</v>
      </c>
      <c r="BR361">
        <v>0</v>
      </c>
    </row>
    <row r="362" spans="1:70" x14ac:dyDescent="0.25">
      <c r="A362" t="s">
        <v>750</v>
      </c>
      <c r="B362" t="s">
        <v>232</v>
      </c>
      <c r="C362" t="s">
        <v>233</v>
      </c>
      <c r="D362" t="s">
        <v>30</v>
      </c>
      <c r="E362" t="s">
        <v>201</v>
      </c>
      <c r="F362">
        <v>12722</v>
      </c>
      <c r="G362" s="1">
        <v>46048.825555555559</v>
      </c>
      <c r="H362" s="1">
        <v>46048.825555555559</v>
      </c>
      <c r="I362" s="1">
        <v>46048.827361111114</v>
      </c>
      <c r="J362" t="s">
        <v>329</v>
      </c>
      <c r="K362" t="s">
        <v>348</v>
      </c>
      <c r="L362" s="2">
        <v>1.8066449652777777E-3</v>
      </c>
      <c r="M362" t="s">
        <v>263</v>
      </c>
      <c r="N362" t="s">
        <v>264</v>
      </c>
      <c r="O362" t="s">
        <v>198</v>
      </c>
      <c r="P362" t="s">
        <v>242</v>
      </c>
      <c r="Q362" t="b">
        <v>1</v>
      </c>
      <c r="R362" t="b">
        <v>1</v>
      </c>
      <c r="S362" t="b">
        <v>0</v>
      </c>
      <c r="T362" t="b">
        <v>1</v>
      </c>
      <c r="U362" t="b">
        <v>0</v>
      </c>
      <c r="V362" t="b">
        <v>0</v>
      </c>
      <c r="W362">
        <v>175</v>
      </c>
      <c r="X362">
        <v>14</v>
      </c>
      <c r="Y362">
        <v>32</v>
      </c>
      <c r="Z362">
        <v>36</v>
      </c>
      <c r="AA362">
        <v>33</v>
      </c>
      <c r="AB362">
        <v>0</v>
      </c>
      <c r="AC362">
        <v>7</v>
      </c>
      <c r="AD362">
        <v>0</v>
      </c>
      <c r="AE362">
        <v>0</v>
      </c>
      <c r="AF362">
        <v>0</v>
      </c>
      <c r="AG362">
        <v>7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46</v>
      </c>
      <c r="AP362">
        <v>7</v>
      </c>
      <c r="AQ362">
        <v>13</v>
      </c>
      <c r="AR362">
        <v>15</v>
      </c>
      <c r="AS362">
        <v>11</v>
      </c>
      <c r="AT362">
        <v>0</v>
      </c>
      <c r="AU362">
        <v>106</v>
      </c>
      <c r="AV362">
        <v>7</v>
      </c>
      <c r="AW362">
        <v>13</v>
      </c>
      <c r="AX362">
        <v>15</v>
      </c>
      <c r="AY362">
        <v>11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16</v>
      </c>
      <c r="BN362">
        <v>0</v>
      </c>
      <c r="BO362">
        <v>6</v>
      </c>
      <c r="BP362">
        <v>6</v>
      </c>
      <c r="BQ362">
        <v>4</v>
      </c>
      <c r="BR362">
        <v>0</v>
      </c>
    </row>
    <row r="363" spans="1:70" x14ac:dyDescent="0.25">
      <c r="A363" t="s">
        <v>751</v>
      </c>
      <c r="B363" t="s">
        <v>222</v>
      </c>
      <c r="C363" t="s">
        <v>223</v>
      </c>
      <c r="D363" t="s">
        <v>30</v>
      </c>
      <c r="E363" t="s">
        <v>201</v>
      </c>
      <c r="F363">
        <v>75721</v>
      </c>
      <c r="G363" s="1">
        <v>46048.825381944444</v>
      </c>
      <c r="H363" s="1">
        <v>46048.825381944444</v>
      </c>
      <c r="I363" s="1">
        <v>46048.826898148145</v>
      </c>
      <c r="J363" t="s">
        <v>329</v>
      </c>
      <c r="K363" t="s">
        <v>348</v>
      </c>
      <c r="L363" s="2">
        <v>1.5202443287037036E-3</v>
      </c>
      <c r="M363" t="s">
        <v>263</v>
      </c>
      <c r="N363" t="s">
        <v>264</v>
      </c>
      <c r="O363" t="s">
        <v>198</v>
      </c>
      <c r="P363" t="s">
        <v>242</v>
      </c>
      <c r="Q363" t="b">
        <v>1</v>
      </c>
      <c r="R363" t="b">
        <v>1</v>
      </c>
      <c r="S363" t="b">
        <v>0</v>
      </c>
      <c r="T363" t="b">
        <v>1</v>
      </c>
      <c r="U363" t="b">
        <v>0</v>
      </c>
      <c r="V363" t="b">
        <v>0</v>
      </c>
      <c r="W363">
        <v>206</v>
      </c>
      <c r="X363">
        <v>14</v>
      </c>
      <c r="Y363">
        <v>38</v>
      </c>
      <c r="Z363">
        <v>52</v>
      </c>
      <c r="AA363">
        <v>42</v>
      </c>
      <c r="AB363">
        <v>0</v>
      </c>
      <c r="AC363">
        <v>12</v>
      </c>
      <c r="AD363">
        <v>0</v>
      </c>
      <c r="AE363">
        <v>0</v>
      </c>
      <c r="AF363">
        <v>0</v>
      </c>
      <c r="AG363">
        <v>12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21</v>
      </c>
      <c r="AP363">
        <v>6</v>
      </c>
      <c r="AQ363">
        <v>3</v>
      </c>
      <c r="AR363">
        <v>3</v>
      </c>
      <c r="AS363">
        <v>9</v>
      </c>
      <c r="AT363">
        <v>0</v>
      </c>
      <c r="AU363">
        <v>81</v>
      </c>
      <c r="AV363">
        <v>6</v>
      </c>
      <c r="AW363">
        <v>3</v>
      </c>
      <c r="AX363">
        <v>3</v>
      </c>
      <c r="AY363">
        <v>9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92</v>
      </c>
      <c r="BN363">
        <v>2</v>
      </c>
      <c r="BO363">
        <v>32</v>
      </c>
      <c r="BP363">
        <v>46</v>
      </c>
      <c r="BQ363">
        <v>12</v>
      </c>
      <c r="BR363">
        <v>0</v>
      </c>
    </row>
    <row r="364" spans="1:70" x14ac:dyDescent="0.25">
      <c r="A364" t="s">
        <v>752</v>
      </c>
      <c r="B364" t="s">
        <v>202</v>
      </c>
      <c r="C364" t="s">
        <v>203</v>
      </c>
      <c r="D364" t="s">
        <v>30</v>
      </c>
      <c r="E364" t="s">
        <v>201</v>
      </c>
      <c r="F364">
        <v>8943</v>
      </c>
      <c r="G364" s="1">
        <v>46048.825254629628</v>
      </c>
      <c r="H364" s="1">
        <v>46048.825254629628</v>
      </c>
      <c r="I364" s="1">
        <v>46048.82607638889</v>
      </c>
      <c r="J364" t="s">
        <v>329</v>
      </c>
      <c r="K364" t="s">
        <v>348</v>
      </c>
      <c r="L364" s="2">
        <v>8.2038093750000005E-4</v>
      </c>
      <c r="M364" t="s">
        <v>263</v>
      </c>
      <c r="N364" t="s">
        <v>264</v>
      </c>
      <c r="O364" t="s">
        <v>198</v>
      </c>
      <c r="P364" t="s">
        <v>242</v>
      </c>
      <c r="Q364" t="b">
        <v>1</v>
      </c>
      <c r="R364" t="b">
        <v>1</v>
      </c>
      <c r="S364" t="b">
        <v>0</v>
      </c>
      <c r="T364" t="b">
        <v>1</v>
      </c>
      <c r="U364" t="b">
        <v>0</v>
      </c>
      <c r="V364" t="b">
        <v>0</v>
      </c>
      <c r="W364">
        <v>118</v>
      </c>
      <c r="X364">
        <v>3</v>
      </c>
      <c r="Y364">
        <v>23</v>
      </c>
      <c r="Z364">
        <v>32</v>
      </c>
      <c r="AA364">
        <v>23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15</v>
      </c>
      <c r="AP364">
        <v>1</v>
      </c>
      <c r="AQ364">
        <v>2</v>
      </c>
      <c r="AR364">
        <v>3</v>
      </c>
      <c r="AS364">
        <v>9</v>
      </c>
      <c r="AT364">
        <v>0</v>
      </c>
      <c r="AU364">
        <v>52</v>
      </c>
      <c r="AV364">
        <v>1</v>
      </c>
      <c r="AW364">
        <v>2</v>
      </c>
      <c r="AX364">
        <v>3</v>
      </c>
      <c r="AY364">
        <v>9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51</v>
      </c>
      <c r="BN364">
        <v>1</v>
      </c>
      <c r="BO364">
        <v>19</v>
      </c>
      <c r="BP364">
        <v>26</v>
      </c>
      <c r="BQ364">
        <v>5</v>
      </c>
      <c r="BR364">
        <v>0</v>
      </c>
    </row>
    <row r="365" spans="1:70" x14ac:dyDescent="0.25">
      <c r="A365" t="s">
        <v>753</v>
      </c>
      <c r="B365" t="s">
        <v>220</v>
      </c>
      <c r="C365" t="s">
        <v>221</v>
      </c>
      <c r="D365" t="s">
        <v>30</v>
      </c>
      <c r="E365" t="s">
        <v>201</v>
      </c>
      <c r="F365">
        <v>32471</v>
      </c>
      <c r="G365" s="1">
        <v>46048.825138888889</v>
      </c>
      <c r="H365" s="1">
        <v>46048.825138888889</v>
      </c>
      <c r="I365" s="1">
        <v>46048.826666666668</v>
      </c>
      <c r="J365" t="s">
        <v>329</v>
      </c>
      <c r="K365" t="s">
        <v>348</v>
      </c>
      <c r="L365" s="2">
        <v>1.5298417361111112E-3</v>
      </c>
      <c r="M365" t="s">
        <v>263</v>
      </c>
      <c r="N365" t="s">
        <v>264</v>
      </c>
      <c r="O365" t="s">
        <v>198</v>
      </c>
      <c r="P365" t="s">
        <v>242</v>
      </c>
      <c r="Q365" t="b">
        <v>1</v>
      </c>
      <c r="R365" t="b">
        <v>1</v>
      </c>
      <c r="S365" t="b">
        <v>0</v>
      </c>
      <c r="T365" t="b">
        <v>1</v>
      </c>
      <c r="U365" t="b">
        <v>0</v>
      </c>
      <c r="V365" t="b">
        <v>0</v>
      </c>
      <c r="W365">
        <v>150</v>
      </c>
      <c r="X365">
        <v>13</v>
      </c>
      <c r="Y365">
        <v>35</v>
      </c>
      <c r="Z365">
        <v>52</v>
      </c>
      <c r="AA365">
        <v>18</v>
      </c>
      <c r="AB365">
        <v>0</v>
      </c>
      <c r="AC365">
        <v>5</v>
      </c>
      <c r="AD365">
        <v>0</v>
      </c>
      <c r="AE365">
        <v>0</v>
      </c>
      <c r="AF365">
        <v>0</v>
      </c>
      <c r="AG365">
        <v>5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31</v>
      </c>
      <c r="AP365">
        <v>6</v>
      </c>
      <c r="AQ365">
        <v>8</v>
      </c>
      <c r="AR365">
        <v>13</v>
      </c>
      <c r="AS365">
        <v>4</v>
      </c>
      <c r="AT365">
        <v>0</v>
      </c>
      <c r="AU365">
        <v>63</v>
      </c>
      <c r="AV365">
        <v>6</v>
      </c>
      <c r="AW365">
        <v>8</v>
      </c>
      <c r="AX365">
        <v>13</v>
      </c>
      <c r="AY365">
        <v>4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51</v>
      </c>
      <c r="BN365">
        <v>1</v>
      </c>
      <c r="BO365">
        <v>19</v>
      </c>
      <c r="BP365">
        <v>26</v>
      </c>
      <c r="BQ365">
        <v>5</v>
      </c>
      <c r="BR365">
        <v>0</v>
      </c>
    </row>
    <row r="366" spans="1:70" x14ac:dyDescent="0.25">
      <c r="A366" t="s">
        <v>754</v>
      </c>
      <c r="B366" t="s">
        <v>218</v>
      </c>
      <c r="C366" t="s">
        <v>219</v>
      </c>
      <c r="D366" t="s">
        <v>30</v>
      </c>
      <c r="E366" t="s">
        <v>201</v>
      </c>
      <c r="F366">
        <v>4576</v>
      </c>
      <c r="G366" s="1">
        <v>46048.824953703705</v>
      </c>
      <c r="H366" s="1">
        <v>46048.824953703705</v>
      </c>
      <c r="I366" s="1">
        <v>46048.826481481483</v>
      </c>
      <c r="J366" t="s">
        <v>329</v>
      </c>
      <c r="K366" t="s">
        <v>348</v>
      </c>
      <c r="L366" s="2">
        <v>1.5312528587962963E-3</v>
      </c>
      <c r="M366" t="s">
        <v>263</v>
      </c>
      <c r="N366" t="s">
        <v>264</v>
      </c>
      <c r="O366" t="s">
        <v>198</v>
      </c>
      <c r="P366" t="s">
        <v>242</v>
      </c>
      <c r="Q366" t="b">
        <v>1</v>
      </c>
      <c r="R366" t="b">
        <v>1</v>
      </c>
      <c r="S366" t="b">
        <v>0</v>
      </c>
      <c r="T366" t="b">
        <v>1</v>
      </c>
      <c r="U366" t="b">
        <v>0</v>
      </c>
      <c r="V366" t="b">
        <v>0</v>
      </c>
      <c r="W366">
        <v>169</v>
      </c>
      <c r="X366">
        <v>11</v>
      </c>
      <c r="Y366">
        <v>35</v>
      </c>
      <c r="Z366">
        <v>42</v>
      </c>
      <c r="AA366">
        <v>30</v>
      </c>
      <c r="AB366">
        <v>0</v>
      </c>
      <c r="AC366">
        <v>5</v>
      </c>
      <c r="AD366">
        <v>0</v>
      </c>
      <c r="AE366">
        <v>0</v>
      </c>
      <c r="AF366">
        <v>0</v>
      </c>
      <c r="AG366">
        <v>5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31</v>
      </c>
      <c r="AP366">
        <v>5</v>
      </c>
      <c r="AQ366">
        <v>8</v>
      </c>
      <c r="AR366">
        <v>8</v>
      </c>
      <c r="AS366">
        <v>10</v>
      </c>
      <c r="AT366">
        <v>0</v>
      </c>
      <c r="AU366">
        <v>82</v>
      </c>
      <c r="AV366">
        <v>5</v>
      </c>
      <c r="AW366">
        <v>8</v>
      </c>
      <c r="AX366">
        <v>8</v>
      </c>
      <c r="AY366">
        <v>10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51</v>
      </c>
      <c r="BN366">
        <v>1</v>
      </c>
      <c r="BO366">
        <v>19</v>
      </c>
      <c r="BP366">
        <v>26</v>
      </c>
      <c r="BQ366">
        <v>5</v>
      </c>
      <c r="BR366">
        <v>0</v>
      </c>
    </row>
    <row r="367" spans="1:70" x14ac:dyDescent="0.25">
      <c r="A367" t="s">
        <v>755</v>
      </c>
      <c r="B367" t="s">
        <v>214</v>
      </c>
      <c r="C367" t="s">
        <v>215</v>
      </c>
      <c r="D367" t="s">
        <v>30</v>
      </c>
      <c r="E367" t="s">
        <v>201</v>
      </c>
      <c r="F367">
        <v>51788</v>
      </c>
      <c r="G367" s="1">
        <v>46048.82476851852</v>
      </c>
      <c r="H367" s="1">
        <v>46048.82476851852</v>
      </c>
      <c r="I367" s="1">
        <v>46048.825856481482</v>
      </c>
      <c r="J367" t="s">
        <v>329</v>
      </c>
      <c r="K367" t="s">
        <v>348</v>
      </c>
      <c r="L367" s="2">
        <v>1.0859305555555555E-3</v>
      </c>
      <c r="M367" t="s">
        <v>263</v>
      </c>
      <c r="N367" t="s">
        <v>264</v>
      </c>
      <c r="O367" t="s">
        <v>198</v>
      </c>
      <c r="P367" t="s">
        <v>242</v>
      </c>
      <c r="Q367" t="b">
        <v>1</v>
      </c>
      <c r="R367" t="b">
        <v>1</v>
      </c>
      <c r="S367" t="b">
        <v>0</v>
      </c>
      <c r="T367" t="b">
        <v>1</v>
      </c>
      <c r="U367" t="b">
        <v>0</v>
      </c>
      <c r="V367" t="b">
        <v>0</v>
      </c>
      <c r="W367">
        <v>129</v>
      </c>
      <c r="X367">
        <v>3</v>
      </c>
      <c r="Y367">
        <v>25</v>
      </c>
      <c r="Z367">
        <v>33</v>
      </c>
      <c r="AA367">
        <v>27</v>
      </c>
      <c r="AB367">
        <v>0</v>
      </c>
      <c r="AC367">
        <v>11</v>
      </c>
      <c r="AD367">
        <v>0</v>
      </c>
      <c r="AE367">
        <v>0</v>
      </c>
      <c r="AF367">
        <v>3</v>
      </c>
      <c r="AG367">
        <v>8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13</v>
      </c>
      <c r="AP367">
        <v>1</v>
      </c>
      <c r="AQ367">
        <v>3</v>
      </c>
      <c r="AR367">
        <v>2</v>
      </c>
      <c r="AS367">
        <v>7</v>
      </c>
      <c r="AT367">
        <v>0</v>
      </c>
      <c r="AU367">
        <v>54</v>
      </c>
      <c r="AV367">
        <v>1</v>
      </c>
      <c r="AW367">
        <v>3</v>
      </c>
      <c r="AX367">
        <v>2</v>
      </c>
      <c r="AY367">
        <v>7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51</v>
      </c>
      <c r="BN367">
        <v>1</v>
      </c>
      <c r="BO367">
        <v>19</v>
      </c>
      <c r="BP367">
        <v>26</v>
      </c>
      <c r="BQ367">
        <v>5</v>
      </c>
      <c r="BR367">
        <v>0</v>
      </c>
    </row>
    <row r="368" spans="1:70" x14ac:dyDescent="0.25">
      <c r="A368" t="s">
        <v>756</v>
      </c>
      <c r="B368" t="s">
        <v>199</v>
      </c>
      <c r="C368" t="s">
        <v>200</v>
      </c>
      <c r="D368" t="s">
        <v>30</v>
      </c>
      <c r="E368" t="s">
        <v>201</v>
      </c>
      <c r="F368">
        <v>2912</v>
      </c>
      <c r="G368" s="1">
        <v>46048.824583333335</v>
      </c>
      <c r="H368" s="1">
        <v>46048.824583333335</v>
      </c>
      <c r="I368" s="1">
        <v>46048.827511574076</v>
      </c>
      <c r="J368" t="s">
        <v>329</v>
      </c>
      <c r="K368" t="s">
        <v>348</v>
      </c>
      <c r="L368" s="2">
        <v>2.9191103356481481E-3</v>
      </c>
      <c r="M368" t="s">
        <v>263</v>
      </c>
      <c r="N368" t="s">
        <v>264</v>
      </c>
      <c r="O368" t="s">
        <v>198</v>
      </c>
      <c r="P368" t="s">
        <v>242</v>
      </c>
      <c r="Q368" t="b">
        <v>1</v>
      </c>
      <c r="R368" t="b">
        <v>1</v>
      </c>
      <c r="S368" t="b">
        <v>0</v>
      </c>
      <c r="T368" t="b">
        <v>1</v>
      </c>
      <c r="U368" t="b">
        <v>0</v>
      </c>
      <c r="V368" t="b">
        <v>0</v>
      </c>
      <c r="W368">
        <v>257</v>
      </c>
      <c r="X368">
        <v>20</v>
      </c>
      <c r="Y368">
        <v>68</v>
      </c>
      <c r="Z368">
        <v>74</v>
      </c>
      <c r="AA368">
        <v>20</v>
      </c>
      <c r="AB368">
        <v>2</v>
      </c>
      <c r="AC368">
        <v>2</v>
      </c>
      <c r="AD368">
        <v>0</v>
      </c>
      <c r="AE368">
        <v>0</v>
      </c>
      <c r="AF368">
        <v>2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91</v>
      </c>
      <c r="AP368">
        <v>10</v>
      </c>
      <c r="AQ368">
        <v>34</v>
      </c>
      <c r="AR368">
        <v>36</v>
      </c>
      <c r="AS368">
        <v>10</v>
      </c>
      <c r="AT368">
        <v>1</v>
      </c>
      <c r="AU368">
        <v>164</v>
      </c>
      <c r="AV368">
        <v>10</v>
      </c>
      <c r="AW368">
        <v>34</v>
      </c>
      <c r="AX368">
        <v>36</v>
      </c>
      <c r="AY368">
        <v>10</v>
      </c>
      <c r="AZ368">
        <v>1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</row>
    <row r="369" spans="1:70" x14ac:dyDescent="0.25">
      <c r="A369" t="s">
        <v>757</v>
      </c>
      <c r="B369" t="s">
        <v>228</v>
      </c>
      <c r="C369" t="s">
        <v>229</v>
      </c>
      <c r="D369" t="s">
        <v>30</v>
      </c>
      <c r="E369" t="s">
        <v>201</v>
      </c>
      <c r="F369">
        <v>17950</v>
      </c>
      <c r="G369" s="1">
        <v>46048.824374999997</v>
      </c>
      <c r="H369" s="1">
        <v>46048.824374999997</v>
      </c>
      <c r="I369" s="1">
        <v>46048.825914351852</v>
      </c>
      <c r="J369" t="s">
        <v>329</v>
      </c>
      <c r="K369" t="s">
        <v>348</v>
      </c>
      <c r="L369" s="2">
        <v>1.543056412037037E-3</v>
      </c>
      <c r="M369" t="s">
        <v>263</v>
      </c>
      <c r="N369" t="s">
        <v>264</v>
      </c>
      <c r="O369" t="s">
        <v>198</v>
      </c>
      <c r="P369" t="s">
        <v>242</v>
      </c>
      <c r="Q369" t="b">
        <v>1</v>
      </c>
      <c r="R369" t="b">
        <v>1</v>
      </c>
      <c r="S369" t="b">
        <v>0</v>
      </c>
      <c r="T369" t="b">
        <v>1</v>
      </c>
      <c r="U369" t="b">
        <v>0</v>
      </c>
      <c r="V369" t="b">
        <v>0</v>
      </c>
      <c r="W369">
        <v>156</v>
      </c>
      <c r="X369">
        <v>13</v>
      </c>
      <c r="Y369">
        <v>33</v>
      </c>
      <c r="Z369">
        <v>54</v>
      </c>
      <c r="AA369">
        <v>26</v>
      </c>
      <c r="AB369">
        <v>0</v>
      </c>
      <c r="AC369">
        <v>13</v>
      </c>
      <c r="AD369">
        <v>0</v>
      </c>
      <c r="AE369">
        <v>0</v>
      </c>
      <c r="AF369">
        <v>0</v>
      </c>
      <c r="AG369">
        <v>13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31</v>
      </c>
      <c r="AP369">
        <v>6</v>
      </c>
      <c r="AQ369">
        <v>7</v>
      </c>
      <c r="AR369">
        <v>14</v>
      </c>
      <c r="AS369">
        <v>4</v>
      </c>
      <c r="AT369">
        <v>0</v>
      </c>
      <c r="AU369">
        <v>61</v>
      </c>
      <c r="AV369">
        <v>6</v>
      </c>
      <c r="AW369">
        <v>7</v>
      </c>
      <c r="AX369">
        <v>14</v>
      </c>
      <c r="AY369">
        <v>4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51</v>
      </c>
      <c r="BN369">
        <v>1</v>
      </c>
      <c r="BO369">
        <v>19</v>
      </c>
      <c r="BP369">
        <v>26</v>
      </c>
      <c r="BQ369">
        <v>5</v>
      </c>
      <c r="BR369">
        <v>0</v>
      </c>
    </row>
    <row r="370" spans="1:70" x14ac:dyDescent="0.25">
      <c r="A370" t="s">
        <v>758</v>
      </c>
      <c r="B370" t="s">
        <v>204</v>
      </c>
      <c r="C370" t="s">
        <v>205</v>
      </c>
      <c r="D370" t="s">
        <v>30</v>
      </c>
      <c r="E370" t="s">
        <v>201</v>
      </c>
      <c r="F370">
        <v>565747</v>
      </c>
      <c r="G370" s="1">
        <v>46048.824131944442</v>
      </c>
      <c r="H370" s="1">
        <v>46048.824131944442</v>
      </c>
      <c r="I370" s="1">
        <v>46048.827025462961</v>
      </c>
      <c r="J370" t="s">
        <v>329</v>
      </c>
      <c r="K370" t="s">
        <v>348</v>
      </c>
      <c r="L370" s="2">
        <v>2.9022562268518517E-3</v>
      </c>
      <c r="M370" t="s">
        <v>263</v>
      </c>
      <c r="N370" t="s">
        <v>264</v>
      </c>
      <c r="O370" t="s">
        <v>198</v>
      </c>
      <c r="P370" t="s">
        <v>242</v>
      </c>
      <c r="Q370" t="b">
        <v>1</v>
      </c>
      <c r="R370" t="b">
        <v>1</v>
      </c>
      <c r="S370" t="b">
        <v>0</v>
      </c>
      <c r="T370" t="b">
        <v>1</v>
      </c>
      <c r="U370" t="b">
        <v>0</v>
      </c>
      <c r="V370" t="b">
        <v>0</v>
      </c>
      <c r="W370">
        <v>58</v>
      </c>
      <c r="X370">
        <v>0</v>
      </c>
      <c r="Y370">
        <v>4</v>
      </c>
      <c r="Z370">
        <v>19</v>
      </c>
      <c r="AA370">
        <v>14</v>
      </c>
      <c r="AB370">
        <v>0</v>
      </c>
      <c r="AC370">
        <v>9</v>
      </c>
      <c r="AD370">
        <v>0</v>
      </c>
      <c r="AE370">
        <v>0</v>
      </c>
      <c r="AF370">
        <v>1</v>
      </c>
      <c r="AG370">
        <v>8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14</v>
      </c>
      <c r="AP370">
        <v>0</v>
      </c>
      <c r="AQ370">
        <v>2</v>
      </c>
      <c r="AR370">
        <v>9</v>
      </c>
      <c r="AS370">
        <v>3</v>
      </c>
      <c r="AT370">
        <v>0</v>
      </c>
      <c r="AU370">
        <v>35</v>
      </c>
      <c r="AV370">
        <v>0</v>
      </c>
      <c r="AW370">
        <v>2</v>
      </c>
      <c r="AX370">
        <v>9</v>
      </c>
      <c r="AY370">
        <v>3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</row>
    <row r="371" spans="1:70" x14ac:dyDescent="0.25">
      <c r="A371" t="s">
        <v>759</v>
      </c>
      <c r="B371" t="s">
        <v>206</v>
      </c>
      <c r="C371" t="s">
        <v>207</v>
      </c>
      <c r="D371" t="s">
        <v>30</v>
      </c>
      <c r="E371" t="s">
        <v>201</v>
      </c>
      <c r="F371">
        <v>107446</v>
      </c>
      <c r="G371" s="1">
        <v>46048.823738425926</v>
      </c>
      <c r="H371" s="1">
        <v>46048.823738425926</v>
      </c>
      <c r="I371" s="1">
        <v>46048.827418981484</v>
      </c>
      <c r="J371" t="s">
        <v>329</v>
      </c>
      <c r="K371" t="s">
        <v>348</v>
      </c>
      <c r="L371" s="2">
        <v>3.6788428009259257E-3</v>
      </c>
      <c r="M371" t="s">
        <v>263</v>
      </c>
      <c r="N371" t="s">
        <v>264</v>
      </c>
      <c r="O371" t="s">
        <v>198</v>
      </c>
      <c r="P371" t="s">
        <v>242</v>
      </c>
      <c r="Q371" t="b">
        <v>1</v>
      </c>
      <c r="R371" t="b">
        <v>1</v>
      </c>
      <c r="S371" t="b">
        <v>0</v>
      </c>
      <c r="T371" t="b">
        <v>1</v>
      </c>
      <c r="U371" t="b">
        <v>0</v>
      </c>
      <c r="V371" t="b">
        <v>0</v>
      </c>
      <c r="W371">
        <v>1102</v>
      </c>
      <c r="X371">
        <v>14</v>
      </c>
      <c r="Y371">
        <v>30</v>
      </c>
      <c r="Z371">
        <v>84</v>
      </c>
      <c r="AA371">
        <v>22</v>
      </c>
      <c r="AB371">
        <v>2</v>
      </c>
      <c r="AC371">
        <v>14</v>
      </c>
      <c r="AD371">
        <v>0</v>
      </c>
      <c r="AE371">
        <v>0</v>
      </c>
      <c r="AF371">
        <v>2</v>
      </c>
      <c r="AG371">
        <v>12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69</v>
      </c>
      <c r="AP371">
        <v>7</v>
      </c>
      <c r="AQ371">
        <v>15</v>
      </c>
      <c r="AR371">
        <v>41</v>
      </c>
      <c r="AS371">
        <v>5</v>
      </c>
      <c r="AT371">
        <v>1</v>
      </c>
      <c r="AU371">
        <v>1019</v>
      </c>
      <c r="AV371">
        <v>7</v>
      </c>
      <c r="AW371">
        <v>15</v>
      </c>
      <c r="AX371">
        <v>41</v>
      </c>
      <c r="AY371">
        <v>5</v>
      </c>
      <c r="AZ371">
        <v>1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</row>
    <row r="372" spans="1:70" x14ac:dyDescent="0.25">
      <c r="A372" t="s">
        <v>760</v>
      </c>
      <c r="B372" t="s">
        <v>208</v>
      </c>
      <c r="C372" t="s">
        <v>209</v>
      </c>
      <c r="D372" t="s">
        <v>30</v>
      </c>
      <c r="E372" t="s">
        <v>201</v>
      </c>
      <c r="F372">
        <v>4482</v>
      </c>
      <c r="G372" s="1">
        <v>46048.823495370372</v>
      </c>
      <c r="H372" s="1">
        <v>46048.823495370372</v>
      </c>
      <c r="I372" s="1">
        <v>46048.826655092591</v>
      </c>
      <c r="J372" t="s">
        <v>329</v>
      </c>
      <c r="K372" t="s">
        <v>348</v>
      </c>
      <c r="L372" s="2">
        <v>3.1633724537037037E-3</v>
      </c>
      <c r="M372" t="s">
        <v>263</v>
      </c>
      <c r="N372" t="s">
        <v>264</v>
      </c>
      <c r="O372" t="s">
        <v>198</v>
      </c>
      <c r="P372" t="s">
        <v>242</v>
      </c>
      <c r="Q372" t="b">
        <v>1</v>
      </c>
      <c r="R372" t="b">
        <v>1</v>
      </c>
      <c r="S372" t="b">
        <v>0</v>
      </c>
      <c r="T372" t="b">
        <v>1</v>
      </c>
      <c r="U372" t="b">
        <v>0</v>
      </c>
      <c r="V372" t="b">
        <v>0</v>
      </c>
      <c r="W372">
        <v>220</v>
      </c>
      <c r="X372">
        <v>10</v>
      </c>
      <c r="Y372">
        <v>94</v>
      </c>
      <c r="Z372">
        <v>52</v>
      </c>
      <c r="AA372">
        <v>2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79</v>
      </c>
      <c r="AP372">
        <v>5</v>
      </c>
      <c r="AQ372">
        <v>47</v>
      </c>
      <c r="AR372">
        <v>26</v>
      </c>
      <c r="AS372">
        <v>1</v>
      </c>
      <c r="AT372">
        <v>0</v>
      </c>
      <c r="AU372">
        <v>141</v>
      </c>
      <c r="AV372">
        <v>5</v>
      </c>
      <c r="AW372">
        <v>47</v>
      </c>
      <c r="AX372">
        <v>26</v>
      </c>
      <c r="AY372">
        <v>1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</row>
    <row r="373" spans="1:70" x14ac:dyDescent="0.25">
      <c r="A373" t="s">
        <v>761</v>
      </c>
      <c r="B373" t="s">
        <v>224</v>
      </c>
      <c r="C373" t="s">
        <v>225</v>
      </c>
      <c r="D373" t="s">
        <v>30</v>
      </c>
      <c r="E373" t="s">
        <v>201</v>
      </c>
      <c r="F373">
        <v>44462</v>
      </c>
      <c r="G373" s="1">
        <v>46048.823344907411</v>
      </c>
      <c r="H373" s="1">
        <v>46048.823344907411</v>
      </c>
      <c r="I373" s="1">
        <v>46048.824907407405</v>
      </c>
      <c r="J373" t="s">
        <v>329</v>
      </c>
      <c r="K373" t="s">
        <v>348</v>
      </c>
      <c r="L373" s="2">
        <v>1.5565906481481481E-3</v>
      </c>
      <c r="M373" t="s">
        <v>263</v>
      </c>
      <c r="N373" t="s">
        <v>264</v>
      </c>
      <c r="O373" t="s">
        <v>198</v>
      </c>
      <c r="P373" t="s">
        <v>242</v>
      </c>
      <c r="Q373" t="b">
        <v>1</v>
      </c>
      <c r="R373" t="b">
        <v>1</v>
      </c>
      <c r="S373" t="b">
        <v>0</v>
      </c>
      <c r="T373" t="b">
        <v>1</v>
      </c>
      <c r="U373" t="b">
        <v>0</v>
      </c>
      <c r="V373" t="b">
        <v>0</v>
      </c>
      <c r="W373">
        <v>147</v>
      </c>
      <c r="X373">
        <v>13</v>
      </c>
      <c r="Y373">
        <v>33</v>
      </c>
      <c r="Z373">
        <v>54</v>
      </c>
      <c r="AA373">
        <v>13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31</v>
      </c>
      <c r="AP373">
        <v>6</v>
      </c>
      <c r="AQ373">
        <v>7</v>
      </c>
      <c r="AR373">
        <v>14</v>
      </c>
      <c r="AS373">
        <v>4</v>
      </c>
      <c r="AT373">
        <v>0</v>
      </c>
      <c r="AU373">
        <v>65</v>
      </c>
      <c r="AV373">
        <v>6</v>
      </c>
      <c r="AW373">
        <v>7</v>
      </c>
      <c r="AX373">
        <v>14</v>
      </c>
      <c r="AY373">
        <v>4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51</v>
      </c>
      <c r="BN373">
        <v>1</v>
      </c>
      <c r="BO373">
        <v>19</v>
      </c>
      <c r="BP373">
        <v>26</v>
      </c>
      <c r="BQ373">
        <v>5</v>
      </c>
      <c r="BR373">
        <v>0</v>
      </c>
    </row>
    <row r="374" spans="1:70" x14ac:dyDescent="0.25">
      <c r="A374" t="s">
        <v>762</v>
      </c>
      <c r="B374" t="s">
        <v>212</v>
      </c>
      <c r="C374" t="s">
        <v>213</v>
      </c>
      <c r="D374" t="s">
        <v>30</v>
      </c>
      <c r="E374" t="s">
        <v>201</v>
      </c>
      <c r="F374">
        <v>31533</v>
      </c>
      <c r="G374" s="1">
        <v>46048.823171296295</v>
      </c>
      <c r="H374" s="1">
        <v>46048.823171296295</v>
      </c>
      <c r="I374" s="1">
        <v>46048.824733796297</v>
      </c>
      <c r="J374" t="s">
        <v>329</v>
      </c>
      <c r="K374" t="s">
        <v>348</v>
      </c>
      <c r="L374" s="2">
        <v>1.5556001967592594E-3</v>
      </c>
      <c r="M374" t="s">
        <v>263</v>
      </c>
      <c r="N374" t="s">
        <v>264</v>
      </c>
      <c r="O374" t="s">
        <v>198</v>
      </c>
      <c r="P374" t="s">
        <v>242</v>
      </c>
      <c r="Q374" t="b">
        <v>1</v>
      </c>
      <c r="R374" t="b">
        <v>1</v>
      </c>
      <c r="S374" t="b">
        <v>0</v>
      </c>
      <c r="T374" t="b">
        <v>1</v>
      </c>
      <c r="U374" t="b">
        <v>0</v>
      </c>
      <c r="V374" t="b">
        <v>0</v>
      </c>
      <c r="W374">
        <v>197</v>
      </c>
      <c r="X374">
        <v>13</v>
      </c>
      <c r="Y374">
        <v>41</v>
      </c>
      <c r="Z374">
        <v>48</v>
      </c>
      <c r="AA374">
        <v>48</v>
      </c>
      <c r="AB374">
        <v>0</v>
      </c>
      <c r="AC374">
        <v>19</v>
      </c>
      <c r="AD374">
        <v>0</v>
      </c>
      <c r="AE374">
        <v>0</v>
      </c>
      <c r="AF374">
        <v>0</v>
      </c>
      <c r="AG374">
        <v>19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40</v>
      </c>
      <c r="AP374">
        <v>6</v>
      </c>
      <c r="AQ374">
        <v>11</v>
      </c>
      <c r="AR374">
        <v>11</v>
      </c>
      <c r="AS374">
        <v>12</v>
      </c>
      <c r="AT374">
        <v>0</v>
      </c>
      <c r="AU374">
        <v>87</v>
      </c>
      <c r="AV374">
        <v>6</v>
      </c>
      <c r="AW374">
        <v>11</v>
      </c>
      <c r="AX374">
        <v>11</v>
      </c>
      <c r="AY374">
        <v>12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51</v>
      </c>
      <c r="BN374">
        <v>1</v>
      </c>
      <c r="BO374">
        <v>19</v>
      </c>
      <c r="BP374">
        <v>26</v>
      </c>
      <c r="BQ374">
        <v>5</v>
      </c>
      <c r="BR374">
        <v>0</v>
      </c>
    </row>
    <row r="375" spans="1:70" x14ac:dyDescent="0.25">
      <c r="A375" t="s">
        <v>763</v>
      </c>
      <c r="B375" t="s">
        <v>226</v>
      </c>
      <c r="C375" t="s">
        <v>227</v>
      </c>
      <c r="D375" t="s">
        <v>30</v>
      </c>
      <c r="E375" t="s">
        <v>201</v>
      </c>
      <c r="F375">
        <v>43479</v>
      </c>
      <c r="G375" s="1">
        <v>46048.822881944441</v>
      </c>
      <c r="H375" s="1">
        <v>46048.822881944441</v>
      </c>
      <c r="I375" s="1">
        <v>46048.824444444443</v>
      </c>
      <c r="J375" t="s">
        <v>329</v>
      </c>
      <c r="K375" t="s">
        <v>348</v>
      </c>
      <c r="L375" s="2">
        <v>1.5596197106481481E-3</v>
      </c>
      <c r="M375" t="s">
        <v>263</v>
      </c>
      <c r="N375" t="s">
        <v>264</v>
      </c>
      <c r="O375" t="s">
        <v>198</v>
      </c>
      <c r="P375" t="s">
        <v>242</v>
      </c>
      <c r="Q375" t="b">
        <v>1</v>
      </c>
      <c r="R375" t="b">
        <v>1</v>
      </c>
      <c r="S375" t="b">
        <v>0</v>
      </c>
      <c r="T375" t="b">
        <v>1</v>
      </c>
      <c r="U375" t="b">
        <v>0</v>
      </c>
      <c r="V375" t="b">
        <v>0</v>
      </c>
      <c r="W375">
        <v>134</v>
      </c>
      <c r="X375">
        <v>9</v>
      </c>
      <c r="Y375">
        <v>27</v>
      </c>
      <c r="Z375">
        <v>51</v>
      </c>
      <c r="AA375">
        <v>11</v>
      </c>
      <c r="AB375">
        <v>0</v>
      </c>
      <c r="AC375">
        <v>1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23</v>
      </c>
      <c r="AP375">
        <v>4</v>
      </c>
      <c r="AQ375">
        <v>4</v>
      </c>
      <c r="AR375">
        <v>12</v>
      </c>
      <c r="AS375">
        <v>3</v>
      </c>
      <c r="AT375">
        <v>0</v>
      </c>
      <c r="AU375">
        <v>59</v>
      </c>
      <c r="AV375">
        <v>4</v>
      </c>
      <c r="AW375">
        <v>4</v>
      </c>
      <c r="AX375">
        <v>12</v>
      </c>
      <c r="AY375">
        <v>3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51</v>
      </c>
      <c r="BN375">
        <v>1</v>
      </c>
      <c r="BO375">
        <v>19</v>
      </c>
      <c r="BP375">
        <v>26</v>
      </c>
      <c r="BQ375">
        <v>5</v>
      </c>
      <c r="BR375">
        <v>0</v>
      </c>
    </row>
    <row r="376" spans="1:70" x14ac:dyDescent="0.25">
      <c r="A376" t="s">
        <v>764</v>
      </c>
      <c r="B376" t="s">
        <v>216</v>
      </c>
      <c r="C376" t="s">
        <v>217</v>
      </c>
      <c r="D376" t="s">
        <v>30</v>
      </c>
      <c r="E376" t="s">
        <v>201</v>
      </c>
      <c r="F376">
        <v>2717</v>
      </c>
      <c r="G376" s="1">
        <v>46048.82271990741</v>
      </c>
      <c r="H376" s="1">
        <v>46048.82271990741</v>
      </c>
      <c r="I376" s="1">
        <v>46048.824282407404</v>
      </c>
      <c r="J376" t="s">
        <v>329</v>
      </c>
      <c r="K376" t="s">
        <v>348</v>
      </c>
      <c r="L376" s="2">
        <v>1.5609884722222222E-3</v>
      </c>
      <c r="M376" t="s">
        <v>394</v>
      </c>
      <c r="N376" t="s">
        <v>264</v>
      </c>
      <c r="O376" t="s">
        <v>198</v>
      </c>
      <c r="P376" t="s">
        <v>242</v>
      </c>
      <c r="Q376" t="b">
        <v>1</v>
      </c>
      <c r="R376" t="b">
        <v>1</v>
      </c>
      <c r="S376" t="b">
        <v>0</v>
      </c>
      <c r="T376" t="b">
        <v>1</v>
      </c>
      <c r="U376" t="b">
        <v>1</v>
      </c>
      <c r="V376" t="b">
        <v>0</v>
      </c>
      <c r="W376">
        <v>145</v>
      </c>
      <c r="X376">
        <v>3</v>
      </c>
      <c r="Y376">
        <v>23</v>
      </c>
      <c r="Z376">
        <v>32</v>
      </c>
      <c r="AA376">
        <v>24</v>
      </c>
      <c r="AB376">
        <v>0</v>
      </c>
      <c r="AC376">
        <v>1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15</v>
      </c>
      <c r="AP376">
        <v>1</v>
      </c>
      <c r="AQ376">
        <v>2</v>
      </c>
      <c r="AR376">
        <v>3</v>
      </c>
      <c r="AS376">
        <v>9</v>
      </c>
      <c r="AT376">
        <v>0</v>
      </c>
      <c r="AU376">
        <v>78</v>
      </c>
      <c r="AV376">
        <v>1</v>
      </c>
      <c r="AW376">
        <v>2</v>
      </c>
      <c r="AX376">
        <v>3</v>
      </c>
      <c r="AY376">
        <v>9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51</v>
      </c>
      <c r="BN376">
        <v>1</v>
      </c>
      <c r="BO376">
        <v>19</v>
      </c>
      <c r="BP376">
        <v>26</v>
      </c>
      <c r="BQ376">
        <v>5</v>
      </c>
      <c r="BR376">
        <v>0</v>
      </c>
    </row>
    <row r="377" spans="1:70" x14ac:dyDescent="0.25">
      <c r="A377" t="s">
        <v>765</v>
      </c>
      <c r="B377" t="s">
        <v>216</v>
      </c>
      <c r="C377" t="s">
        <v>217</v>
      </c>
      <c r="D377" t="s">
        <v>30</v>
      </c>
      <c r="E377" t="s">
        <v>742</v>
      </c>
      <c r="F377">
        <v>5455</v>
      </c>
      <c r="G377" s="1">
        <v>46045.550451388888</v>
      </c>
      <c r="H377" s="1">
        <v>46045.550451388888</v>
      </c>
      <c r="I377" s="1">
        <v>46045.55269675926</v>
      </c>
      <c r="J377" t="s">
        <v>562</v>
      </c>
      <c r="K377" t="s">
        <v>355</v>
      </c>
      <c r="L377" s="2">
        <v>2.2406536226851851E-3</v>
      </c>
      <c r="M377" t="s">
        <v>263</v>
      </c>
      <c r="N377" t="s">
        <v>264</v>
      </c>
      <c r="O377" t="s">
        <v>198</v>
      </c>
      <c r="P377" t="s">
        <v>242</v>
      </c>
      <c r="Q377" t="b">
        <v>1</v>
      </c>
      <c r="R377" t="b">
        <v>1</v>
      </c>
      <c r="S377" t="b">
        <v>0</v>
      </c>
      <c r="T377" t="b">
        <v>1</v>
      </c>
      <c r="U377" t="b">
        <v>0</v>
      </c>
      <c r="V377" t="b">
        <v>0</v>
      </c>
      <c r="W377">
        <v>478</v>
      </c>
      <c r="X377">
        <v>55</v>
      </c>
      <c r="Y377">
        <v>155</v>
      </c>
      <c r="Z377">
        <v>160</v>
      </c>
      <c r="AA377">
        <v>58</v>
      </c>
      <c r="AB377">
        <v>2</v>
      </c>
      <c r="AC377">
        <v>8</v>
      </c>
      <c r="AD377">
        <v>0</v>
      </c>
      <c r="AE377">
        <v>0</v>
      </c>
      <c r="AF377">
        <v>0</v>
      </c>
      <c r="AG377">
        <v>8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66</v>
      </c>
      <c r="AP377">
        <v>8</v>
      </c>
      <c r="AQ377">
        <v>16</v>
      </c>
      <c r="AR377">
        <v>30</v>
      </c>
      <c r="AS377">
        <v>12</v>
      </c>
      <c r="AT377">
        <v>0</v>
      </c>
      <c r="AU377">
        <v>114</v>
      </c>
      <c r="AV377">
        <v>8</v>
      </c>
      <c r="AW377">
        <v>16</v>
      </c>
      <c r="AX377">
        <v>30</v>
      </c>
      <c r="AY377">
        <v>12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290</v>
      </c>
      <c r="BN377">
        <v>39</v>
      </c>
      <c r="BO377">
        <v>123</v>
      </c>
      <c r="BP377">
        <v>100</v>
      </c>
      <c r="BQ377">
        <v>26</v>
      </c>
      <c r="BR377">
        <v>2</v>
      </c>
    </row>
    <row r="378" spans="1:70" x14ac:dyDescent="0.25">
      <c r="A378" t="s">
        <v>766</v>
      </c>
      <c r="B378" t="s">
        <v>216</v>
      </c>
      <c r="C378" t="s">
        <v>217</v>
      </c>
      <c r="D378" t="s">
        <v>30</v>
      </c>
      <c r="E378" t="s">
        <v>742</v>
      </c>
      <c r="F378">
        <v>5413</v>
      </c>
      <c r="G378" s="1">
        <v>46044.777256944442</v>
      </c>
      <c r="H378" s="1">
        <v>46044.777256944442</v>
      </c>
      <c r="I378" s="1">
        <v>46044.779513888891</v>
      </c>
      <c r="J378" t="s">
        <v>427</v>
      </c>
      <c r="K378" t="s">
        <v>357</v>
      </c>
      <c r="L378" s="2">
        <v>2.2488432523148148E-3</v>
      </c>
      <c r="M378" t="s">
        <v>263</v>
      </c>
      <c r="N378" t="s">
        <v>264</v>
      </c>
      <c r="O378" t="s">
        <v>198</v>
      </c>
      <c r="P378" t="s">
        <v>242</v>
      </c>
      <c r="Q378" t="b">
        <v>1</v>
      </c>
      <c r="R378" t="b">
        <v>1</v>
      </c>
      <c r="S378" t="b">
        <v>0</v>
      </c>
      <c r="T378" t="b">
        <v>1</v>
      </c>
      <c r="U378" t="b">
        <v>0</v>
      </c>
      <c r="V378" t="b">
        <v>0</v>
      </c>
      <c r="W378">
        <v>482</v>
      </c>
      <c r="X378">
        <v>55</v>
      </c>
      <c r="Y378">
        <v>155</v>
      </c>
      <c r="Z378">
        <v>160</v>
      </c>
      <c r="AA378">
        <v>58</v>
      </c>
      <c r="AB378">
        <v>2</v>
      </c>
      <c r="AC378">
        <v>8</v>
      </c>
      <c r="AD378">
        <v>0</v>
      </c>
      <c r="AE378">
        <v>0</v>
      </c>
      <c r="AF378">
        <v>0</v>
      </c>
      <c r="AG378">
        <v>8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66</v>
      </c>
      <c r="AP378">
        <v>8</v>
      </c>
      <c r="AQ378">
        <v>16</v>
      </c>
      <c r="AR378">
        <v>30</v>
      </c>
      <c r="AS378">
        <v>12</v>
      </c>
      <c r="AT378">
        <v>0</v>
      </c>
      <c r="AU378">
        <v>118</v>
      </c>
      <c r="AV378">
        <v>8</v>
      </c>
      <c r="AW378">
        <v>16</v>
      </c>
      <c r="AX378">
        <v>30</v>
      </c>
      <c r="AY378">
        <v>12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290</v>
      </c>
      <c r="BN378">
        <v>39</v>
      </c>
      <c r="BO378">
        <v>123</v>
      </c>
      <c r="BP378">
        <v>100</v>
      </c>
      <c r="BQ378">
        <v>26</v>
      </c>
      <c r="BR378">
        <v>2</v>
      </c>
    </row>
    <row r="379" spans="1:70" x14ac:dyDescent="0.25">
      <c r="A379" t="s">
        <v>767</v>
      </c>
      <c r="B379" t="s">
        <v>224</v>
      </c>
      <c r="C379" t="s">
        <v>225</v>
      </c>
      <c r="D379" t="s">
        <v>30</v>
      </c>
      <c r="E379" t="s">
        <v>201</v>
      </c>
      <c r="F379">
        <v>44462</v>
      </c>
      <c r="G379" s="1">
        <v>46041.671458333331</v>
      </c>
      <c r="H379" s="1">
        <v>46041.671458333331</v>
      </c>
      <c r="I379" s="1">
        <v>46041.673009259262</v>
      </c>
      <c r="J379" t="s">
        <v>261</v>
      </c>
      <c r="K379" t="s">
        <v>364</v>
      </c>
      <c r="L379" s="2">
        <v>1.5476703935185185E-3</v>
      </c>
      <c r="M379" t="s">
        <v>263</v>
      </c>
      <c r="N379" t="s">
        <v>264</v>
      </c>
      <c r="O379" t="s">
        <v>198</v>
      </c>
      <c r="P379" t="s">
        <v>242</v>
      </c>
      <c r="Q379" t="b">
        <v>1</v>
      </c>
      <c r="R379" t="b">
        <v>1</v>
      </c>
      <c r="S379" t="b">
        <v>0</v>
      </c>
      <c r="T379" t="b">
        <v>1</v>
      </c>
      <c r="U379" t="b">
        <v>0</v>
      </c>
      <c r="V379" t="b">
        <v>0</v>
      </c>
      <c r="W379">
        <v>147</v>
      </c>
      <c r="X379">
        <v>13</v>
      </c>
      <c r="Y379">
        <v>31</v>
      </c>
      <c r="Z379">
        <v>55</v>
      </c>
      <c r="AA379">
        <v>13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31</v>
      </c>
      <c r="AP379">
        <v>6</v>
      </c>
      <c r="AQ379">
        <v>7</v>
      </c>
      <c r="AR379">
        <v>14</v>
      </c>
      <c r="AS379">
        <v>4</v>
      </c>
      <c r="AT379">
        <v>0</v>
      </c>
      <c r="AU379">
        <v>65</v>
      </c>
      <c r="AV379">
        <v>6</v>
      </c>
      <c r="AW379">
        <v>7</v>
      </c>
      <c r="AX379">
        <v>14</v>
      </c>
      <c r="AY379">
        <v>4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51</v>
      </c>
      <c r="BN379">
        <v>1</v>
      </c>
      <c r="BO379">
        <v>17</v>
      </c>
      <c r="BP379">
        <v>27</v>
      </c>
      <c r="BQ379">
        <v>5</v>
      </c>
      <c r="BR379">
        <v>1</v>
      </c>
    </row>
    <row r="380" spans="1:70" x14ac:dyDescent="0.25">
      <c r="A380" t="s">
        <v>768</v>
      </c>
      <c r="B380" t="s">
        <v>228</v>
      </c>
      <c r="C380" t="s">
        <v>229</v>
      </c>
      <c r="D380" t="s">
        <v>30</v>
      </c>
      <c r="E380" t="s">
        <v>201</v>
      </c>
      <c r="F380">
        <v>17950</v>
      </c>
      <c r="G380" s="1">
        <v>46041.670613425929</v>
      </c>
      <c r="H380" s="1">
        <v>46041.670613425929</v>
      </c>
      <c r="I380" s="1">
        <v>46041.671550925923</v>
      </c>
      <c r="J380" t="s">
        <v>261</v>
      </c>
      <c r="K380" t="s">
        <v>364</v>
      </c>
      <c r="L380" s="2">
        <v>9.3065621527777778E-4</v>
      </c>
      <c r="M380" t="s">
        <v>263</v>
      </c>
      <c r="N380" t="s">
        <v>264</v>
      </c>
      <c r="O380" t="s">
        <v>198</v>
      </c>
      <c r="P380" t="s">
        <v>242</v>
      </c>
      <c r="Q380" t="b">
        <v>1</v>
      </c>
      <c r="R380" t="b">
        <v>1</v>
      </c>
      <c r="S380" t="b">
        <v>0</v>
      </c>
      <c r="T380" t="b">
        <v>1</v>
      </c>
      <c r="U380" t="b">
        <v>0</v>
      </c>
      <c r="V380" t="b">
        <v>0</v>
      </c>
      <c r="W380">
        <v>156</v>
      </c>
      <c r="X380">
        <v>13</v>
      </c>
      <c r="Y380">
        <v>31</v>
      </c>
      <c r="Z380">
        <v>55</v>
      </c>
      <c r="AA380">
        <v>26</v>
      </c>
      <c r="AB380">
        <v>1</v>
      </c>
      <c r="AC380">
        <v>13</v>
      </c>
      <c r="AD380">
        <v>0</v>
      </c>
      <c r="AE380">
        <v>0</v>
      </c>
      <c r="AF380">
        <v>0</v>
      </c>
      <c r="AG380">
        <v>13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31</v>
      </c>
      <c r="AP380">
        <v>6</v>
      </c>
      <c r="AQ380">
        <v>7</v>
      </c>
      <c r="AR380">
        <v>14</v>
      </c>
      <c r="AS380">
        <v>4</v>
      </c>
      <c r="AT380">
        <v>0</v>
      </c>
      <c r="AU380">
        <v>61</v>
      </c>
      <c r="AV380">
        <v>6</v>
      </c>
      <c r="AW380">
        <v>7</v>
      </c>
      <c r="AX380">
        <v>14</v>
      </c>
      <c r="AY380">
        <v>4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51</v>
      </c>
      <c r="BN380">
        <v>1</v>
      </c>
      <c r="BO380">
        <v>17</v>
      </c>
      <c r="BP380">
        <v>27</v>
      </c>
      <c r="BQ380">
        <v>5</v>
      </c>
      <c r="BR380">
        <v>1</v>
      </c>
    </row>
    <row r="381" spans="1:70" x14ac:dyDescent="0.25">
      <c r="A381" t="s">
        <v>769</v>
      </c>
      <c r="B381" t="s">
        <v>224</v>
      </c>
      <c r="C381" t="s">
        <v>225</v>
      </c>
      <c r="D381" t="s">
        <v>195</v>
      </c>
      <c r="E381" t="s">
        <v>201</v>
      </c>
      <c r="G381" s="1">
        <v>46041.670393518521</v>
      </c>
      <c r="H381" s="1">
        <v>46041.670393518521</v>
      </c>
      <c r="I381" s="1">
        <v>46041.670416666668</v>
      </c>
      <c r="J381" t="s">
        <v>261</v>
      </c>
      <c r="K381" t="s">
        <v>364</v>
      </c>
      <c r="L381" s="2">
        <v>2.8143715277777778E-5</v>
      </c>
      <c r="M381" t="s">
        <v>263</v>
      </c>
      <c r="N381" t="s">
        <v>264</v>
      </c>
      <c r="O381" t="s">
        <v>198</v>
      </c>
      <c r="P381" t="s">
        <v>242</v>
      </c>
      <c r="Q381" t="b">
        <v>1</v>
      </c>
      <c r="R381" t="b">
        <v>1</v>
      </c>
      <c r="S381" t="b">
        <v>0</v>
      </c>
      <c r="T381" t="b">
        <v>1</v>
      </c>
      <c r="U381" t="b">
        <v>0</v>
      </c>
      <c r="V381" t="b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</row>
    <row r="382" spans="1:70" x14ac:dyDescent="0.25">
      <c r="A382" t="s">
        <v>770</v>
      </c>
      <c r="B382" t="s">
        <v>226</v>
      </c>
      <c r="C382" t="s">
        <v>227</v>
      </c>
      <c r="D382" t="s">
        <v>30</v>
      </c>
      <c r="E382" t="s">
        <v>201</v>
      </c>
      <c r="F382">
        <v>43440</v>
      </c>
      <c r="G382" s="1">
        <v>46041.670266203706</v>
      </c>
      <c r="H382" s="1">
        <v>46041.670266203706</v>
      </c>
      <c r="I382" s="1">
        <v>46041.671550925923</v>
      </c>
      <c r="J382" t="s">
        <v>261</v>
      </c>
      <c r="K382" t="s">
        <v>364</v>
      </c>
      <c r="L382" s="2">
        <v>1.2793189583333333E-3</v>
      </c>
      <c r="M382" t="s">
        <v>394</v>
      </c>
      <c r="N382" t="s">
        <v>264</v>
      </c>
      <c r="O382" t="s">
        <v>198</v>
      </c>
      <c r="P382" t="s">
        <v>242</v>
      </c>
      <c r="Q382" t="b">
        <v>1</v>
      </c>
      <c r="R382" t="b">
        <v>1</v>
      </c>
      <c r="S382" t="b">
        <v>0</v>
      </c>
      <c r="T382" t="b">
        <v>1</v>
      </c>
      <c r="U382" t="b">
        <v>1</v>
      </c>
      <c r="V382" t="b">
        <v>0</v>
      </c>
      <c r="W382">
        <v>134</v>
      </c>
      <c r="X382">
        <v>9</v>
      </c>
      <c r="Y382">
        <v>25</v>
      </c>
      <c r="Z382">
        <v>52</v>
      </c>
      <c r="AA382">
        <v>11</v>
      </c>
      <c r="AB382">
        <v>1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23</v>
      </c>
      <c r="AP382">
        <v>4</v>
      </c>
      <c r="AQ382">
        <v>4</v>
      </c>
      <c r="AR382">
        <v>12</v>
      </c>
      <c r="AS382">
        <v>3</v>
      </c>
      <c r="AT382">
        <v>0</v>
      </c>
      <c r="AU382">
        <v>59</v>
      </c>
      <c r="AV382">
        <v>4</v>
      </c>
      <c r="AW382">
        <v>4</v>
      </c>
      <c r="AX382">
        <v>12</v>
      </c>
      <c r="AY382">
        <v>3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51</v>
      </c>
      <c r="BN382">
        <v>1</v>
      </c>
      <c r="BO382">
        <v>17</v>
      </c>
      <c r="BP382">
        <v>27</v>
      </c>
      <c r="BQ382">
        <v>5</v>
      </c>
      <c r="BR382">
        <v>1</v>
      </c>
    </row>
    <row r="383" spans="1:70" x14ac:dyDescent="0.25">
      <c r="A383" t="s">
        <v>771</v>
      </c>
      <c r="B383" t="s">
        <v>216</v>
      </c>
      <c r="C383" t="s">
        <v>217</v>
      </c>
      <c r="D383" t="s">
        <v>30</v>
      </c>
      <c r="E383" t="s">
        <v>201</v>
      </c>
      <c r="F383">
        <v>2717</v>
      </c>
      <c r="G383" s="1">
        <v>46041.670069444444</v>
      </c>
      <c r="H383" s="1">
        <v>46041.670069444444</v>
      </c>
      <c r="I383" s="1">
        <v>46041.670925925922</v>
      </c>
      <c r="J383" t="s">
        <v>261</v>
      </c>
      <c r="K383" t="s">
        <v>364</v>
      </c>
      <c r="L383" s="2">
        <v>8.4824815972222222E-4</v>
      </c>
      <c r="M383" t="s">
        <v>263</v>
      </c>
      <c r="N383" t="s">
        <v>264</v>
      </c>
      <c r="O383" t="s">
        <v>198</v>
      </c>
      <c r="P383" t="s">
        <v>242</v>
      </c>
      <c r="Q383" t="b">
        <v>1</v>
      </c>
      <c r="R383" t="b">
        <v>1</v>
      </c>
      <c r="S383" t="b">
        <v>0</v>
      </c>
      <c r="T383" t="b">
        <v>1</v>
      </c>
      <c r="U383" t="b">
        <v>0</v>
      </c>
      <c r="V383" t="b">
        <v>0</v>
      </c>
      <c r="W383">
        <v>145</v>
      </c>
      <c r="X383">
        <v>3</v>
      </c>
      <c r="Y383">
        <v>21</v>
      </c>
      <c r="Z383">
        <v>33</v>
      </c>
      <c r="AA383">
        <v>24</v>
      </c>
      <c r="AB383">
        <v>1</v>
      </c>
      <c r="AC383">
        <v>1</v>
      </c>
      <c r="AD383">
        <v>0</v>
      </c>
      <c r="AE383">
        <v>0</v>
      </c>
      <c r="AF383">
        <v>0</v>
      </c>
      <c r="AG383">
        <v>1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15</v>
      </c>
      <c r="AP383">
        <v>1</v>
      </c>
      <c r="AQ383">
        <v>2</v>
      </c>
      <c r="AR383">
        <v>3</v>
      </c>
      <c r="AS383">
        <v>9</v>
      </c>
      <c r="AT383">
        <v>0</v>
      </c>
      <c r="AU383">
        <v>78</v>
      </c>
      <c r="AV383">
        <v>1</v>
      </c>
      <c r="AW383">
        <v>2</v>
      </c>
      <c r="AX383">
        <v>3</v>
      </c>
      <c r="AY383">
        <v>9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51</v>
      </c>
      <c r="BN383">
        <v>1</v>
      </c>
      <c r="BO383">
        <v>17</v>
      </c>
      <c r="BP383">
        <v>27</v>
      </c>
      <c r="BQ383">
        <v>5</v>
      </c>
      <c r="BR383">
        <v>1</v>
      </c>
    </row>
    <row r="384" spans="1:70" x14ac:dyDescent="0.25">
      <c r="A384" t="s">
        <v>772</v>
      </c>
      <c r="B384" t="s">
        <v>208</v>
      </c>
      <c r="C384" t="s">
        <v>209</v>
      </c>
      <c r="D384" t="s">
        <v>30</v>
      </c>
      <c r="E384" t="s">
        <v>201</v>
      </c>
      <c r="F384">
        <v>4482</v>
      </c>
      <c r="G384" s="1">
        <v>46041.669953703706</v>
      </c>
      <c r="H384" s="1">
        <v>46041.669953703706</v>
      </c>
      <c r="I384" s="1">
        <v>46041.672777777778</v>
      </c>
      <c r="J384" t="s">
        <v>261</v>
      </c>
      <c r="K384" t="s">
        <v>364</v>
      </c>
      <c r="L384" s="2">
        <v>2.8184555092592594E-3</v>
      </c>
      <c r="M384" t="s">
        <v>263</v>
      </c>
      <c r="N384" t="s">
        <v>264</v>
      </c>
      <c r="O384" t="s">
        <v>198</v>
      </c>
      <c r="P384" t="s">
        <v>242</v>
      </c>
      <c r="Q384" t="b">
        <v>1</v>
      </c>
      <c r="R384" t="b">
        <v>1</v>
      </c>
      <c r="S384" t="b">
        <v>0</v>
      </c>
      <c r="T384" t="b">
        <v>1</v>
      </c>
      <c r="U384" t="b">
        <v>0</v>
      </c>
      <c r="V384" t="b">
        <v>0</v>
      </c>
      <c r="W384">
        <v>219</v>
      </c>
      <c r="X384">
        <v>10</v>
      </c>
      <c r="Y384">
        <v>92</v>
      </c>
      <c r="Z384">
        <v>52</v>
      </c>
      <c r="AA384">
        <v>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78</v>
      </c>
      <c r="AP384">
        <v>5</v>
      </c>
      <c r="AQ384">
        <v>46</v>
      </c>
      <c r="AR384">
        <v>26</v>
      </c>
      <c r="AS384">
        <v>1</v>
      </c>
      <c r="AT384">
        <v>0</v>
      </c>
      <c r="AU384">
        <v>141</v>
      </c>
      <c r="AV384">
        <v>5</v>
      </c>
      <c r="AW384">
        <v>46</v>
      </c>
      <c r="AX384">
        <v>26</v>
      </c>
      <c r="AY384">
        <v>1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</row>
    <row r="385" spans="1:70" x14ac:dyDescent="0.25">
      <c r="A385" t="s">
        <v>773</v>
      </c>
      <c r="B385" t="s">
        <v>220</v>
      </c>
      <c r="C385" t="s">
        <v>221</v>
      </c>
      <c r="D385" t="s">
        <v>30</v>
      </c>
      <c r="E385" t="s">
        <v>201</v>
      </c>
      <c r="F385">
        <v>32471</v>
      </c>
      <c r="G385" s="1">
        <v>46041.669722222221</v>
      </c>
      <c r="H385" s="1">
        <v>46041.669722222221</v>
      </c>
      <c r="I385" s="1">
        <v>46041.670740740738</v>
      </c>
      <c r="J385" t="s">
        <v>261</v>
      </c>
      <c r="K385" t="s">
        <v>364</v>
      </c>
      <c r="L385" s="2">
        <v>1.0124391435185184E-3</v>
      </c>
      <c r="M385" t="s">
        <v>263</v>
      </c>
      <c r="N385" t="s">
        <v>264</v>
      </c>
      <c r="O385" t="s">
        <v>198</v>
      </c>
      <c r="P385" t="s">
        <v>242</v>
      </c>
      <c r="Q385" t="b">
        <v>1</v>
      </c>
      <c r="R385" t="b">
        <v>1</v>
      </c>
      <c r="S385" t="b">
        <v>0</v>
      </c>
      <c r="T385" t="b">
        <v>1</v>
      </c>
      <c r="U385" t="b">
        <v>0</v>
      </c>
      <c r="V385" t="b">
        <v>0</v>
      </c>
      <c r="W385">
        <v>150</v>
      </c>
      <c r="X385">
        <v>13</v>
      </c>
      <c r="Y385">
        <v>33</v>
      </c>
      <c r="Z385">
        <v>53</v>
      </c>
      <c r="AA385">
        <v>18</v>
      </c>
      <c r="AB385">
        <v>1</v>
      </c>
      <c r="AC385">
        <v>5</v>
      </c>
      <c r="AD385">
        <v>0</v>
      </c>
      <c r="AE385">
        <v>0</v>
      </c>
      <c r="AF385">
        <v>0</v>
      </c>
      <c r="AG385">
        <v>5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31</v>
      </c>
      <c r="AP385">
        <v>6</v>
      </c>
      <c r="AQ385">
        <v>8</v>
      </c>
      <c r="AR385">
        <v>13</v>
      </c>
      <c r="AS385">
        <v>4</v>
      </c>
      <c r="AT385">
        <v>0</v>
      </c>
      <c r="AU385">
        <v>63</v>
      </c>
      <c r="AV385">
        <v>6</v>
      </c>
      <c r="AW385">
        <v>8</v>
      </c>
      <c r="AX385">
        <v>13</v>
      </c>
      <c r="AY385">
        <v>4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51</v>
      </c>
      <c r="BN385">
        <v>1</v>
      </c>
      <c r="BO385">
        <v>17</v>
      </c>
      <c r="BP385">
        <v>27</v>
      </c>
      <c r="BQ385">
        <v>5</v>
      </c>
      <c r="BR385">
        <v>1</v>
      </c>
    </row>
    <row r="386" spans="1:70" x14ac:dyDescent="0.25">
      <c r="A386" t="s">
        <v>774</v>
      </c>
      <c r="B386" t="s">
        <v>218</v>
      </c>
      <c r="C386" t="s">
        <v>219</v>
      </c>
      <c r="D386" t="s">
        <v>30</v>
      </c>
      <c r="E386" t="s">
        <v>201</v>
      </c>
      <c r="F386">
        <v>4576</v>
      </c>
      <c r="G386" s="1">
        <v>46041.669571759259</v>
      </c>
      <c r="H386" s="1">
        <v>46041.669571759259</v>
      </c>
      <c r="I386" s="1">
        <v>46041.671099537038</v>
      </c>
      <c r="J386" t="s">
        <v>261</v>
      </c>
      <c r="K386" t="s">
        <v>364</v>
      </c>
      <c r="L386" s="2">
        <v>1.5265601041666668E-3</v>
      </c>
      <c r="M386" t="s">
        <v>263</v>
      </c>
      <c r="N386" t="s">
        <v>264</v>
      </c>
      <c r="O386" t="s">
        <v>198</v>
      </c>
      <c r="P386" t="s">
        <v>242</v>
      </c>
      <c r="Q386" t="b">
        <v>1</v>
      </c>
      <c r="R386" t="b">
        <v>1</v>
      </c>
      <c r="S386" t="b">
        <v>0</v>
      </c>
      <c r="T386" t="b">
        <v>1</v>
      </c>
      <c r="U386" t="b">
        <v>0</v>
      </c>
      <c r="V386" t="b">
        <v>0</v>
      </c>
      <c r="W386">
        <v>169</v>
      </c>
      <c r="X386">
        <v>11</v>
      </c>
      <c r="Y386">
        <v>33</v>
      </c>
      <c r="Z386">
        <v>43</v>
      </c>
      <c r="AA386">
        <v>30</v>
      </c>
      <c r="AB386">
        <v>1</v>
      </c>
      <c r="AC386">
        <v>5</v>
      </c>
      <c r="AD386">
        <v>0</v>
      </c>
      <c r="AE386">
        <v>0</v>
      </c>
      <c r="AF386">
        <v>0</v>
      </c>
      <c r="AG386">
        <v>5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31</v>
      </c>
      <c r="AP386">
        <v>5</v>
      </c>
      <c r="AQ386">
        <v>8</v>
      </c>
      <c r="AR386">
        <v>8</v>
      </c>
      <c r="AS386">
        <v>10</v>
      </c>
      <c r="AT386">
        <v>0</v>
      </c>
      <c r="AU386">
        <v>82</v>
      </c>
      <c r="AV386">
        <v>5</v>
      </c>
      <c r="AW386">
        <v>8</v>
      </c>
      <c r="AX386">
        <v>8</v>
      </c>
      <c r="AY386">
        <v>10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51</v>
      </c>
      <c r="BN386">
        <v>1</v>
      </c>
      <c r="BO386">
        <v>17</v>
      </c>
      <c r="BP386">
        <v>27</v>
      </c>
      <c r="BQ386">
        <v>5</v>
      </c>
      <c r="BR386">
        <v>1</v>
      </c>
    </row>
    <row r="387" spans="1:70" x14ac:dyDescent="0.25">
      <c r="A387" t="s">
        <v>775</v>
      </c>
      <c r="B387" t="s">
        <v>202</v>
      </c>
      <c r="C387" t="s">
        <v>203</v>
      </c>
      <c r="D387" t="s">
        <v>30</v>
      </c>
      <c r="E387" t="s">
        <v>201</v>
      </c>
      <c r="F387">
        <v>8943</v>
      </c>
      <c r="G387" s="1">
        <v>46041.669351851851</v>
      </c>
      <c r="H387" s="1">
        <v>46041.669351851851</v>
      </c>
      <c r="I387" s="1">
        <v>46041.670185185183</v>
      </c>
      <c r="J387" t="s">
        <v>261</v>
      </c>
      <c r="K387" t="s">
        <v>364</v>
      </c>
      <c r="L387" s="2">
        <v>8.3247164351851852E-4</v>
      </c>
      <c r="M387" t="s">
        <v>263</v>
      </c>
      <c r="N387" t="s">
        <v>264</v>
      </c>
      <c r="O387" t="s">
        <v>198</v>
      </c>
      <c r="P387" t="s">
        <v>242</v>
      </c>
      <c r="Q387" t="b">
        <v>1</v>
      </c>
      <c r="R387" t="b">
        <v>1</v>
      </c>
      <c r="S387" t="b">
        <v>0</v>
      </c>
      <c r="T387" t="b">
        <v>1</v>
      </c>
      <c r="U387" t="b">
        <v>0</v>
      </c>
      <c r="V387" t="b">
        <v>0</v>
      </c>
      <c r="W387">
        <v>130</v>
      </c>
      <c r="X387">
        <v>3</v>
      </c>
      <c r="Y387">
        <v>21</v>
      </c>
      <c r="Z387">
        <v>33</v>
      </c>
      <c r="AA387">
        <v>23</v>
      </c>
      <c r="AB387">
        <v>1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15</v>
      </c>
      <c r="AP387">
        <v>1</v>
      </c>
      <c r="AQ387">
        <v>2</v>
      </c>
      <c r="AR387">
        <v>3</v>
      </c>
      <c r="AS387">
        <v>9</v>
      </c>
      <c r="AT387">
        <v>0</v>
      </c>
      <c r="AU387">
        <v>64</v>
      </c>
      <c r="AV387">
        <v>1</v>
      </c>
      <c r="AW387">
        <v>2</v>
      </c>
      <c r="AX387">
        <v>3</v>
      </c>
      <c r="AY387">
        <v>9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51</v>
      </c>
      <c r="BN387">
        <v>1</v>
      </c>
      <c r="BO387">
        <v>17</v>
      </c>
      <c r="BP387">
        <v>27</v>
      </c>
      <c r="BQ387">
        <v>5</v>
      </c>
      <c r="BR387">
        <v>1</v>
      </c>
    </row>
    <row r="388" spans="1:70" x14ac:dyDescent="0.25">
      <c r="A388" t="s">
        <v>776</v>
      </c>
      <c r="B388" t="s">
        <v>214</v>
      </c>
      <c r="C388" t="s">
        <v>215</v>
      </c>
      <c r="D388" t="s">
        <v>30</v>
      </c>
      <c r="E388" t="s">
        <v>201</v>
      </c>
      <c r="F388">
        <v>51788</v>
      </c>
      <c r="G388" s="1">
        <v>46041.669212962966</v>
      </c>
      <c r="H388" s="1">
        <v>46041.669212962966</v>
      </c>
      <c r="I388" s="1">
        <v>46041.67114583333</v>
      </c>
      <c r="J388" t="s">
        <v>261</v>
      </c>
      <c r="K388" t="s">
        <v>364</v>
      </c>
      <c r="L388" s="2">
        <v>1.9422392708333333E-3</v>
      </c>
      <c r="M388" t="s">
        <v>263</v>
      </c>
      <c r="N388" t="s">
        <v>264</v>
      </c>
      <c r="O388" t="s">
        <v>198</v>
      </c>
      <c r="P388" t="s">
        <v>242</v>
      </c>
      <c r="Q388" t="b">
        <v>1</v>
      </c>
      <c r="R388" t="b">
        <v>1</v>
      </c>
      <c r="S388" t="b">
        <v>0</v>
      </c>
      <c r="T388" t="b">
        <v>1</v>
      </c>
      <c r="U388" t="b">
        <v>0</v>
      </c>
      <c r="V388" t="b">
        <v>0</v>
      </c>
      <c r="W388">
        <v>141</v>
      </c>
      <c r="X388">
        <v>3</v>
      </c>
      <c r="Y388">
        <v>23</v>
      </c>
      <c r="Z388">
        <v>34</v>
      </c>
      <c r="AA388">
        <v>27</v>
      </c>
      <c r="AB388">
        <v>1</v>
      </c>
      <c r="AC388">
        <v>11</v>
      </c>
      <c r="AD388">
        <v>0</v>
      </c>
      <c r="AE388">
        <v>0</v>
      </c>
      <c r="AF388">
        <v>3</v>
      </c>
      <c r="AG388">
        <v>8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13</v>
      </c>
      <c r="AP388">
        <v>1</v>
      </c>
      <c r="AQ388">
        <v>3</v>
      </c>
      <c r="AR388">
        <v>2</v>
      </c>
      <c r="AS388">
        <v>7</v>
      </c>
      <c r="AT388">
        <v>0</v>
      </c>
      <c r="AU388">
        <v>66</v>
      </c>
      <c r="AV388">
        <v>1</v>
      </c>
      <c r="AW388">
        <v>3</v>
      </c>
      <c r="AX388">
        <v>2</v>
      </c>
      <c r="AY388">
        <v>7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51</v>
      </c>
      <c r="BN388">
        <v>1</v>
      </c>
      <c r="BO388">
        <v>17</v>
      </c>
      <c r="BP388">
        <v>27</v>
      </c>
      <c r="BQ388">
        <v>5</v>
      </c>
      <c r="BR388">
        <v>1</v>
      </c>
    </row>
    <row r="389" spans="1:70" x14ac:dyDescent="0.25">
      <c r="A389" t="s">
        <v>777</v>
      </c>
      <c r="B389" t="s">
        <v>199</v>
      </c>
      <c r="C389" t="s">
        <v>200</v>
      </c>
      <c r="D389" t="s">
        <v>30</v>
      </c>
      <c r="E389" t="s">
        <v>201</v>
      </c>
      <c r="F389">
        <v>2912</v>
      </c>
      <c r="G389" s="1">
        <v>46041.669016203705</v>
      </c>
      <c r="H389" s="1">
        <v>46041.669016203705</v>
      </c>
      <c r="I389" s="1">
        <v>46041.671249999999</v>
      </c>
      <c r="J389" t="s">
        <v>261</v>
      </c>
      <c r="K389" t="s">
        <v>364</v>
      </c>
      <c r="L389" s="2">
        <v>2.2357331365740743E-3</v>
      </c>
      <c r="M389" t="s">
        <v>263</v>
      </c>
      <c r="N389" t="s">
        <v>264</v>
      </c>
      <c r="O389" t="s">
        <v>198</v>
      </c>
      <c r="P389" t="s">
        <v>242</v>
      </c>
      <c r="Q389" t="b">
        <v>1</v>
      </c>
      <c r="R389" t="b">
        <v>1</v>
      </c>
      <c r="S389" t="b">
        <v>0</v>
      </c>
      <c r="T389" t="b">
        <v>1</v>
      </c>
      <c r="U389" t="b">
        <v>0</v>
      </c>
      <c r="V389" t="b">
        <v>0</v>
      </c>
      <c r="W389">
        <v>256</v>
      </c>
      <c r="X389">
        <v>20</v>
      </c>
      <c r="Y389">
        <v>68</v>
      </c>
      <c r="Z389">
        <v>74</v>
      </c>
      <c r="AA389">
        <v>20</v>
      </c>
      <c r="AB389">
        <v>0</v>
      </c>
      <c r="AC389">
        <v>2</v>
      </c>
      <c r="AD389">
        <v>0</v>
      </c>
      <c r="AE389">
        <v>0</v>
      </c>
      <c r="AF389">
        <v>2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90</v>
      </c>
      <c r="AP389">
        <v>10</v>
      </c>
      <c r="AQ389">
        <v>34</v>
      </c>
      <c r="AR389">
        <v>36</v>
      </c>
      <c r="AS389">
        <v>10</v>
      </c>
      <c r="AT389">
        <v>0</v>
      </c>
      <c r="AU389">
        <v>164</v>
      </c>
      <c r="AV389">
        <v>10</v>
      </c>
      <c r="AW389">
        <v>34</v>
      </c>
      <c r="AX389">
        <v>36</v>
      </c>
      <c r="AY389">
        <v>10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</row>
    <row r="390" spans="1:70" x14ac:dyDescent="0.25">
      <c r="A390" t="s">
        <v>778</v>
      </c>
      <c r="B390" t="s">
        <v>206</v>
      </c>
      <c r="C390" t="s">
        <v>207</v>
      </c>
      <c r="D390" t="s">
        <v>30</v>
      </c>
      <c r="E390" t="s">
        <v>201</v>
      </c>
      <c r="F390">
        <v>107446</v>
      </c>
      <c r="G390" s="1">
        <v>46041.668819444443</v>
      </c>
      <c r="H390" s="1">
        <v>46041.668819444443</v>
      </c>
      <c r="I390" s="1">
        <v>46041.671898148146</v>
      </c>
      <c r="J390" t="s">
        <v>261</v>
      </c>
      <c r="K390" t="s">
        <v>364</v>
      </c>
      <c r="L390" s="2">
        <v>3.0819509259259257E-3</v>
      </c>
      <c r="M390" t="s">
        <v>263</v>
      </c>
      <c r="N390" t="s">
        <v>264</v>
      </c>
      <c r="O390" t="s">
        <v>198</v>
      </c>
      <c r="P390" t="s">
        <v>242</v>
      </c>
      <c r="Q390" t="b">
        <v>1</v>
      </c>
      <c r="R390" t="b">
        <v>1</v>
      </c>
      <c r="S390" t="b">
        <v>0</v>
      </c>
      <c r="T390" t="b">
        <v>1</v>
      </c>
      <c r="U390" t="b">
        <v>0</v>
      </c>
      <c r="V390" t="b">
        <v>0</v>
      </c>
      <c r="W390">
        <v>1101</v>
      </c>
      <c r="X390">
        <v>14</v>
      </c>
      <c r="Y390">
        <v>28</v>
      </c>
      <c r="Z390">
        <v>84</v>
      </c>
      <c r="AA390">
        <v>22</v>
      </c>
      <c r="AB390">
        <v>2</v>
      </c>
      <c r="AC390">
        <v>14</v>
      </c>
      <c r="AD390">
        <v>0</v>
      </c>
      <c r="AE390">
        <v>0</v>
      </c>
      <c r="AF390">
        <v>2</v>
      </c>
      <c r="AG390">
        <v>12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68</v>
      </c>
      <c r="AP390">
        <v>7</v>
      </c>
      <c r="AQ390">
        <v>14</v>
      </c>
      <c r="AR390">
        <v>41</v>
      </c>
      <c r="AS390">
        <v>5</v>
      </c>
      <c r="AT390">
        <v>1</v>
      </c>
      <c r="AU390">
        <v>1019</v>
      </c>
      <c r="AV390">
        <v>7</v>
      </c>
      <c r="AW390">
        <v>14</v>
      </c>
      <c r="AX390">
        <v>41</v>
      </c>
      <c r="AY390">
        <v>5</v>
      </c>
      <c r="AZ390">
        <v>1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</row>
    <row r="391" spans="1:70" x14ac:dyDescent="0.25">
      <c r="A391" t="s">
        <v>779</v>
      </c>
      <c r="B391" t="s">
        <v>204</v>
      </c>
      <c r="C391" t="s">
        <v>205</v>
      </c>
      <c r="D391" t="s">
        <v>30</v>
      </c>
      <c r="E391" t="s">
        <v>201</v>
      </c>
      <c r="F391">
        <v>565747</v>
      </c>
      <c r="G391" s="1">
        <v>46041.668402777781</v>
      </c>
      <c r="H391" s="1">
        <v>46041.668402777781</v>
      </c>
      <c r="I391" s="1">
        <v>46041.671550925923</v>
      </c>
      <c r="J391" t="s">
        <v>261</v>
      </c>
      <c r="K391" t="s">
        <v>364</v>
      </c>
      <c r="L391" s="2">
        <v>3.1514530439814815E-3</v>
      </c>
      <c r="M391" t="s">
        <v>263</v>
      </c>
      <c r="N391" t="s">
        <v>264</v>
      </c>
      <c r="O391" t="s">
        <v>198</v>
      </c>
      <c r="P391" t="s">
        <v>242</v>
      </c>
      <c r="Q391" t="b">
        <v>1</v>
      </c>
      <c r="R391" t="b">
        <v>1</v>
      </c>
      <c r="S391" t="b">
        <v>0</v>
      </c>
      <c r="T391" t="b">
        <v>1</v>
      </c>
      <c r="U391" t="b">
        <v>0</v>
      </c>
      <c r="V391" t="b">
        <v>0</v>
      </c>
      <c r="W391">
        <v>58</v>
      </c>
      <c r="X391">
        <v>0</v>
      </c>
      <c r="Y391">
        <v>4</v>
      </c>
      <c r="Z391">
        <v>19</v>
      </c>
      <c r="AA391">
        <v>14</v>
      </c>
      <c r="AB391">
        <v>0</v>
      </c>
      <c r="AC391">
        <v>9</v>
      </c>
      <c r="AD391">
        <v>0</v>
      </c>
      <c r="AE391">
        <v>0</v>
      </c>
      <c r="AF391">
        <v>1</v>
      </c>
      <c r="AG391">
        <v>8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14</v>
      </c>
      <c r="AP391">
        <v>0</v>
      </c>
      <c r="AQ391">
        <v>2</v>
      </c>
      <c r="AR391">
        <v>9</v>
      </c>
      <c r="AS391">
        <v>3</v>
      </c>
      <c r="AT391">
        <v>0</v>
      </c>
      <c r="AU391">
        <v>35</v>
      </c>
      <c r="AV391">
        <v>0</v>
      </c>
      <c r="AW391">
        <v>2</v>
      </c>
      <c r="AX391">
        <v>9</v>
      </c>
      <c r="AY391">
        <v>3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</row>
    <row r="392" spans="1:70" x14ac:dyDescent="0.25">
      <c r="A392" t="s">
        <v>780</v>
      </c>
      <c r="B392" t="s">
        <v>212</v>
      </c>
      <c r="C392" t="s">
        <v>213</v>
      </c>
      <c r="D392" t="s">
        <v>30</v>
      </c>
      <c r="E392" t="s">
        <v>201</v>
      </c>
      <c r="F392">
        <v>31533</v>
      </c>
      <c r="G392" s="1">
        <v>46041.667986111112</v>
      </c>
      <c r="H392" s="1">
        <v>46041.667986111112</v>
      </c>
      <c r="I392" s="1">
        <v>46041.669583333336</v>
      </c>
      <c r="J392" t="s">
        <v>261</v>
      </c>
      <c r="K392" t="s">
        <v>364</v>
      </c>
      <c r="L392" s="2">
        <v>1.6025312847222223E-3</v>
      </c>
      <c r="M392" t="s">
        <v>263</v>
      </c>
      <c r="N392" t="s">
        <v>264</v>
      </c>
      <c r="O392" t="s">
        <v>198</v>
      </c>
      <c r="P392" t="s">
        <v>242</v>
      </c>
      <c r="Q392" t="b">
        <v>1</v>
      </c>
      <c r="R392" t="b">
        <v>1</v>
      </c>
      <c r="S392" t="b">
        <v>0</v>
      </c>
      <c r="T392" t="b">
        <v>1</v>
      </c>
      <c r="U392" t="b">
        <v>0</v>
      </c>
      <c r="V392" t="b">
        <v>0</v>
      </c>
      <c r="W392">
        <v>197</v>
      </c>
      <c r="X392">
        <v>13</v>
      </c>
      <c r="Y392">
        <v>39</v>
      </c>
      <c r="Z392">
        <v>49</v>
      </c>
      <c r="AA392">
        <v>48</v>
      </c>
      <c r="AB392">
        <v>1</v>
      </c>
      <c r="AC392">
        <v>19</v>
      </c>
      <c r="AD392">
        <v>0</v>
      </c>
      <c r="AE392">
        <v>0</v>
      </c>
      <c r="AF392">
        <v>0</v>
      </c>
      <c r="AG392">
        <v>19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40</v>
      </c>
      <c r="AP392">
        <v>6</v>
      </c>
      <c r="AQ392">
        <v>11</v>
      </c>
      <c r="AR392">
        <v>11</v>
      </c>
      <c r="AS392">
        <v>12</v>
      </c>
      <c r="AT392">
        <v>0</v>
      </c>
      <c r="AU392">
        <v>87</v>
      </c>
      <c r="AV392">
        <v>6</v>
      </c>
      <c r="AW392">
        <v>11</v>
      </c>
      <c r="AX392">
        <v>11</v>
      </c>
      <c r="AY392">
        <v>12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51</v>
      </c>
      <c r="BN392">
        <v>1</v>
      </c>
      <c r="BO392">
        <v>17</v>
      </c>
      <c r="BP392">
        <v>27</v>
      </c>
      <c r="BQ392">
        <v>5</v>
      </c>
      <c r="BR392">
        <v>1</v>
      </c>
    </row>
    <row r="393" spans="1:70" x14ac:dyDescent="0.25">
      <c r="A393" t="s">
        <v>781</v>
      </c>
      <c r="B393" t="s">
        <v>222</v>
      </c>
      <c r="C393" t="s">
        <v>223</v>
      </c>
      <c r="D393" t="s">
        <v>30</v>
      </c>
      <c r="E393" t="s">
        <v>201</v>
      </c>
      <c r="F393">
        <v>75721</v>
      </c>
      <c r="G393" s="1">
        <v>46041.667719907404</v>
      </c>
      <c r="H393" s="1">
        <v>46041.667719907404</v>
      </c>
      <c r="I393" s="1">
        <v>46041.669456018521</v>
      </c>
      <c r="J393" t="s">
        <v>261</v>
      </c>
      <c r="K393" t="s">
        <v>364</v>
      </c>
      <c r="L393" s="2">
        <v>1.733367650462963E-3</v>
      </c>
      <c r="M393" t="s">
        <v>263</v>
      </c>
      <c r="N393" t="s">
        <v>264</v>
      </c>
      <c r="O393" t="s">
        <v>198</v>
      </c>
      <c r="P393" t="s">
        <v>242</v>
      </c>
      <c r="Q393" t="b">
        <v>1</v>
      </c>
      <c r="R393" t="b">
        <v>1</v>
      </c>
      <c r="S393" t="b">
        <v>0</v>
      </c>
      <c r="T393" t="b">
        <v>1</v>
      </c>
      <c r="U393" t="b">
        <v>0</v>
      </c>
      <c r="V393" t="b">
        <v>0</v>
      </c>
      <c r="W393">
        <v>206</v>
      </c>
      <c r="X393">
        <v>14</v>
      </c>
      <c r="Y393">
        <v>38</v>
      </c>
      <c r="Z393">
        <v>50</v>
      </c>
      <c r="AA393">
        <v>42</v>
      </c>
      <c r="AB393">
        <v>2</v>
      </c>
      <c r="AC393">
        <v>12</v>
      </c>
      <c r="AD393">
        <v>0</v>
      </c>
      <c r="AE393">
        <v>0</v>
      </c>
      <c r="AF393">
        <v>0</v>
      </c>
      <c r="AG393">
        <v>12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21</v>
      </c>
      <c r="AP393">
        <v>6</v>
      </c>
      <c r="AQ393">
        <v>3</v>
      </c>
      <c r="AR393">
        <v>3</v>
      </c>
      <c r="AS393">
        <v>9</v>
      </c>
      <c r="AT393">
        <v>0</v>
      </c>
      <c r="AU393">
        <v>81</v>
      </c>
      <c r="AV393">
        <v>6</v>
      </c>
      <c r="AW393">
        <v>3</v>
      </c>
      <c r="AX393">
        <v>3</v>
      </c>
      <c r="AY393">
        <v>9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92</v>
      </c>
      <c r="BN393">
        <v>2</v>
      </c>
      <c r="BO393">
        <v>32</v>
      </c>
      <c r="BP393">
        <v>44</v>
      </c>
      <c r="BQ393">
        <v>12</v>
      </c>
      <c r="BR393">
        <v>2</v>
      </c>
    </row>
    <row r="394" spans="1:70" x14ac:dyDescent="0.25">
      <c r="A394" t="s">
        <v>782</v>
      </c>
      <c r="B394" t="s">
        <v>232</v>
      </c>
      <c r="C394" t="s">
        <v>233</v>
      </c>
      <c r="D394" t="s">
        <v>30</v>
      </c>
      <c r="E394" t="s">
        <v>201</v>
      </c>
      <c r="F394">
        <v>12722</v>
      </c>
      <c r="G394" s="1">
        <v>46041.667523148149</v>
      </c>
      <c r="H394" s="1">
        <v>46041.667523148149</v>
      </c>
      <c r="I394" s="1">
        <v>46041.669074074074</v>
      </c>
      <c r="J394" t="s">
        <v>261</v>
      </c>
      <c r="K394" t="s">
        <v>364</v>
      </c>
      <c r="L394" s="2">
        <v>1.547456423611111E-3</v>
      </c>
      <c r="M394" t="s">
        <v>263</v>
      </c>
      <c r="N394" t="s">
        <v>264</v>
      </c>
      <c r="O394" t="s">
        <v>198</v>
      </c>
      <c r="P394" t="s">
        <v>242</v>
      </c>
      <c r="Q394" t="b">
        <v>1</v>
      </c>
      <c r="R394" t="b">
        <v>1</v>
      </c>
      <c r="S394" t="b">
        <v>0</v>
      </c>
      <c r="T394" t="b">
        <v>1</v>
      </c>
      <c r="U394" t="b">
        <v>0</v>
      </c>
      <c r="V394" t="b">
        <v>0</v>
      </c>
      <c r="W394">
        <v>175</v>
      </c>
      <c r="X394">
        <v>14</v>
      </c>
      <c r="Y394">
        <v>32</v>
      </c>
      <c r="Z394">
        <v>36</v>
      </c>
      <c r="AA394">
        <v>33</v>
      </c>
      <c r="AB394">
        <v>0</v>
      </c>
      <c r="AC394">
        <v>7</v>
      </c>
      <c r="AD394">
        <v>0</v>
      </c>
      <c r="AE394">
        <v>0</v>
      </c>
      <c r="AF394">
        <v>0</v>
      </c>
      <c r="AG394">
        <v>7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46</v>
      </c>
      <c r="AP394">
        <v>7</v>
      </c>
      <c r="AQ394">
        <v>13</v>
      </c>
      <c r="AR394">
        <v>15</v>
      </c>
      <c r="AS394">
        <v>11</v>
      </c>
      <c r="AT394">
        <v>0</v>
      </c>
      <c r="AU394">
        <v>106</v>
      </c>
      <c r="AV394">
        <v>7</v>
      </c>
      <c r="AW394">
        <v>13</v>
      </c>
      <c r="AX394">
        <v>15</v>
      </c>
      <c r="AY394">
        <v>11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16</v>
      </c>
      <c r="BN394">
        <v>0</v>
      </c>
      <c r="BO394">
        <v>6</v>
      </c>
      <c r="BP394">
        <v>6</v>
      </c>
      <c r="BQ394">
        <v>4</v>
      </c>
      <c r="BR394">
        <v>0</v>
      </c>
    </row>
    <row r="395" spans="1:70" x14ac:dyDescent="0.25">
      <c r="A395" t="s">
        <v>783</v>
      </c>
      <c r="B395" t="s">
        <v>226</v>
      </c>
      <c r="C395" t="s">
        <v>227</v>
      </c>
      <c r="D395" t="s">
        <v>30</v>
      </c>
      <c r="E395" t="s">
        <v>604</v>
      </c>
      <c r="F395">
        <v>43479</v>
      </c>
      <c r="G395" s="1">
        <v>46037.640798611108</v>
      </c>
      <c r="H395" s="1">
        <v>46037.640798611108</v>
      </c>
      <c r="I395" s="1">
        <v>46037.642071759263</v>
      </c>
      <c r="J395" t="s">
        <v>363</v>
      </c>
      <c r="K395" t="s">
        <v>373</v>
      </c>
      <c r="L395" s="2">
        <v>1.2675406828703704E-3</v>
      </c>
      <c r="M395" t="s">
        <v>263</v>
      </c>
      <c r="N395" t="s">
        <v>264</v>
      </c>
      <c r="O395" t="s">
        <v>198</v>
      </c>
      <c r="P395" t="s">
        <v>242</v>
      </c>
      <c r="Q395" t="b">
        <v>1</v>
      </c>
      <c r="R395" t="b">
        <v>1</v>
      </c>
      <c r="S395" t="b">
        <v>0</v>
      </c>
      <c r="T395" t="b">
        <v>1</v>
      </c>
      <c r="U395" t="b">
        <v>0</v>
      </c>
      <c r="V395" t="b">
        <v>0</v>
      </c>
      <c r="W395">
        <v>124</v>
      </c>
      <c r="X395">
        <v>10</v>
      </c>
      <c r="Y395">
        <v>25</v>
      </c>
      <c r="Z395">
        <v>48</v>
      </c>
      <c r="AA395">
        <v>11</v>
      </c>
      <c r="AB395">
        <v>2</v>
      </c>
      <c r="AC395">
        <v>1</v>
      </c>
      <c r="AD395">
        <v>0</v>
      </c>
      <c r="AE395">
        <v>0</v>
      </c>
      <c r="AF395">
        <v>1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23</v>
      </c>
      <c r="AP395">
        <v>4</v>
      </c>
      <c r="AQ395">
        <v>4</v>
      </c>
      <c r="AR395">
        <v>12</v>
      </c>
      <c r="AS395">
        <v>3</v>
      </c>
      <c r="AT395">
        <v>0</v>
      </c>
      <c r="AU395">
        <v>51</v>
      </c>
      <c r="AV395">
        <v>4</v>
      </c>
      <c r="AW395">
        <v>4</v>
      </c>
      <c r="AX395">
        <v>12</v>
      </c>
      <c r="AY395">
        <v>3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49</v>
      </c>
      <c r="BN395">
        <v>2</v>
      </c>
      <c r="BO395">
        <v>17</v>
      </c>
      <c r="BP395">
        <v>23</v>
      </c>
      <c r="BQ395">
        <v>5</v>
      </c>
      <c r="BR395">
        <v>2</v>
      </c>
    </row>
    <row r="396" spans="1:70" x14ac:dyDescent="0.25">
      <c r="A396" t="s">
        <v>784</v>
      </c>
      <c r="B396" t="s">
        <v>204</v>
      </c>
      <c r="C396" t="s">
        <v>205</v>
      </c>
      <c r="D396" t="s">
        <v>30</v>
      </c>
      <c r="E396" t="s">
        <v>651</v>
      </c>
      <c r="F396">
        <v>564878</v>
      </c>
      <c r="G396" s="1">
        <v>46036.017708333333</v>
      </c>
      <c r="H396" s="1">
        <v>46036.017708333333</v>
      </c>
      <c r="I396" s="1">
        <v>46036.021053240744</v>
      </c>
      <c r="J396" t="s">
        <v>237</v>
      </c>
      <c r="K396" t="s">
        <v>375</v>
      </c>
      <c r="L396" s="2">
        <v>3.3504957523148148E-3</v>
      </c>
      <c r="M396" t="s">
        <v>263</v>
      </c>
      <c r="N396" t="s">
        <v>264</v>
      </c>
      <c r="O396" t="s">
        <v>198</v>
      </c>
      <c r="P396" t="s">
        <v>242</v>
      </c>
      <c r="Q396" t="b">
        <v>1</v>
      </c>
      <c r="R396" t="b">
        <v>1</v>
      </c>
      <c r="S396" t="b">
        <v>0</v>
      </c>
      <c r="T396" t="b">
        <v>1</v>
      </c>
      <c r="U396" t="b">
        <v>0</v>
      </c>
      <c r="V396" t="b">
        <v>0</v>
      </c>
      <c r="W396">
        <v>59</v>
      </c>
      <c r="X396">
        <v>0</v>
      </c>
      <c r="Y396">
        <v>4</v>
      </c>
      <c r="Z396">
        <v>20</v>
      </c>
      <c r="AA396">
        <v>14</v>
      </c>
      <c r="AB396">
        <v>0</v>
      </c>
      <c r="AC396">
        <v>10</v>
      </c>
      <c r="AD396">
        <v>0</v>
      </c>
      <c r="AE396">
        <v>0</v>
      </c>
      <c r="AF396">
        <v>2</v>
      </c>
      <c r="AG396">
        <v>8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14</v>
      </c>
      <c r="AP396">
        <v>0</v>
      </c>
      <c r="AQ396">
        <v>2</v>
      </c>
      <c r="AR396">
        <v>9</v>
      </c>
      <c r="AS396">
        <v>3</v>
      </c>
      <c r="AT396">
        <v>0</v>
      </c>
      <c r="AU396">
        <v>35</v>
      </c>
      <c r="AV396">
        <v>0</v>
      </c>
      <c r="AW396">
        <v>2</v>
      </c>
      <c r="AX396">
        <v>9</v>
      </c>
      <c r="AY396">
        <v>3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</row>
    <row r="397" spans="1:70" x14ac:dyDescent="0.25">
      <c r="A397" t="s">
        <v>785</v>
      </c>
      <c r="B397" t="s">
        <v>202</v>
      </c>
      <c r="C397" t="s">
        <v>203</v>
      </c>
      <c r="D397" t="s">
        <v>30</v>
      </c>
      <c r="E397" t="s">
        <v>201</v>
      </c>
      <c r="F397">
        <v>8943</v>
      </c>
      <c r="G397" s="1">
        <v>46034.65042824074</v>
      </c>
      <c r="H397" s="1">
        <v>46034.65042824074</v>
      </c>
      <c r="I397" s="1">
        <v>46034.651261574072</v>
      </c>
      <c r="J397" t="s">
        <v>363</v>
      </c>
      <c r="K397" t="s">
        <v>379</v>
      </c>
      <c r="L397" s="2">
        <v>8.438342476851852E-4</v>
      </c>
      <c r="M397" t="s">
        <v>263</v>
      </c>
      <c r="N397" t="s">
        <v>264</v>
      </c>
      <c r="O397" t="s">
        <v>198</v>
      </c>
      <c r="P397" t="s">
        <v>242</v>
      </c>
      <c r="Q397" t="b">
        <v>1</v>
      </c>
      <c r="R397" t="b">
        <v>1</v>
      </c>
      <c r="S397" t="b">
        <v>0</v>
      </c>
      <c r="T397" t="b">
        <v>1</v>
      </c>
      <c r="U397" t="b">
        <v>0</v>
      </c>
      <c r="V397" t="b">
        <v>0</v>
      </c>
      <c r="W397">
        <v>128</v>
      </c>
      <c r="X397">
        <v>4</v>
      </c>
      <c r="Y397">
        <v>21</v>
      </c>
      <c r="Z397">
        <v>29</v>
      </c>
      <c r="AA397">
        <v>23</v>
      </c>
      <c r="AB397">
        <v>2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15</v>
      </c>
      <c r="AP397">
        <v>1</v>
      </c>
      <c r="AQ397">
        <v>2</v>
      </c>
      <c r="AR397">
        <v>3</v>
      </c>
      <c r="AS397">
        <v>9</v>
      </c>
      <c r="AT397">
        <v>0</v>
      </c>
      <c r="AU397">
        <v>64</v>
      </c>
      <c r="AV397">
        <v>1</v>
      </c>
      <c r="AW397">
        <v>2</v>
      </c>
      <c r="AX397">
        <v>3</v>
      </c>
      <c r="AY397">
        <v>9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49</v>
      </c>
      <c r="BN397">
        <v>2</v>
      </c>
      <c r="BO397">
        <v>17</v>
      </c>
      <c r="BP397">
        <v>23</v>
      </c>
      <c r="BQ397">
        <v>5</v>
      </c>
      <c r="BR397">
        <v>2</v>
      </c>
    </row>
    <row r="398" spans="1:70" x14ac:dyDescent="0.25">
      <c r="A398" t="s">
        <v>786</v>
      </c>
      <c r="B398" t="s">
        <v>214</v>
      </c>
      <c r="C398" t="s">
        <v>215</v>
      </c>
      <c r="D398" t="s">
        <v>30</v>
      </c>
      <c r="E398" t="s">
        <v>201</v>
      </c>
      <c r="F398">
        <v>51788</v>
      </c>
      <c r="G398" s="1">
        <v>46034.650231481479</v>
      </c>
      <c r="H398" s="1">
        <v>46034.650231481479</v>
      </c>
      <c r="I398" s="1">
        <v>46034.651504629626</v>
      </c>
      <c r="J398" t="s">
        <v>363</v>
      </c>
      <c r="K398" t="s">
        <v>379</v>
      </c>
      <c r="L398" s="2">
        <v>1.2763333680555556E-3</v>
      </c>
      <c r="M398" t="s">
        <v>263</v>
      </c>
      <c r="N398" t="s">
        <v>264</v>
      </c>
      <c r="O398" t="s">
        <v>198</v>
      </c>
      <c r="P398" t="s">
        <v>242</v>
      </c>
      <c r="Q398" t="b">
        <v>1</v>
      </c>
      <c r="R398" t="b">
        <v>1</v>
      </c>
      <c r="S398" t="b">
        <v>0</v>
      </c>
      <c r="T398" t="b">
        <v>1</v>
      </c>
      <c r="U398" t="b">
        <v>0</v>
      </c>
      <c r="V398" t="b">
        <v>0</v>
      </c>
      <c r="W398">
        <v>139</v>
      </c>
      <c r="X398">
        <v>4</v>
      </c>
      <c r="Y398">
        <v>23</v>
      </c>
      <c r="Z398">
        <v>30</v>
      </c>
      <c r="AA398">
        <v>27</v>
      </c>
      <c r="AB398">
        <v>2</v>
      </c>
      <c r="AC398">
        <v>11</v>
      </c>
      <c r="AD398">
        <v>0</v>
      </c>
      <c r="AE398">
        <v>0</v>
      </c>
      <c r="AF398">
        <v>3</v>
      </c>
      <c r="AG398">
        <v>8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13</v>
      </c>
      <c r="AP398">
        <v>1</v>
      </c>
      <c r="AQ398">
        <v>3</v>
      </c>
      <c r="AR398">
        <v>2</v>
      </c>
      <c r="AS398">
        <v>7</v>
      </c>
      <c r="AT398">
        <v>0</v>
      </c>
      <c r="AU398">
        <v>66</v>
      </c>
      <c r="AV398">
        <v>1</v>
      </c>
      <c r="AW398">
        <v>3</v>
      </c>
      <c r="AX398">
        <v>2</v>
      </c>
      <c r="AY398">
        <v>7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49</v>
      </c>
      <c r="BN398">
        <v>2</v>
      </c>
      <c r="BO398">
        <v>17</v>
      </c>
      <c r="BP398">
        <v>23</v>
      </c>
      <c r="BQ398">
        <v>5</v>
      </c>
      <c r="BR398">
        <v>2</v>
      </c>
    </row>
    <row r="399" spans="1:70" x14ac:dyDescent="0.25">
      <c r="A399" t="s">
        <v>787</v>
      </c>
      <c r="B399" t="s">
        <v>199</v>
      </c>
      <c r="C399" t="s">
        <v>200</v>
      </c>
      <c r="D399" t="s">
        <v>30</v>
      </c>
      <c r="E399" t="s">
        <v>201</v>
      </c>
      <c r="F399">
        <v>2912</v>
      </c>
      <c r="G399" s="1">
        <v>46034.650069444448</v>
      </c>
      <c r="H399" s="1">
        <v>46034.650069444448</v>
      </c>
      <c r="I399" s="1">
        <v>46034.652280092596</v>
      </c>
      <c r="J399" t="s">
        <v>363</v>
      </c>
      <c r="K399" t="s">
        <v>379</v>
      </c>
      <c r="L399" s="2">
        <v>2.2091929629629629E-3</v>
      </c>
      <c r="M399" t="s">
        <v>263</v>
      </c>
      <c r="N399" t="s">
        <v>264</v>
      </c>
      <c r="O399" t="s">
        <v>198</v>
      </c>
      <c r="P399" t="s">
        <v>242</v>
      </c>
      <c r="Q399" t="b">
        <v>1</v>
      </c>
      <c r="R399" t="b">
        <v>1</v>
      </c>
      <c r="S399" t="b">
        <v>0</v>
      </c>
      <c r="T399" t="b">
        <v>1</v>
      </c>
      <c r="U399" t="b">
        <v>0</v>
      </c>
      <c r="V399" t="b">
        <v>0</v>
      </c>
      <c r="W399">
        <v>256</v>
      </c>
      <c r="X399">
        <v>20</v>
      </c>
      <c r="Y399">
        <v>68</v>
      </c>
      <c r="Z399">
        <v>74</v>
      </c>
      <c r="AA399">
        <v>20</v>
      </c>
      <c r="AB399">
        <v>0</v>
      </c>
      <c r="AC399">
        <v>2</v>
      </c>
      <c r="AD399">
        <v>0</v>
      </c>
      <c r="AE399">
        <v>0</v>
      </c>
      <c r="AF399">
        <v>2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90</v>
      </c>
      <c r="AP399">
        <v>10</v>
      </c>
      <c r="AQ399">
        <v>34</v>
      </c>
      <c r="AR399">
        <v>36</v>
      </c>
      <c r="AS399">
        <v>10</v>
      </c>
      <c r="AT399">
        <v>0</v>
      </c>
      <c r="AU399">
        <v>164</v>
      </c>
      <c r="AV399">
        <v>10</v>
      </c>
      <c r="AW399">
        <v>34</v>
      </c>
      <c r="AX399">
        <v>36</v>
      </c>
      <c r="AY399">
        <v>10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</row>
    <row r="400" spans="1:70" x14ac:dyDescent="0.25">
      <c r="A400" t="s">
        <v>788</v>
      </c>
      <c r="B400" t="s">
        <v>220</v>
      </c>
      <c r="C400" t="s">
        <v>221</v>
      </c>
      <c r="D400" t="s">
        <v>30</v>
      </c>
      <c r="E400" t="s">
        <v>201</v>
      </c>
      <c r="F400">
        <v>32471</v>
      </c>
      <c r="G400" s="1">
        <v>46034.649861111109</v>
      </c>
      <c r="H400" s="1">
        <v>46034.649861111109</v>
      </c>
      <c r="I400" s="1">
        <v>46034.651099537034</v>
      </c>
      <c r="J400" t="s">
        <v>363</v>
      </c>
      <c r="K400" t="s">
        <v>379</v>
      </c>
      <c r="L400" s="2">
        <v>1.2372272453703703E-3</v>
      </c>
      <c r="M400" t="s">
        <v>263</v>
      </c>
      <c r="N400" t="s">
        <v>264</v>
      </c>
      <c r="O400" t="s">
        <v>198</v>
      </c>
      <c r="P400" t="s">
        <v>242</v>
      </c>
      <c r="Q400" t="b">
        <v>1</v>
      </c>
      <c r="R400" t="b">
        <v>1</v>
      </c>
      <c r="S400" t="b">
        <v>0</v>
      </c>
      <c r="T400" t="b">
        <v>1</v>
      </c>
      <c r="U400" t="b">
        <v>0</v>
      </c>
      <c r="V400" t="b">
        <v>0</v>
      </c>
      <c r="W400">
        <v>148</v>
      </c>
      <c r="X400">
        <v>14</v>
      </c>
      <c r="Y400">
        <v>33</v>
      </c>
      <c r="Z400">
        <v>49</v>
      </c>
      <c r="AA400">
        <v>18</v>
      </c>
      <c r="AB400">
        <v>2</v>
      </c>
      <c r="AC400">
        <v>5</v>
      </c>
      <c r="AD400">
        <v>0</v>
      </c>
      <c r="AE400">
        <v>0</v>
      </c>
      <c r="AF400">
        <v>0</v>
      </c>
      <c r="AG400">
        <v>5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31</v>
      </c>
      <c r="AP400">
        <v>6</v>
      </c>
      <c r="AQ400">
        <v>8</v>
      </c>
      <c r="AR400">
        <v>13</v>
      </c>
      <c r="AS400">
        <v>4</v>
      </c>
      <c r="AT400">
        <v>0</v>
      </c>
      <c r="AU400">
        <v>63</v>
      </c>
      <c r="AV400">
        <v>6</v>
      </c>
      <c r="AW400">
        <v>8</v>
      </c>
      <c r="AX400">
        <v>13</v>
      </c>
      <c r="AY400">
        <v>4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49</v>
      </c>
      <c r="BN400">
        <v>2</v>
      </c>
      <c r="BO400">
        <v>17</v>
      </c>
      <c r="BP400">
        <v>23</v>
      </c>
      <c r="BQ400">
        <v>5</v>
      </c>
      <c r="BR400">
        <v>2</v>
      </c>
    </row>
    <row r="401" spans="1:70" x14ac:dyDescent="0.25">
      <c r="A401" t="s">
        <v>789</v>
      </c>
      <c r="B401" t="s">
        <v>218</v>
      </c>
      <c r="C401" t="s">
        <v>219</v>
      </c>
      <c r="D401" t="s">
        <v>30</v>
      </c>
      <c r="E401" t="s">
        <v>201</v>
      </c>
      <c r="F401">
        <v>4576</v>
      </c>
      <c r="G401" s="1">
        <v>46034.649699074071</v>
      </c>
      <c r="H401" s="1">
        <v>46034.649699074071</v>
      </c>
      <c r="I401" s="1">
        <v>46034.65121527778</v>
      </c>
      <c r="J401" t="s">
        <v>363</v>
      </c>
      <c r="K401" t="s">
        <v>379</v>
      </c>
      <c r="L401" s="2">
        <v>1.522010625E-3</v>
      </c>
      <c r="M401" t="s">
        <v>263</v>
      </c>
      <c r="N401" t="s">
        <v>264</v>
      </c>
      <c r="O401" t="s">
        <v>198</v>
      </c>
      <c r="P401" t="s">
        <v>242</v>
      </c>
      <c r="Q401" t="b">
        <v>1</v>
      </c>
      <c r="R401" t="b">
        <v>1</v>
      </c>
      <c r="S401" t="b">
        <v>0</v>
      </c>
      <c r="T401" t="b">
        <v>1</v>
      </c>
      <c r="U401" t="b">
        <v>0</v>
      </c>
      <c r="V401" t="b">
        <v>0</v>
      </c>
      <c r="W401">
        <v>167</v>
      </c>
      <c r="X401">
        <v>12</v>
      </c>
      <c r="Y401">
        <v>33</v>
      </c>
      <c r="Z401">
        <v>39</v>
      </c>
      <c r="AA401">
        <v>30</v>
      </c>
      <c r="AB401">
        <v>2</v>
      </c>
      <c r="AC401">
        <v>5</v>
      </c>
      <c r="AD401">
        <v>0</v>
      </c>
      <c r="AE401">
        <v>0</v>
      </c>
      <c r="AF401">
        <v>0</v>
      </c>
      <c r="AG401">
        <v>5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31</v>
      </c>
      <c r="AP401">
        <v>5</v>
      </c>
      <c r="AQ401">
        <v>8</v>
      </c>
      <c r="AR401">
        <v>8</v>
      </c>
      <c r="AS401">
        <v>10</v>
      </c>
      <c r="AT401">
        <v>0</v>
      </c>
      <c r="AU401">
        <v>82</v>
      </c>
      <c r="AV401">
        <v>5</v>
      </c>
      <c r="AW401">
        <v>8</v>
      </c>
      <c r="AX401">
        <v>8</v>
      </c>
      <c r="AY401">
        <v>10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49</v>
      </c>
      <c r="BN401">
        <v>2</v>
      </c>
      <c r="BO401">
        <v>17</v>
      </c>
      <c r="BP401">
        <v>23</v>
      </c>
      <c r="BQ401">
        <v>5</v>
      </c>
      <c r="BR401">
        <v>2</v>
      </c>
    </row>
    <row r="402" spans="1:70" x14ac:dyDescent="0.25">
      <c r="A402" t="s">
        <v>790</v>
      </c>
      <c r="B402" t="s">
        <v>206</v>
      </c>
      <c r="C402" t="s">
        <v>207</v>
      </c>
      <c r="D402" t="s">
        <v>30</v>
      </c>
      <c r="E402" t="s">
        <v>201</v>
      </c>
      <c r="F402">
        <v>107446</v>
      </c>
      <c r="G402" s="1">
        <v>46034.649456018517</v>
      </c>
      <c r="H402" s="1">
        <v>46034.649456018517</v>
      </c>
      <c r="I402" s="1">
        <v>46034.65320601852</v>
      </c>
      <c r="J402" t="s">
        <v>363</v>
      </c>
      <c r="K402" t="s">
        <v>379</v>
      </c>
      <c r="L402" s="2">
        <v>3.7494615046296297E-3</v>
      </c>
      <c r="M402" t="s">
        <v>263</v>
      </c>
      <c r="N402" t="s">
        <v>264</v>
      </c>
      <c r="O402" t="s">
        <v>198</v>
      </c>
      <c r="P402" t="s">
        <v>242</v>
      </c>
      <c r="Q402" t="b">
        <v>1</v>
      </c>
      <c r="R402" t="b">
        <v>1</v>
      </c>
      <c r="S402" t="b">
        <v>0</v>
      </c>
      <c r="T402" t="b">
        <v>1</v>
      </c>
      <c r="U402" t="b">
        <v>0</v>
      </c>
      <c r="V402" t="b">
        <v>0</v>
      </c>
      <c r="W402">
        <v>1099</v>
      </c>
      <c r="X402">
        <v>14</v>
      </c>
      <c r="Y402">
        <v>26</v>
      </c>
      <c r="Z402">
        <v>82</v>
      </c>
      <c r="AA402">
        <v>22</v>
      </c>
      <c r="AB402">
        <v>2</v>
      </c>
      <c r="AC402">
        <v>14</v>
      </c>
      <c r="AD402">
        <v>0</v>
      </c>
      <c r="AE402">
        <v>0</v>
      </c>
      <c r="AF402">
        <v>2</v>
      </c>
      <c r="AG402">
        <v>12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66</v>
      </c>
      <c r="AP402">
        <v>7</v>
      </c>
      <c r="AQ402">
        <v>13</v>
      </c>
      <c r="AR402">
        <v>40</v>
      </c>
      <c r="AS402">
        <v>5</v>
      </c>
      <c r="AT402">
        <v>1</v>
      </c>
      <c r="AU402">
        <v>1019</v>
      </c>
      <c r="AV402">
        <v>7</v>
      </c>
      <c r="AW402">
        <v>13</v>
      </c>
      <c r="AX402">
        <v>40</v>
      </c>
      <c r="AY402">
        <v>5</v>
      </c>
      <c r="AZ402">
        <v>1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</row>
    <row r="403" spans="1:70" x14ac:dyDescent="0.25">
      <c r="A403" t="s">
        <v>791</v>
      </c>
      <c r="B403" t="s">
        <v>216</v>
      </c>
      <c r="C403" t="s">
        <v>217</v>
      </c>
      <c r="D403" t="s">
        <v>30</v>
      </c>
      <c r="E403" t="s">
        <v>201</v>
      </c>
      <c r="F403">
        <v>2717</v>
      </c>
      <c r="G403" s="1">
        <v>46034.649247685185</v>
      </c>
      <c r="H403" s="1">
        <v>46034.649247685185</v>
      </c>
      <c r="I403" s="1">
        <v>46034.650219907409</v>
      </c>
      <c r="J403" t="s">
        <v>363</v>
      </c>
      <c r="K403" t="s">
        <v>379</v>
      </c>
      <c r="L403" s="2">
        <v>9.7641754629629633E-4</v>
      </c>
      <c r="M403" t="s">
        <v>263</v>
      </c>
      <c r="N403" t="s">
        <v>264</v>
      </c>
      <c r="O403" t="s">
        <v>198</v>
      </c>
      <c r="P403" t="s">
        <v>242</v>
      </c>
      <c r="Q403" t="b">
        <v>1</v>
      </c>
      <c r="R403" t="b">
        <v>1</v>
      </c>
      <c r="S403" t="b">
        <v>0</v>
      </c>
      <c r="T403" t="b">
        <v>1</v>
      </c>
      <c r="U403" t="b">
        <v>0</v>
      </c>
      <c r="V403" t="b">
        <v>0</v>
      </c>
      <c r="W403">
        <v>143</v>
      </c>
      <c r="X403">
        <v>4</v>
      </c>
      <c r="Y403">
        <v>21</v>
      </c>
      <c r="Z403">
        <v>29</v>
      </c>
      <c r="AA403">
        <v>24</v>
      </c>
      <c r="AB403">
        <v>2</v>
      </c>
      <c r="AC403">
        <v>1</v>
      </c>
      <c r="AD403">
        <v>0</v>
      </c>
      <c r="AE403">
        <v>0</v>
      </c>
      <c r="AF403">
        <v>0</v>
      </c>
      <c r="AG403">
        <v>1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15</v>
      </c>
      <c r="AP403">
        <v>1</v>
      </c>
      <c r="AQ403">
        <v>2</v>
      </c>
      <c r="AR403">
        <v>3</v>
      </c>
      <c r="AS403">
        <v>9</v>
      </c>
      <c r="AT403">
        <v>0</v>
      </c>
      <c r="AU403">
        <v>78</v>
      </c>
      <c r="AV403">
        <v>1</v>
      </c>
      <c r="AW403">
        <v>2</v>
      </c>
      <c r="AX403">
        <v>3</v>
      </c>
      <c r="AY403">
        <v>9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49</v>
      </c>
      <c r="BN403">
        <v>2</v>
      </c>
      <c r="BO403">
        <v>17</v>
      </c>
      <c r="BP403">
        <v>23</v>
      </c>
      <c r="BQ403">
        <v>5</v>
      </c>
      <c r="BR403">
        <v>2</v>
      </c>
    </row>
    <row r="404" spans="1:70" x14ac:dyDescent="0.25">
      <c r="A404" t="s">
        <v>792</v>
      </c>
      <c r="B404" t="s">
        <v>228</v>
      </c>
      <c r="C404" t="s">
        <v>229</v>
      </c>
      <c r="D404" t="s">
        <v>30</v>
      </c>
      <c r="E404" t="s">
        <v>201</v>
      </c>
      <c r="F404">
        <v>17950</v>
      </c>
      <c r="G404" s="1">
        <v>46034.649050925924</v>
      </c>
      <c r="H404" s="1">
        <v>46034.649050925924</v>
      </c>
      <c r="I404" s="1">
        <v>46034.65</v>
      </c>
      <c r="J404" t="s">
        <v>363</v>
      </c>
      <c r="K404" t="s">
        <v>379</v>
      </c>
      <c r="L404" s="2">
        <v>9.4289660879629629E-4</v>
      </c>
      <c r="M404" t="s">
        <v>263</v>
      </c>
      <c r="N404" t="s">
        <v>264</v>
      </c>
      <c r="O404" t="s">
        <v>198</v>
      </c>
      <c r="P404" t="s">
        <v>242</v>
      </c>
      <c r="Q404" t="b">
        <v>1</v>
      </c>
      <c r="R404" t="b">
        <v>1</v>
      </c>
      <c r="S404" t="b">
        <v>0</v>
      </c>
      <c r="T404" t="b">
        <v>1</v>
      </c>
      <c r="U404" t="b">
        <v>0</v>
      </c>
      <c r="V404" t="b">
        <v>0</v>
      </c>
      <c r="W404">
        <v>154</v>
      </c>
      <c r="X404">
        <v>14</v>
      </c>
      <c r="Y404">
        <v>31</v>
      </c>
      <c r="Z404">
        <v>51</v>
      </c>
      <c r="AA404">
        <v>26</v>
      </c>
      <c r="AB404">
        <v>2</v>
      </c>
      <c r="AC404">
        <v>13</v>
      </c>
      <c r="AD404">
        <v>0</v>
      </c>
      <c r="AE404">
        <v>0</v>
      </c>
      <c r="AF404">
        <v>0</v>
      </c>
      <c r="AG404">
        <v>13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31</v>
      </c>
      <c r="AP404">
        <v>6</v>
      </c>
      <c r="AQ404">
        <v>7</v>
      </c>
      <c r="AR404">
        <v>14</v>
      </c>
      <c r="AS404">
        <v>4</v>
      </c>
      <c r="AT404">
        <v>0</v>
      </c>
      <c r="AU404">
        <v>61</v>
      </c>
      <c r="AV404">
        <v>6</v>
      </c>
      <c r="AW404">
        <v>7</v>
      </c>
      <c r="AX404">
        <v>14</v>
      </c>
      <c r="AY404">
        <v>4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49</v>
      </c>
      <c r="BN404">
        <v>2</v>
      </c>
      <c r="BO404">
        <v>17</v>
      </c>
      <c r="BP404">
        <v>23</v>
      </c>
      <c r="BQ404">
        <v>5</v>
      </c>
      <c r="BR404">
        <v>2</v>
      </c>
    </row>
    <row r="405" spans="1:70" x14ac:dyDescent="0.25">
      <c r="A405" t="s">
        <v>793</v>
      </c>
      <c r="B405" t="s">
        <v>226</v>
      </c>
      <c r="C405" t="s">
        <v>227</v>
      </c>
      <c r="D405" t="s">
        <v>30</v>
      </c>
      <c r="E405" t="s">
        <v>201</v>
      </c>
      <c r="F405">
        <v>43440</v>
      </c>
      <c r="G405" s="1">
        <v>46034.648854166669</v>
      </c>
      <c r="H405" s="1">
        <v>46034.648854166669</v>
      </c>
      <c r="I405" s="1">
        <v>46034.650138888886</v>
      </c>
      <c r="J405" t="s">
        <v>363</v>
      </c>
      <c r="K405" t="s">
        <v>379</v>
      </c>
      <c r="L405" s="2">
        <v>1.2910678935185184E-3</v>
      </c>
      <c r="M405" t="s">
        <v>263</v>
      </c>
      <c r="N405" t="s">
        <v>264</v>
      </c>
      <c r="O405" t="s">
        <v>198</v>
      </c>
      <c r="P405" t="s">
        <v>242</v>
      </c>
      <c r="Q405" t="b">
        <v>1</v>
      </c>
      <c r="R405" t="b">
        <v>1</v>
      </c>
      <c r="S405" t="b">
        <v>0</v>
      </c>
      <c r="T405" t="b">
        <v>1</v>
      </c>
      <c r="U405" t="b">
        <v>0</v>
      </c>
      <c r="V405" t="b">
        <v>0</v>
      </c>
      <c r="W405">
        <v>132</v>
      </c>
      <c r="X405">
        <v>10</v>
      </c>
      <c r="Y405">
        <v>25</v>
      </c>
      <c r="Z405">
        <v>48</v>
      </c>
      <c r="AA405">
        <v>11</v>
      </c>
      <c r="AB405">
        <v>2</v>
      </c>
      <c r="AC405">
        <v>1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23</v>
      </c>
      <c r="AP405">
        <v>4</v>
      </c>
      <c r="AQ405">
        <v>4</v>
      </c>
      <c r="AR405">
        <v>12</v>
      </c>
      <c r="AS405">
        <v>3</v>
      </c>
      <c r="AT405">
        <v>0</v>
      </c>
      <c r="AU405">
        <v>59</v>
      </c>
      <c r="AV405">
        <v>4</v>
      </c>
      <c r="AW405">
        <v>4</v>
      </c>
      <c r="AX405">
        <v>12</v>
      </c>
      <c r="AY405">
        <v>3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49</v>
      </c>
      <c r="BN405">
        <v>2</v>
      </c>
      <c r="BO405">
        <v>17</v>
      </c>
      <c r="BP405">
        <v>23</v>
      </c>
      <c r="BQ405">
        <v>5</v>
      </c>
      <c r="BR405">
        <v>2</v>
      </c>
    </row>
    <row r="406" spans="1:70" x14ac:dyDescent="0.25">
      <c r="A406" t="s">
        <v>794</v>
      </c>
      <c r="B406" t="s">
        <v>208</v>
      </c>
      <c r="C406" t="s">
        <v>209</v>
      </c>
      <c r="D406" t="s">
        <v>30</v>
      </c>
      <c r="E406" t="s">
        <v>201</v>
      </c>
      <c r="F406">
        <v>4482</v>
      </c>
      <c r="G406" s="1">
        <v>46034.648645833331</v>
      </c>
      <c r="H406" s="1">
        <v>46034.648645833331</v>
      </c>
      <c r="I406" s="1">
        <v>46034.651006944441</v>
      </c>
      <c r="J406" t="s">
        <v>363</v>
      </c>
      <c r="K406" t="s">
        <v>379</v>
      </c>
      <c r="L406" s="2">
        <v>2.3637694675925926E-3</v>
      </c>
      <c r="M406" t="s">
        <v>263</v>
      </c>
      <c r="N406" t="s">
        <v>264</v>
      </c>
      <c r="O406" t="s">
        <v>198</v>
      </c>
      <c r="P406" t="s">
        <v>242</v>
      </c>
      <c r="Q406" t="b">
        <v>1</v>
      </c>
      <c r="R406" t="b">
        <v>1</v>
      </c>
      <c r="S406" t="b">
        <v>0</v>
      </c>
      <c r="T406" t="b">
        <v>1</v>
      </c>
      <c r="U406" t="b">
        <v>0</v>
      </c>
      <c r="V406" t="b">
        <v>0</v>
      </c>
      <c r="W406">
        <v>218</v>
      </c>
      <c r="X406">
        <v>10</v>
      </c>
      <c r="Y406">
        <v>90</v>
      </c>
      <c r="Z406">
        <v>52</v>
      </c>
      <c r="AA406">
        <v>2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77</v>
      </c>
      <c r="AP406">
        <v>5</v>
      </c>
      <c r="AQ406">
        <v>45</v>
      </c>
      <c r="AR406">
        <v>26</v>
      </c>
      <c r="AS406">
        <v>1</v>
      </c>
      <c r="AT406">
        <v>0</v>
      </c>
      <c r="AU406">
        <v>141</v>
      </c>
      <c r="AV406">
        <v>5</v>
      </c>
      <c r="AW406">
        <v>45</v>
      </c>
      <c r="AX406">
        <v>26</v>
      </c>
      <c r="AY406">
        <v>1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</row>
    <row r="407" spans="1:70" x14ac:dyDescent="0.25">
      <c r="A407" t="s">
        <v>795</v>
      </c>
      <c r="B407" t="s">
        <v>224</v>
      </c>
      <c r="C407" t="s">
        <v>225</v>
      </c>
      <c r="D407" t="s">
        <v>30</v>
      </c>
      <c r="E407" t="s">
        <v>201</v>
      </c>
      <c r="F407">
        <v>44462</v>
      </c>
      <c r="G407" s="1">
        <v>46034.648553240739</v>
      </c>
      <c r="H407" s="1">
        <v>46034.648553240739</v>
      </c>
      <c r="I407" s="1">
        <v>46034.65011574074</v>
      </c>
      <c r="J407" t="s">
        <v>363</v>
      </c>
      <c r="K407" t="s">
        <v>379</v>
      </c>
      <c r="L407" s="2">
        <v>1.5638686226851853E-3</v>
      </c>
      <c r="M407" t="s">
        <v>263</v>
      </c>
      <c r="N407" t="s">
        <v>264</v>
      </c>
      <c r="O407" t="s">
        <v>198</v>
      </c>
      <c r="P407" t="s">
        <v>242</v>
      </c>
      <c r="Q407" t="b">
        <v>1</v>
      </c>
      <c r="R407" t="b">
        <v>1</v>
      </c>
      <c r="S407" t="b">
        <v>0</v>
      </c>
      <c r="T407" t="b">
        <v>1</v>
      </c>
      <c r="U407" t="b">
        <v>0</v>
      </c>
      <c r="V407" t="b">
        <v>0</v>
      </c>
      <c r="W407">
        <v>145</v>
      </c>
      <c r="X407">
        <v>14</v>
      </c>
      <c r="Y407">
        <v>31</v>
      </c>
      <c r="Z407">
        <v>51</v>
      </c>
      <c r="AA407">
        <v>13</v>
      </c>
      <c r="AB407">
        <v>2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31</v>
      </c>
      <c r="AP407">
        <v>6</v>
      </c>
      <c r="AQ407">
        <v>7</v>
      </c>
      <c r="AR407">
        <v>14</v>
      </c>
      <c r="AS407">
        <v>4</v>
      </c>
      <c r="AT407">
        <v>0</v>
      </c>
      <c r="AU407">
        <v>65</v>
      </c>
      <c r="AV407">
        <v>6</v>
      </c>
      <c r="AW407">
        <v>7</v>
      </c>
      <c r="AX407">
        <v>14</v>
      </c>
      <c r="AY407">
        <v>4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49</v>
      </c>
      <c r="BN407">
        <v>2</v>
      </c>
      <c r="BO407">
        <v>17</v>
      </c>
      <c r="BP407">
        <v>23</v>
      </c>
      <c r="BQ407">
        <v>5</v>
      </c>
      <c r="BR407">
        <v>2</v>
      </c>
    </row>
    <row r="408" spans="1:70" x14ac:dyDescent="0.25">
      <c r="A408" t="s">
        <v>796</v>
      </c>
      <c r="B408" t="s">
        <v>232</v>
      </c>
      <c r="C408" t="s">
        <v>233</v>
      </c>
      <c r="D408" t="s">
        <v>30</v>
      </c>
      <c r="E408" t="s">
        <v>201</v>
      </c>
      <c r="F408">
        <v>12722</v>
      </c>
      <c r="G408" s="1">
        <v>46034.648252314815</v>
      </c>
      <c r="H408" s="1">
        <v>46034.648252314815</v>
      </c>
      <c r="I408" s="1">
        <v>46034.649768518517</v>
      </c>
      <c r="J408" t="s">
        <v>363</v>
      </c>
      <c r="K408" t="s">
        <v>379</v>
      </c>
      <c r="L408" s="2">
        <v>1.5192978935185185E-3</v>
      </c>
      <c r="M408" t="s">
        <v>263</v>
      </c>
      <c r="N408" t="s">
        <v>264</v>
      </c>
      <c r="O408" t="s">
        <v>198</v>
      </c>
      <c r="P408" t="s">
        <v>242</v>
      </c>
      <c r="Q408" t="b">
        <v>1</v>
      </c>
      <c r="R408" t="b">
        <v>1</v>
      </c>
      <c r="S408" t="b">
        <v>0</v>
      </c>
      <c r="T408" t="b">
        <v>1</v>
      </c>
      <c r="U408" t="b">
        <v>0</v>
      </c>
      <c r="V408" t="b">
        <v>0</v>
      </c>
      <c r="W408">
        <v>175</v>
      </c>
      <c r="X408">
        <v>14</v>
      </c>
      <c r="Y408">
        <v>32</v>
      </c>
      <c r="Z408">
        <v>36</v>
      </c>
      <c r="AA408">
        <v>33</v>
      </c>
      <c r="AB408">
        <v>0</v>
      </c>
      <c r="AC408">
        <v>7</v>
      </c>
      <c r="AD408">
        <v>0</v>
      </c>
      <c r="AE408">
        <v>0</v>
      </c>
      <c r="AF408">
        <v>0</v>
      </c>
      <c r="AG408">
        <v>7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46</v>
      </c>
      <c r="AP408">
        <v>7</v>
      </c>
      <c r="AQ408">
        <v>13</v>
      </c>
      <c r="AR408">
        <v>15</v>
      </c>
      <c r="AS408">
        <v>11</v>
      </c>
      <c r="AT408">
        <v>0</v>
      </c>
      <c r="AU408">
        <v>106</v>
      </c>
      <c r="AV408">
        <v>7</v>
      </c>
      <c r="AW408">
        <v>13</v>
      </c>
      <c r="AX408">
        <v>15</v>
      </c>
      <c r="AY408">
        <v>11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16</v>
      </c>
      <c r="BN408">
        <v>0</v>
      </c>
      <c r="BO408">
        <v>6</v>
      </c>
      <c r="BP408">
        <v>6</v>
      </c>
      <c r="BQ408">
        <v>4</v>
      </c>
      <c r="BR408">
        <v>0</v>
      </c>
    </row>
    <row r="409" spans="1:70" x14ac:dyDescent="0.25">
      <c r="A409" t="s">
        <v>797</v>
      </c>
      <c r="B409" t="s">
        <v>204</v>
      </c>
      <c r="C409" t="s">
        <v>205</v>
      </c>
      <c r="D409" t="s">
        <v>30</v>
      </c>
      <c r="E409" t="s">
        <v>201</v>
      </c>
      <c r="F409">
        <v>560390</v>
      </c>
      <c r="G409" s="1">
        <v>46034.647974537038</v>
      </c>
      <c r="H409" s="1">
        <v>46034.647974537038</v>
      </c>
      <c r="I409" s="1">
        <v>46034.651388888888</v>
      </c>
      <c r="J409" t="s">
        <v>363</v>
      </c>
      <c r="K409" t="s">
        <v>379</v>
      </c>
      <c r="L409" s="2">
        <v>3.4167913194444446E-3</v>
      </c>
      <c r="M409" t="s">
        <v>263</v>
      </c>
      <c r="N409" t="s">
        <v>264</v>
      </c>
      <c r="O409" t="s">
        <v>198</v>
      </c>
      <c r="P409" t="s">
        <v>242</v>
      </c>
      <c r="Q409" t="b">
        <v>1</v>
      </c>
      <c r="R409" t="b">
        <v>1</v>
      </c>
      <c r="S409" t="b">
        <v>0</v>
      </c>
      <c r="T409" t="b">
        <v>1</v>
      </c>
      <c r="U409" t="b">
        <v>0</v>
      </c>
      <c r="V409" t="b">
        <v>0</v>
      </c>
      <c r="W409">
        <v>58</v>
      </c>
      <c r="X409">
        <v>0</v>
      </c>
      <c r="Y409">
        <v>4</v>
      </c>
      <c r="Z409">
        <v>19</v>
      </c>
      <c r="AA409">
        <v>14</v>
      </c>
      <c r="AB409">
        <v>0</v>
      </c>
      <c r="AC409">
        <v>9</v>
      </c>
      <c r="AD409">
        <v>0</v>
      </c>
      <c r="AE409">
        <v>0</v>
      </c>
      <c r="AF409">
        <v>1</v>
      </c>
      <c r="AG409">
        <v>8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14</v>
      </c>
      <c r="AP409">
        <v>0</v>
      </c>
      <c r="AQ409">
        <v>2</v>
      </c>
      <c r="AR409">
        <v>9</v>
      </c>
      <c r="AS409">
        <v>3</v>
      </c>
      <c r="AT409">
        <v>0</v>
      </c>
      <c r="AU409">
        <v>35</v>
      </c>
      <c r="AV409">
        <v>0</v>
      </c>
      <c r="AW409">
        <v>2</v>
      </c>
      <c r="AX409">
        <v>9</v>
      </c>
      <c r="AY409">
        <v>3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</row>
    <row r="410" spans="1:70" x14ac:dyDescent="0.25">
      <c r="A410" t="s">
        <v>798</v>
      </c>
      <c r="B410" t="s">
        <v>222</v>
      </c>
      <c r="C410" t="s">
        <v>223</v>
      </c>
      <c r="D410" t="s">
        <v>30</v>
      </c>
      <c r="E410" t="s">
        <v>201</v>
      </c>
      <c r="F410">
        <v>75721</v>
      </c>
      <c r="G410" s="1">
        <v>46034.647777777776</v>
      </c>
      <c r="H410" s="1">
        <v>46034.647777777776</v>
      </c>
      <c r="I410" s="1">
        <v>46034.649328703701</v>
      </c>
      <c r="J410" t="s">
        <v>363</v>
      </c>
      <c r="K410" t="s">
        <v>379</v>
      </c>
      <c r="L410" s="2">
        <v>1.5505223379629629E-3</v>
      </c>
      <c r="M410" t="s">
        <v>263</v>
      </c>
      <c r="N410" t="s">
        <v>264</v>
      </c>
      <c r="O410" t="s">
        <v>198</v>
      </c>
      <c r="P410" t="s">
        <v>242</v>
      </c>
      <c r="Q410" t="b">
        <v>1</v>
      </c>
      <c r="R410" t="b">
        <v>1</v>
      </c>
      <c r="S410" t="b">
        <v>0</v>
      </c>
      <c r="T410" t="b">
        <v>1</v>
      </c>
      <c r="U410" t="b">
        <v>0</v>
      </c>
      <c r="V410" t="b">
        <v>0</v>
      </c>
      <c r="W410">
        <v>208</v>
      </c>
      <c r="X410">
        <v>16</v>
      </c>
      <c r="Y410">
        <v>40</v>
      </c>
      <c r="Z410">
        <v>46</v>
      </c>
      <c r="AA410">
        <v>42</v>
      </c>
      <c r="AB410">
        <v>4</v>
      </c>
      <c r="AC410">
        <v>12</v>
      </c>
      <c r="AD410">
        <v>0</v>
      </c>
      <c r="AE410">
        <v>0</v>
      </c>
      <c r="AF410">
        <v>0</v>
      </c>
      <c r="AG410">
        <v>12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21</v>
      </c>
      <c r="AP410">
        <v>6</v>
      </c>
      <c r="AQ410">
        <v>3</v>
      </c>
      <c r="AR410">
        <v>3</v>
      </c>
      <c r="AS410">
        <v>9</v>
      </c>
      <c r="AT410">
        <v>0</v>
      </c>
      <c r="AU410">
        <v>81</v>
      </c>
      <c r="AV410">
        <v>6</v>
      </c>
      <c r="AW410">
        <v>3</v>
      </c>
      <c r="AX410">
        <v>3</v>
      </c>
      <c r="AY410">
        <v>9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94</v>
      </c>
      <c r="BN410">
        <v>4</v>
      </c>
      <c r="BO410">
        <v>34</v>
      </c>
      <c r="BP410">
        <v>40</v>
      </c>
      <c r="BQ410">
        <v>12</v>
      </c>
      <c r="BR410">
        <v>4</v>
      </c>
    </row>
    <row r="411" spans="1:70" x14ac:dyDescent="0.25">
      <c r="A411" t="s">
        <v>799</v>
      </c>
      <c r="B411" t="s">
        <v>212</v>
      </c>
      <c r="C411" t="s">
        <v>213</v>
      </c>
      <c r="D411" t="s">
        <v>30</v>
      </c>
      <c r="E411" t="s">
        <v>201</v>
      </c>
      <c r="F411">
        <v>31533</v>
      </c>
      <c r="G411" s="1">
        <v>46034.647569444445</v>
      </c>
      <c r="H411" s="1">
        <v>46034.647569444445</v>
      </c>
      <c r="I411" s="1">
        <v>46034.649131944447</v>
      </c>
      <c r="J411" t="s">
        <v>363</v>
      </c>
      <c r="K411" t="s">
        <v>379</v>
      </c>
      <c r="L411" s="2">
        <v>1.5672976041666666E-3</v>
      </c>
      <c r="M411" t="s">
        <v>263</v>
      </c>
      <c r="N411" t="s">
        <v>264</v>
      </c>
      <c r="O411" t="s">
        <v>198</v>
      </c>
      <c r="P411" t="s">
        <v>242</v>
      </c>
      <c r="Q411" t="b">
        <v>1</v>
      </c>
      <c r="R411" t="b">
        <v>1</v>
      </c>
      <c r="S411" t="b">
        <v>0</v>
      </c>
      <c r="T411" t="b">
        <v>1</v>
      </c>
      <c r="U411" t="b">
        <v>0</v>
      </c>
      <c r="V411" t="b">
        <v>0</v>
      </c>
      <c r="W411">
        <v>195</v>
      </c>
      <c r="X411">
        <v>14</v>
      </c>
      <c r="Y411">
        <v>39</v>
      </c>
      <c r="Z411">
        <v>45</v>
      </c>
      <c r="AA411">
        <v>48</v>
      </c>
      <c r="AB411">
        <v>2</v>
      </c>
      <c r="AC411">
        <v>19</v>
      </c>
      <c r="AD411">
        <v>0</v>
      </c>
      <c r="AE411">
        <v>0</v>
      </c>
      <c r="AF411">
        <v>0</v>
      </c>
      <c r="AG411">
        <v>19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40</v>
      </c>
      <c r="AP411">
        <v>6</v>
      </c>
      <c r="AQ411">
        <v>11</v>
      </c>
      <c r="AR411">
        <v>11</v>
      </c>
      <c r="AS411">
        <v>12</v>
      </c>
      <c r="AT411">
        <v>0</v>
      </c>
      <c r="AU411">
        <v>87</v>
      </c>
      <c r="AV411">
        <v>6</v>
      </c>
      <c r="AW411">
        <v>11</v>
      </c>
      <c r="AX411">
        <v>11</v>
      </c>
      <c r="AY411">
        <v>12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49</v>
      </c>
      <c r="BN411">
        <v>2</v>
      </c>
      <c r="BO411">
        <v>17</v>
      </c>
      <c r="BP411">
        <v>23</v>
      </c>
      <c r="BQ411">
        <v>5</v>
      </c>
      <c r="BR411">
        <v>2</v>
      </c>
    </row>
    <row r="412" spans="1:70" x14ac:dyDescent="0.25">
      <c r="A412" t="s">
        <v>800</v>
      </c>
      <c r="B412" t="s">
        <v>214</v>
      </c>
      <c r="C412" t="s">
        <v>215</v>
      </c>
      <c r="D412" t="s">
        <v>30</v>
      </c>
      <c r="E412" t="s">
        <v>721</v>
      </c>
      <c r="F412">
        <v>53773</v>
      </c>
      <c r="G412" s="1">
        <v>46034.64607638889</v>
      </c>
      <c r="H412" s="1">
        <v>46034.64607638889</v>
      </c>
      <c r="I412" s="1">
        <v>46034.647662037038</v>
      </c>
      <c r="J412" t="s">
        <v>363</v>
      </c>
      <c r="K412" t="s">
        <v>379</v>
      </c>
      <c r="L412" s="2">
        <v>1.5790053935185184E-3</v>
      </c>
      <c r="M412" t="s">
        <v>263</v>
      </c>
      <c r="N412" t="s">
        <v>264</v>
      </c>
      <c r="O412" t="s">
        <v>198</v>
      </c>
      <c r="P412" t="s">
        <v>242</v>
      </c>
      <c r="Q412" t="b">
        <v>1</v>
      </c>
      <c r="R412" t="b">
        <v>1</v>
      </c>
      <c r="S412" t="b">
        <v>0</v>
      </c>
      <c r="T412" t="b">
        <v>1</v>
      </c>
      <c r="U412" t="b">
        <v>0</v>
      </c>
      <c r="V412" t="b">
        <v>0</v>
      </c>
      <c r="W412">
        <v>140</v>
      </c>
      <c r="X412">
        <v>4</v>
      </c>
      <c r="Y412">
        <v>23</v>
      </c>
      <c r="Z412">
        <v>30</v>
      </c>
      <c r="AA412">
        <v>27</v>
      </c>
      <c r="AB412">
        <v>2</v>
      </c>
      <c r="AC412">
        <v>11</v>
      </c>
      <c r="AD412">
        <v>0</v>
      </c>
      <c r="AE412">
        <v>0</v>
      </c>
      <c r="AF412">
        <v>3</v>
      </c>
      <c r="AG412">
        <v>8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13</v>
      </c>
      <c r="AP412">
        <v>1</v>
      </c>
      <c r="AQ412">
        <v>3</v>
      </c>
      <c r="AR412">
        <v>2</v>
      </c>
      <c r="AS412">
        <v>7</v>
      </c>
      <c r="AT412">
        <v>0</v>
      </c>
      <c r="AU412">
        <v>67</v>
      </c>
      <c r="AV412">
        <v>1</v>
      </c>
      <c r="AW412">
        <v>3</v>
      </c>
      <c r="AX412">
        <v>2</v>
      </c>
      <c r="AY412">
        <v>7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49</v>
      </c>
      <c r="BN412">
        <v>2</v>
      </c>
      <c r="BO412">
        <v>17</v>
      </c>
      <c r="BP412">
        <v>23</v>
      </c>
      <c r="BQ412">
        <v>5</v>
      </c>
      <c r="BR412">
        <v>2</v>
      </c>
    </row>
    <row r="413" spans="1:70" x14ac:dyDescent="0.25">
      <c r="A413" t="s">
        <v>801</v>
      </c>
      <c r="B413" t="s">
        <v>232</v>
      </c>
      <c r="C413" t="s">
        <v>233</v>
      </c>
      <c r="D413" t="s">
        <v>30</v>
      </c>
      <c r="E413" t="s">
        <v>201</v>
      </c>
      <c r="F413">
        <v>12722</v>
      </c>
      <c r="G413" s="1">
        <v>46027.645613425928</v>
      </c>
      <c r="H413" s="1">
        <v>46027.645613425928</v>
      </c>
      <c r="I413" s="1">
        <v>46027.64644675926</v>
      </c>
      <c r="J413" t="s">
        <v>363</v>
      </c>
      <c r="K413" t="s">
        <v>397</v>
      </c>
      <c r="L413" s="2">
        <v>8.3885761574074077E-4</v>
      </c>
      <c r="M413" t="s">
        <v>263</v>
      </c>
      <c r="N413" t="s">
        <v>264</v>
      </c>
      <c r="O413" t="s">
        <v>198</v>
      </c>
      <c r="P413" t="s">
        <v>242</v>
      </c>
      <c r="Q413" t="b">
        <v>1</v>
      </c>
      <c r="R413" t="b">
        <v>1</v>
      </c>
      <c r="S413" t="b">
        <v>0</v>
      </c>
      <c r="T413" t="b">
        <v>1</v>
      </c>
      <c r="U413" t="b">
        <v>0</v>
      </c>
      <c r="V413" t="b">
        <v>0</v>
      </c>
      <c r="W413">
        <v>175</v>
      </c>
      <c r="X413">
        <v>14</v>
      </c>
      <c r="Y413">
        <v>32</v>
      </c>
      <c r="Z413">
        <v>36</v>
      </c>
      <c r="AA413">
        <v>33</v>
      </c>
      <c r="AB413">
        <v>0</v>
      </c>
      <c r="AC413">
        <v>7</v>
      </c>
      <c r="AD413">
        <v>0</v>
      </c>
      <c r="AE413">
        <v>0</v>
      </c>
      <c r="AF413">
        <v>0</v>
      </c>
      <c r="AG413">
        <v>7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46</v>
      </c>
      <c r="AP413">
        <v>7</v>
      </c>
      <c r="AQ413">
        <v>13</v>
      </c>
      <c r="AR413">
        <v>15</v>
      </c>
      <c r="AS413">
        <v>11</v>
      </c>
      <c r="AT413">
        <v>0</v>
      </c>
      <c r="AU413">
        <v>106</v>
      </c>
      <c r="AV413">
        <v>7</v>
      </c>
      <c r="AW413">
        <v>13</v>
      </c>
      <c r="AX413">
        <v>15</v>
      </c>
      <c r="AY413">
        <v>11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16</v>
      </c>
      <c r="BN413">
        <v>0</v>
      </c>
      <c r="BO413">
        <v>6</v>
      </c>
      <c r="BP413">
        <v>6</v>
      </c>
      <c r="BQ413">
        <v>4</v>
      </c>
      <c r="BR413">
        <v>0</v>
      </c>
    </row>
    <row r="414" spans="1:70" x14ac:dyDescent="0.25">
      <c r="A414" t="s">
        <v>802</v>
      </c>
      <c r="B414" t="s">
        <v>212</v>
      </c>
      <c r="C414" t="s">
        <v>213</v>
      </c>
      <c r="D414" t="s">
        <v>30</v>
      </c>
      <c r="E414" t="s">
        <v>201</v>
      </c>
      <c r="F414">
        <v>31533</v>
      </c>
      <c r="G414" s="1">
        <v>46027.645185185182</v>
      </c>
      <c r="H414" s="1">
        <v>46027.645185185182</v>
      </c>
      <c r="I414" s="1">
        <v>46027.646736111114</v>
      </c>
      <c r="J414" t="s">
        <v>363</v>
      </c>
      <c r="K414" t="s">
        <v>397</v>
      </c>
      <c r="L414" s="2">
        <v>1.5502287731481482E-3</v>
      </c>
      <c r="M414" t="s">
        <v>394</v>
      </c>
      <c r="N414" t="s">
        <v>264</v>
      </c>
      <c r="O414" t="s">
        <v>198</v>
      </c>
      <c r="P414" t="s">
        <v>242</v>
      </c>
      <c r="Q414" t="b">
        <v>1</v>
      </c>
      <c r="R414" t="b">
        <v>1</v>
      </c>
      <c r="S414" t="b">
        <v>0</v>
      </c>
      <c r="T414" t="b">
        <v>1</v>
      </c>
      <c r="U414" t="b">
        <v>1</v>
      </c>
      <c r="V414" t="b">
        <v>0</v>
      </c>
      <c r="W414">
        <v>185</v>
      </c>
      <c r="X414">
        <v>13</v>
      </c>
      <c r="Y414">
        <v>37</v>
      </c>
      <c r="Z414">
        <v>41</v>
      </c>
      <c r="AA414">
        <v>47</v>
      </c>
      <c r="AB414">
        <v>0</v>
      </c>
      <c r="AC414">
        <v>19</v>
      </c>
      <c r="AD414">
        <v>0</v>
      </c>
      <c r="AE414">
        <v>0</v>
      </c>
      <c r="AF414">
        <v>0</v>
      </c>
      <c r="AG414">
        <v>19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40</v>
      </c>
      <c r="AP414">
        <v>6</v>
      </c>
      <c r="AQ414">
        <v>11</v>
      </c>
      <c r="AR414">
        <v>11</v>
      </c>
      <c r="AS414">
        <v>12</v>
      </c>
      <c r="AT414">
        <v>0</v>
      </c>
      <c r="AU414">
        <v>87</v>
      </c>
      <c r="AV414">
        <v>6</v>
      </c>
      <c r="AW414">
        <v>11</v>
      </c>
      <c r="AX414">
        <v>11</v>
      </c>
      <c r="AY414">
        <v>12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39</v>
      </c>
      <c r="BN414">
        <v>1</v>
      </c>
      <c r="BO414">
        <v>15</v>
      </c>
      <c r="BP414">
        <v>19</v>
      </c>
      <c r="BQ414">
        <v>4</v>
      </c>
      <c r="BR414">
        <v>0</v>
      </c>
    </row>
    <row r="415" spans="1:70" x14ac:dyDescent="0.25">
      <c r="A415" t="s">
        <v>803</v>
      </c>
      <c r="B415" t="s">
        <v>224</v>
      </c>
      <c r="C415" t="s">
        <v>225</v>
      </c>
      <c r="D415" t="s">
        <v>30</v>
      </c>
      <c r="E415" t="s">
        <v>201</v>
      </c>
      <c r="F415">
        <v>44462</v>
      </c>
      <c r="G415" s="1">
        <v>46027.644490740742</v>
      </c>
      <c r="H415" s="1">
        <v>46027.644490740742</v>
      </c>
      <c r="I415" s="1">
        <v>46027.646180555559</v>
      </c>
      <c r="J415" t="s">
        <v>363</v>
      </c>
      <c r="K415" t="s">
        <v>397</v>
      </c>
      <c r="L415" s="2">
        <v>1.6960138657407407E-3</v>
      </c>
      <c r="M415" t="s">
        <v>263</v>
      </c>
      <c r="N415" t="s">
        <v>264</v>
      </c>
      <c r="O415" t="s">
        <v>198</v>
      </c>
      <c r="P415" t="s">
        <v>242</v>
      </c>
      <c r="Q415" t="b">
        <v>1</v>
      </c>
      <c r="R415" t="b">
        <v>1</v>
      </c>
      <c r="S415" t="b">
        <v>0</v>
      </c>
      <c r="T415" t="b">
        <v>1</v>
      </c>
      <c r="U415" t="b">
        <v>0</v>
      </c>
      <c r="V415" t="b">
        <v>0</v>
      </c>
      <c r="W415">
        <v>135</v>
      </c>
      <c r="X415">
        <v>13</v>
      </c>
      <c r="Y415">
        <v>29</v>
      </c>
      <c r="Z415">
        <v>47</v>
      </c>
      <c r="AA415">
        <v>12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31</v>
      </c>
      <c r="AP415">
        <v>6</v>
      </c>
      <c r="AQ415">
        <v>7</v>
      </c>
      <c r="AR415">
        <v>14</v>
      </c>
      <c r="AS415">
        <v>4</v>
      </c>
      <c r="AT415">
        <v>0</v>
      </c>
      <c r="AU415">
        <v>65</v>
      </c>
      <c r="AV415">
        <v>6</v>
      </c>
      <c r="AW415">
        <v>7</v>
      </c>
      <c r="AX415">
        <v>14</v>
      </c>
      <c r="AY415">
        <v>4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39</v>
      </c>
      <c r="BN415">
        <v>1</v>
      </c>
      <c r="BO415">
        <v>15</v>
      </c>
      <c r="BP415">
        <v>19</v>
      </c>
      <c r="BQ415">
        <v>4</v>
      </c>
      <c r="BR415">
        <v>0</v>
      </c>
    </row>
    <row r="416" spans="1:70" x14ac:dyDescent="0.25">
      <c r="A416" t="s">
        <v>804</v>
      </c>
      <c r="B416" t="s">
        <v>228</v>
      </c>
      <c r="C416" t="s">
        <v>229</v>
      </c>
      <c r="D416" t="s">
        <v>30</v>
      </c>
      <c r="E416" t="s">
        <v>201</v>
      </c>
      <c r="F416">
        <v>17950</v>
      </c>
      <c r="G416" s="1">
        <v>46027.644328703704</v>
      </c>
      <c r="H416" s="1">
        <v>46027.644328703704</v>
      </c>
      <c r="I416" s="1">
        <v>46027.645243055558</v>
      </c>
      <c r="J416" t="s">
        <v>363</v>
      </c>
      <c r="K416" t="s">
        <v>397</v>
      </c>
      <c r="L416" s="2">
        <v>9.1550793981481481E-4</v>
      </c>
      <c r="M416" t="s">
        <v>263</v>
      </c>
      <c r="N416" t="s">
        <v>264</v>
      </c>
      <c r="O416" t="s">
        <v>198</v>
      </c>
      <c r="P416" t="s">
        <v>242</v>
      </c>
      <c r="Q416" t="b">
        <v>1</v>
      </c>
      <c r="R416" t="b">
        <v>1</v>
      </c>
      <c r="S416" t="b">
        <v>0</v>
      </c>
      <c r="T416" t="b">
        <v>1</v>
      </c>
      <c r="U416" t="b">
        <v>0</v>
      </c>
      <c r="V416" t="b">
        <v>0</v>
      </c>
      <c r="W416">
        <v>144</v>
      </c>
      <c r="X416">
        <v>13</v>
      </c>
      <c r="Y416">
        <v>29</v>
      </c>
      <c r="Z416">
        <v>47</v>
      </c>
      <c r="AA416">
        <v>25</v>
      </c>
      <c r="AB416">
        <v>0</v>
      </c>
      <c r="AC416">
        <v>13</v>
      </c>
      <c r="AD416">
        <v>0</v>
      </c>
      <c r="AE416">
        <v>0</v>
      </c>
      <c r="AF416">
        <v>0</v>
      </c>
      <c r="AG416">
        <v>13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31</v>
      </c>
      <c r="AP416">
        <v>6</v>
      </c>
      <c r="AQ416">
        <v>7</v>
      </c>
      <c r="AR416">
        <v>14</v>
      </c>
      <c r="AS416">
        <v>4</v>
      </c>
      <c r="AT416">
        <v>0</v>
      </c>
      <c r="AU416">
        <v>61</v>
      </c>
      <c r="AV416">
        <v>6</v>
      </c>
      <c r="AW416">
        <v>7</v>
      </c>
      <c r="AX416">
        <v>14</v>
      </c>
      <c r="AY416">
        <v>4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39</v>
      </c>
      <c r="BN416">
        <v>1</v>
      </c>
      <c r="BO416">
        <v>15</v>
      </c>
      <c r="BP416">
        <v>19</v>
      </c>
      <c r="BQ416">
        <v>4</v>
      </c>
      <c r="BR416">
        <v>0</v>
      </c>
    </row>
    <row r="417" spans="1:70" x14ac:dyDescent="0.25">
      <c r="A417" t="s">
        <v>805</v>
      </c>
      <c r="B417" t="s">
        <v>226</v>
      </c>
      <c r="C417" t="s">
        <v>227</v>
      </c>
      <c r="D417" t="s">
        <v>30</v>
      </c>
      <c r="E417" t="s">
        <v>201</v>
      </c>
      <c r="F417">
        <v>43440</v>
      </c>
      <c r="G417" s="1">
        <v>46027.644166666665</v>
      </c>
      <c r="H417" s="1">
        <v>46027.644166666665</v>
      </c>
      <c r="I417" s="1">
        <v>46027.645439814813</v>
      </c>
      <c r="J417" t="s">
        <v>363</v>
      </c>
      <c r="K417" t="s">
        <v>397</v>
      </c>
      <c r="L417" s="2">
        <v>1.2697589814814815E-3</v>
      </c>
      <c r="M417" t="s">
        <v>263</v>
      </c>
      <c r="N417" t="s">
        <v>264</v>
      </c>
      <c r="O417" t="s">
        <v>198</v>
      </c>
      <c r="P417" t="s">
        <v>242</v>
      </c>
      <c r="Q417" t="b">
        <v>1</v>
      </c>
      <c r="R417" t="b">
        <v>1</v>
      </c>
      <c r="S417" t="b">
        <v>0</v>
      </c>
      <c r="T417" t="b">
        <v>1</v>
      </c>
      <c r="U417" t="b">
        <v>0</v>
      </c>
      <c r="V417" t="b">
        <v>0</v>
      </c>
      <c r="W417">
        <v>122</v>
      </c>
      <c r="X417">
        <v>9</v>
      </c>
      <c r="Y417">
        <v>23</v>
      </c>
      <c r="Z417">
        <v>44</v>
      </c>
      <c r="AA417">
        <v>10</v>
      </c>
      <c r="AB417">
        <v>0</v>
      </c>
      <c r="AC417">
        <v>1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23</v>
      </c>
      <c r="AP417">
        <v>4</v>
      </c>
      <c r="AQ417">
        <v>4</v>
      </c>
      <c r="AR417">
        <v>12</v>
      </c>
      <c r="AS417">
        <v>3</v>
      </c>
      <c r="AT417">
        <v>0</v>
      </c>
      <c r="AU417">
        <v>59</v>
      </c>
      <c r="AV417">
        <v>4</v>
      </c>
      <c r="AW417">
        <v>4</v>
      </c>
      <c r="AX417">
        <v>12</v>
      </c>
      <c r="AY417">
        <v>3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39</v>
      </c>
      <c r="BN417">
        <v>1</v>
      </c>
      <c r="BO417">
        <v>15</v>
      </c>
      <c r="BP417">
        <v>19</v>
      </c>
      <c r="BQ417">
        <v>4</v>
      </c>
      <c r="BR417">
        <v>0</v>
      </c>
    </row>
    <row r="418" spans="1:70" x14ac:dyDescent="0.25">
      <c r="A418" t="s">
        <v>806</v>
      </c>
      <c r="B418" t="s">
        <v>216</v>
      </c>
      <c r="C418" t="s">
        <v>217</v>
      </c>
      <c r="D418" t="s">
        <v>30</v>
      </c>
      <c r="E418" t="s">
        <v>201</v>
      </c>
      <c r="F418">
        <v>2717</v>
      </c>
      <c r="G418" s="1">
        <v>46027.643946759257</v>
      </c>
      <c r="H418" s="1">
        <v>46027.643946759257</v>
      </c>
      <c r="I418" s="1">
        <v>46027.644814814812</v>
      </c>
      <c r="J418" t="s">
        <v>363</v>
      </c>
      <c r="K418" t="s">
        <v>397</v>
      </c>
      <c r="L418" s="2">
        <v>8.6189289351851857E-4</v>
      </c>
      <c r="M418" t="s">
        <v>263</v>
      </c>
      <c r="N418" t="s">
        <v>264</v>
      </c>
      <c r="O418" t="s">
        <v>198</v>
      </c>
      <c r="P418" t="s">
        <v>242</v>
      </c>
      <c r="Q418" t="b">
        <v>1</v>
      </c>
      <c r="R418" t="b">
        <v>1</v>
      </c>
      <c r="S418" t="b">
        <v>0</v>
      </c>
      <c r="T418" t="b">
        <v>1</v>
      </c>
      <c r="U418" t="b">
        <v>0</v>
      </c>
      <c r="V418" t="b">
        <v>0</v>
      </c>
      <c r="W418">
        <v>133</v>
      </c>
      <c r="X418">
        <v>3</v>
      </c>
      <c r="Y418">
        <v>19</v>
      </c>
      <c r="Z418">
        <v>25</v>
      </c>
      <c r="AA418">
        <v>23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15</v>
      </c>
      <c r="AP418">
        <v>1</v>
      </c>
      <c r="AQ418">
        <v>2</v>
      </c>
      <c r="AR418">
        <v>3</v>
      </c>
      <c r="AS418">
        <v>9</v>
      </c>
      <c r="AT418">
        <v>0</v>
      </c>
      <c r="AU418">
        <v>78</v>
      </c>
      <c r="AV418">
        <v>1</v>
      </c>
      <c r="AW418">
        <v>2</v>
      </c>
      <c r="AX418">
        <v>3</v>
      </c>
      <c r="AY418">
        <v>9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39</v>
      </c>
      <c r="BN418">
        <v>1</v>
      </c>
      <c r="BO418">
        <v>15</v>
      </c>
      <c r="BP418">
        <v>19</v>
      </c>
      <c r="BQ418">
        <v>4</v>
      </c>
      <c r="BR418">
        <v>0</v>
      </c>
    </row>
    <row r="419" spans="1:70" x14ac:dyDescent="0.25">
      <c r="A419" t="s">
        <v>807</v>
      </c>
      <c r="B419" t="s">
        <v>208</v>
      </c>
      <c r="C419" t="s">
        <v>209</v>
      </c>
      <c r="D419" t="s">
        <v>30</v>
      </c>
      <c r="E419" t="s">
        <v>201</v>
      </c>
      <c r="F419">
        <v>4482</v>
      </c>
      <c r="G419" s="1">
        <v>46027.643611111111</v>
      </c>
      <c r="H419" s="1">
        <v>46027.643611111111</v>
      </c>
      <c r="I419" s="1">
        <v>46027.64607638889</v>
      </c>
      <c r="J419" t="s">
        <v>363</v>
      </c>
      <c r="K419" t="s">
        <v>397</v>
      </c>
      <c r="L419" s="2">
        <v>2.4641827893518518E-3</v>
      </c>
      <c r="M419" t="s">
        <v>263</v>
      </c>
      <c r="N419" t="s">
        <v>264</v>
      </c>
      <c r="O419" t="s">
        <v>198</v>
      </c>
      <c r="P419" t="s">
        <v>242</v>
      </c>
      <c r="Q419" t="b">
        <v>1</v>
      </c>
      <c r="R419" t="b">
        <v>1</v>
      </c>
      <c r="S419" t="b">
        <v>0</v>
      </c>
      <c r="T419" t="b">
        <v>1</v>
      </c>
      <c r="U419" t="b">
        <v>0</v>
      </c>
      <c r="V419" t="b">
        <v>0</v>
      </c>
      <c r="W419">
        <v>221</v>
      </c>
      <c r="X419">
        <v>10</v>
      </c>
      <c r="Y419">
        <v>90</v>
      </c>
      <c r="Z419">
        <v>58</v>
      </c>
      <c r="AA419">
        <v>2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80</v>
      </c>
      <c r="AP419">
        <v>5</v>
      </c>
      <c r="AQ419">
        <v>45</v>
      </c>
      <c r="AR419">
        <v>29</v>
      </c>
      <c r="AS419">
        <v>1</v>
      </c>
      <c r="AT419">
        <v>0</v>
      </c>
      <c r="AU419">
        <v>141</v>
      </c>
      <c r="AV419">
        <v>5</v>
      </c>
      <c r="AW419">
        <v>45</v>
      </c>
      <c r="AX419">
        <v>29</v>
      </c>
      <c r="AY419">
        <v>1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</row>
    <row r="420" spans="1:70" x14ac:dyDescent="0.25">
      <c r="A420" t="s">
        <v>808</v>
      </c>
      <c r="B420" t="s">
        <v>204</v>
      </c>
      <c r="C420" t="s">
        <v>205</v>
      </c>
      <c r="D420" t="s">
        <v>30</v>
      </c>
      <c r="E420" t="s">
        <v>201</v>
      </c>
      <c r="F420">
        <v>560390</v>
      </c>
      <c r="G420" s="1">
        <v>46027.643437500003</v>
      </c>
      <c r="H420" s="1">
        <v>46027.643437500003</v>
      </c>
      <c r="I420" s="1">
        <v>46027.646770833337</v>
      </c>
      <c r="J420" t="s">
        <v>363</v>
      </c>
      <c r="K420" t="s">
        <v>397</v>
      </c>
      <c r="L420" s="2">
        <v>3.3253663888888887E-3</v>
      </c>
      <c r="M420" t="s">
        <v>263</v>
      </c>
      <c r="N420" t="s">
        <v>264</v>
      </c>
      <c r="O420" t="s">
        <v>198</v>
      </c>
      <c r="P420" t="s">
        <v>242</v>
      </c>
      <c r="Q420" t="b">
        <v>1</v>
      </c>
      <c r="R420" t="b">
        <v>1</v>
      </c>
      <c r="S420" t="b">
        <v>0</v>
      </c>
      <c r="T420" t="b">
        <v>1</v>
      </c>
      <c r="U420" t="b">
        <v>0</v>
      </c>
      <c r="V420" t="b">
        <v>0</v>
      </c>
      <c r="W420">
        <v>58</v>
      </c>
      <c r="X420">
        <v>0</v>
      </c>
      <c r="Y420">
        <v>4</v>
      </c>
      <c r="Z420">
        <v>19</v>
      </c>
      <c r="AA420">
        <v>14</v>
      </c>
      <c r="AB420">
        <v>0</v>
      </c>
      <c r="AC420">
        <v>9</v>
      </c>
      <c r="AD420">
        <v>0</v>
      </c>
      <c r="AE420">
        <v>0</v>
      </c>
      <c r="AF420">
        <v>1</v>
      </c>
      <c r="AG420">
        <v>8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14</v>
      </c>
      <c r="AP420">
        <v>0</v>
      </c>
      <c r="AQ420">
        <v>2</v>
      </c>
      <c r="AR420">
        <v>9</v>
      </c>
      <c r="AS420">
        <v>3</v>
      </c>
      <c r="AT420">
        <v>0</v>
      </c>
      <c r="AU420">
        <v>35</v>
      </c>
      <c r="AV420">
        <v>0</v>
      </c>
      <c r="AW420">
        <v>2</v>
      </c>
      <c r="AX420">
        <v>9</v>
      </c>
      <c r="AY420">
        <v>3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</row>
    <row r="421" spans="1:70" x14ac:dyDescent="0.25">
      <c r="A421" t="s">
        <v>809</v>
      </c>
      <c r="B421" t="s">
        <v>218</v>
      </c>
      <c r="C421" t="s">
        <v>219</v>
      </c>
      <c r="D421" t="s">
        <v>30</v>
      </c>
      <c r="E421" t="s">
        <v>201</v>
      </c>
      <c r="F421">
        <v>4576</v>
      </c>
      <c r="G421" s="1">
        <v>46027.643171296295</v>
      </c>
      <c r="H421" s="1">
        <v>46027.643171296295</v>
      </c>
      <c r="I421" s="1">
        <v>46027.644004629627</v>
      </c>
      <c r="J421" t="s">
        <v>363</v>
      </c>
      <c r="K421" t="s">
        <v>397</v>
      </c>
      <c r="L421" s="2">
        <v>8.2368192129629635E-4</v>
      </c>
      <c r="M421" t="s">
        <v>263</v>
      </c>
      <c r="N421" t="s">
        <v>264</v>
      </c>
      <c r="O421" t="s">
        <v>198</v>
      </c>
      <c r="P421" t="s">
        <v>242</v>
      </c>
      <c r="Q421" t="b">
        <v>1</v>
      </c>
      <c r="R421" t="b">
        <v>1</v>
      </c>
      <c r="S421" t="b">
        <v>0</v>
      </c>
      <c r="T421" t="b">
        <v>1</v>
      </c>
      <c r="U421" t="b">
        <v>0</v>
      </c>
      <c r="V421" t="b">
        <v>0</v>
      </c>
      <c r="W421">
        <v>141</v>
      </c>
      <c r="X421">
        <v>11</v>
      </c>
      <c r="Y421">
        <v>31</v>
      </c>
      <c r="Z421">
        <v>35</v>
      </c>
      <c r="AA421">
        <v>29</v>
      </c>
      <c r="AB421">
        <v>0</v>
      </c>
      <c r="AC421">
        <v>5</v>
      </c>
      <c r="AD421">
        <v>0</v>
      </c>
      <c r="AE421">
        <v>0</v>
      </c>
      <c r="AF421">
        <v>0</v>
      </c>
      <c r="AG421">
        <v>5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31</v>
      </c>
      <c r="AP421">
        <v>5</v>
      </c>
      <c r="AQ421">
        <v>8</v>
      </c>
      <c r="AR421">
        <v>8</v>
      </c>
      <c r="AS421">
        <v>10</v>
      </c>
      <c r="AT421">
        <v>0</v>
      </c>
      <c r="AU421">
        <v>66</v>
      </c>
      <c r="AV421">
        <v>5</v>
      </c>
      <c r="AW421">
        <v>8</v>
      </c>
      <c r="AX421">
        <v>8</v>
      </c>
      <c r="AY421">
        <v>10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39</v>
      </c>
      <c r="BN421">
        <v>1</v>
      </c>
      <c r="BO421">
        <v>15</v>
      </c>
      <c r="BP421">
        <v>19</v>
      </c>
      <c r="BQ421">
        <v>4</v>
      </c>
      <c r="BR421">
        <v>0</v>
      </c>
    </row>
    <row r="422" spans="1:70" x14ac:dyDescent="0.25">
      <c r="A422" t="s">
        <v>810</v>
      </c>
      <c r="B422" t="s">
        <v>222</v>
      </c>
      <c r="C422" t="s">
        <v>223</v>
      </c>
      <c r="D422" t="s">
        <v>30</v>
      </c>
      <c r="E422" t="s">
        <v>201</v>
      </c>
      <c r="F422">
        <v>75721</v>
      </c>
      <c r="G422" s="1">
        <v>46027.64298611111</v>
      </c>
      <c r="H422" s="1">
        <v>46027.64298611111</v>
      </c>
      <c r="I422" s="1">
        <v>46027.644270833334</v>
      </c>
      <c r="J422" t="s">
        <v>363</v>
      </c>
      <c r="K422" t="s">
        <v>397</v>
      </c>
      <c r="L422" s="2">
        <v>1.2790983912037038E-3</v>
      </c>
      <c r="M422" t="s">
        <v>263</v>
      </c>
      <c r="N422" t="s">
        <v>264</v>
      </c>
      <c r="O422" t="s">
        <v>198</v>
      </c>
      <c r="P422" t="s">
        <v>242</v>
      </c>
      <c r="Q422" t="b">
        <v>1</v>
      </c>
      <c r="R422" t="b">
        <v>1</v>
      </c>
      <c r="S422" t="b">
        <v>0</v>
      </c>
      <c r="T422" t="b">
        <v>1</v>
      </c>
      <c r="U422" t="b">
        <v>0</v>
      </c>
      <c r="V422" t="b">
        <v>0</v>
      </c>
      <c r="W422">
        <v>188</v>
      </c>
      <c r="X422">
        <v>14</v>
      </c>
      <c r="Y422">
        <v>36</v>
      </c>
      <c r="Z422">
        <v>38</v>
      </c>
      <c r="AA422">
        <v>40</v>
      </c>
      <c r="AB422">
        <v>0</v>
      </c>
      <c r="AC422">
        <v>12</v>
      </c>
      <c r="AD422">
        <v>0</v>
      </c>
      <c r="AE422">
        <v>0</v>
      </c>
      <c r="AF422">
        <v>0</v>
      </c>
      <c r="AG422">
        <v>12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21</v>
      </c>
      <c r="AP422">
        <v>6</v>
      </c>
      <c r="AQ422">
        <v>3</v>
      </c>
      <c r="AR422">
        <v>3</v>
      </c>
      <c r="AS422">
        <v>9</v>
      </c>
      <c r="AT422">
        <v>0</v>
      </c>
      <c r="AU422">
        <v>81</v>
      </c>
      <c r="AV422">
        <v>6</v>
      </c>
      <c r="AW422">
        <v>3</v>
      </c>
      <c r="AX422">
        <v>3</v>
      </c>
      <c r="AY422">
        <v>9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74</v>
      </c>
      <c r="BN422">
        <v>2</v>
      </c>
      <c r="BO422">
        <v>30</v>
      </c>
      <c r="BP422">
        <v>32</v>
      </c>
      <c r="BQ422">
        <v>10</v>
      </c>
      <c r="BR422">
        <v>0</v>
      </c>
    </row>
    <row r="423" spans="1:70" x14ac:dyDescent="0.25">
      <c r="A423" t="s">
        <v>811</v>
      </c>
      <c r="B423" t="s">
        <v>220</v>
      </c>
      <c r="C423" t="s">
        <v>221</v>
      </c>
      <c r="D423" t="s">
        <v>30</v>
      </c>
      <c r="E423" t="s">
        <v>201</v>
      </c>
      <c r="F423">
        <v>32471</v>
      </c>
      <c r="G423" s="1">
        <v>46027.64266203704</v>
      </c>
      <c r="H423" s="1">
        <v>46027.64266203704</v>
      </c>
      <c r="I423" s="1">
        <v>46027.643611111111</v>
      </c>
      <c r="J423" t="s">
        <v>363</v>
      </c>
      <c r="K423" t="s">
        <v>397</v>
      </c>
      <c r="L423" s="2">
        <v>9.5013413194444446E-4</v>
      </c>
      <c r="M423" t="s">
        <v>263</v>
      </c>
      <c r="N423" t="s">
        <v>264</v>
      </c>
      <c r="O423" t="s">
        <v>198</v>
      </c>
      <c r="P423" t="s">
        <v>242</v>
      </c>
      <c r="Q423" t="b">
        <v>1</v>
      </c>
      <c r="R423" t="b">
        <v>1</v>
      </c>
      <c r="S423" t="b">
        <v>0</v>
      </c>
      <c r="T423" t="b">
        <v>1</v>
      </c>
      <c r="U423" t="b">
        <v>0</v>
      </c>
      <c r="V423" t="b">
        <v>0</v>
      </c>
      <c r="W423">
        <v>138</v>
      </c>
      <c r="X423">
        <v>13</v>
      </c>
      <c r="Y423">
        <v>31</v>
      </c>
      <c r="Z423">
        <v>45</v>
      </c>
      <c r="AA423">
        <v>17</v>
      </c>
      <c r="AB423">
        <v>0</v>
      </c>
      <c r="AC423">
        <v>5</v>
      </c>
      <c r="AD423">
        <v>0</v>
      </c>
      <c r="AE423">
        <v>0</v>
      </c>
      <c r="AF423">
        <v>0</v>
      </c>
      <c r="AG423">
        <v>5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31</v>
      </c>
      <c r="AP423">
        <v>6</v>
      </c>
      <c r="AQ423">
        <v>8</v>
      </c>
      <c r="AR423">
        <v>13</v>
      </c>
      <c r="AS423">
        <v>4</v>
      </c>
      <c r="AT423">
        <v>0</v>
      </c>
      <c r="AU423">
        <v>63</v>
      </c>
      <c r="AV423">
        <v>6</v>
      </c>
      <c r="AW423">
        <v>8</v>
      </c>
      <c r="AX423">
        <v>13</v>
      </c>
      <c r="AY423">
        <v>4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39</v>
      </c>
      <c r="BN423">
        <v>1</v>
      </c>
      <c r="BO423">
        <v>15</v>
      </c>
      <c r="BP423">
        <v>19</v>
      </c>
      <c r="BQ423">
        <v>4</v>
      </c>
      <c r="BR423">
        <v>0</v>
      </c>
    </row>
    <row r="424" spans="1:70" x14ac:dyDescent="0.25">
      <c r="A424" t="s">
        <v>812</v>
      </c>
      <c r="B424" t="s">
        <v>202</v>
      </c>
      <c r="C424" t="s">
        <v>203</v>
      </c>
      <c r="D424" t="s">
        <v>30</v>
      </c>
      <c r="E424" t="s">
        <v>201</v>
      </c>
      <c r="F424">
        <v>8943</v>
      </c>
      <c r="G424" s="1">
        <v>46027.642465277779</v>
      </c>
      <c r="H424" s="1">
        <v>46027.642465277779</v>
      </c>
      <c r="I424" s="1">
        <v>46027.64329861111</v>
      </c>
      <c r="J424" t="s">
        <v>363</v>
      </c>
      <c r="K424" t="s">
        <v>397</v>
      </c>
      <c r="L424" s="2">
        <v>8.2454390046296294E-4</v>
      </c>
      <c r="M424" t="s">
        <v>263</v>
      </c>
      <c r="N424" t="s">
        <v>264</v>
      </c>
      <c r="O424" t="s">
        <v>198</v>
      </c>
      <c r="P424" t="s">
        <v>242</v>
      </c>
      <c r="Q424" t="b">
        <v>1</v>
      </c>
      <c r="R424" t="b">
        <v>1</v>
      </c>
      <c r="S424" t="b">
        <v>0</v>
      </c>
      <c r="T424" t="b">
        <v>1</v>
      </c>
      <c r="U424" t="b">
        <v>0</v>
      </c>
      <c r="V424" t="b">
        <v>0</v>
      </c>
      <c r="W424">
        <v>118</v>
      </c>
      <c r="X424">
        <v>3</v>
      </c>
      <c r="Y424">
        <v>19</v>
      </c>
      <c r="Z424">
        <v>25</v>
      </c>
      <c r="AA424">
        <v>22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15</v>
      </c>
      <c r="AP424">
        <v>1</v>
      </c>
      <c r="AQ424">
        <v>2</v>
      </c>
      <c r="AR424">
        <v>3</v>
      </c>
      <c r="AS424">
        <v>9</v>
      </c>
      <c r="AT424">
        <v>0</v>
      </c>
      <c r="AU424">
        <v>64</v>
      </c>
      <c r="AV424">
        <v>1</v>
      </c>
      <c r="AW424">
        <v>2</v>
      </c>
      <c r="AX424">
        <v>3</v>
      </c>
      <c r="AY424">
        <v>9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39</v>
      </c>
      <c r="BN424">
        <v>1</v>
      </c>
      <c r="BO424">
        <v>15</v>
      </c>
      <c r="BP424">
        <v>19</v>
      </c>
      <c r="BQ424">
        <v>4</v>
      </c>
      <c r="BR424">
        <v>0</v>
      </c>
    </row>
    <row r="425" spans="1:70" x14ac:dyDescent="0.25">
      <c r="A425" t="s">
        <v>813</v>
      </c>
      <c r="B425" t="s">
        <v>214</v>
      </c>
      <c r="C425" t="s">
        <v>215</v>
      </c>
      <c r="D425" t="s">
        <v>30</v>
      </c>
      <c r="E425" t="s">
        <v>201</v>
      </c>
      <c r="F425">
        <v>51788</v>
      </c>
      <c r="G425" s="1">
        <v>46027.642314814817</v>
      </c>
      <c r="H425" s="1">
        <v>46027.642314814817</v>
      </c>
      <c r="I425" s="1">
        <v>46027.643472222226</v>
      </c>
      <c r="J425" t="s">
        <v>363</v>
      </c>
      <c r="K425" t="s">
        <v>397</v>
      </c>
      <c r="L425" s="2">
        <v>1.1613728935185184E-3</v>
      </c>
      <c r="M425" t="s">
        <v>263</v>
      </c>
      <c r="N425" t="s">
        <v>264</v>
      </c>
      <c r="O425" t="s">
        <v>198</v>
      </c>
      <c r="P425" t="s">
        <v>242</v>
      </c>
      <c r="Q425" t="b">
        <v>1</v>
      </c>
      <c r="R425" t="b">
        <v>1</v>
      </c>
      <c r="S425" t="b">
        <v>0</v>
      </c>
      <c r="T425" t="b">
        <v>1</v>
      </c>
      <c r="U425" t="b">
        <v>0</v>
      </c>
      <c r="V425" t="b">
        <v>0</v>
      </c>
      <c r="W425">
        <v>129</v>
      </c>
      <c r="X425">
        <v>3</v>
      </c>
      <c r="Y425">
        <v>21</v>
      </c>
      <c r="Z425">
        <v>26</v>
      </c>
      <c r="AA425">
        <v>26</v>
      </c>
      <c r="AB425">
        <v>0</v>
      </c>
      <c r="AC425">
        <v>11</v>
      </c>
      <c r="AD425">
        <v>0</v>
      </c>
      <c r="AE425">
        <v>0</v>
      </c>
      <c r="AF425">
        <v>3</v>
      </c>
      <c r="AG425">
        <v>8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13</v>
      </c>
      <c r="AP425">
        <v>1</v>
      </c>
      <c r="AQ425">
        <v>3</v>
      </c>
      <c r="AR425">
        <v>2</v>
      </c>
      <c r="AS425">
        <v>7</v>
      </c>
      <c r="AT425">
        <v>0</v>
      </c>
      <c r="AU425">
        <v>66</v>
      </c>
      <c r="AV425">
        <v>1</v>
      </c>
      <c r="AW425">
        <v>3</v>
      </c>
      <c r="AX425">
        <v>2</v>
      </c>
      <c r="AY425">
        <v>7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39</v>
      </c>
      <c r="BN425">
        <v>1</v>
      </c>
      <c r="BO425">
        <v>15</v>
      </c>
      <c r="BP425">
        <v>19</v>
      </c>
      <c r="BQ425">
        <v>4</v>
      </c>
      <c r="BR425">
        <v>0</v>
      </c>
    </row>
    <row r="426" spans="1:70" x14ac:dyDescent="0.25">
      <c r="A426" t="s">
        <v>814</v>
      </c>
      <c r="B426" t="s">
        <v>199</v>
      </c>
      <c r="C426" t="s">
        <v>200</v>
      </c>
      <c r="D426" t="s">
        <v>30</v>
      </c>
      <c r="E426" t="s">
        <v>201</v>
      </c>
      <c r="F426">
        <v>2912</v>
      </c>
      <c r="G426" s="1">
        <v>46027.642060185186</v>
      </c>
      <c r="H426" s="1">
        <v>46027.642060185186</v>
      </c>
      <c r="I426" s="1">
        <v>46027.643599537034</v>
      </c>
      <c r="J426" t="s">
        <v>363</v>
      </c>
      <c r="K426" t="s">
        <v>397</v>
      </c>
      <c r="L426" s="2">
        <v>1.5292036458333332E-3</v>
      </c>
      <c r="M426" t="s">
        <v>263</v>
      </c>
      <c r="N426" t="s">
        <v>264</v>
      </c>
      <c r="O426" t="s">
        <v>198</v>
      </c>
      <c r="P426" t="s">
        <v>242</v>
      </c>
      <c r="Q426" t="b">
        <v>1</v>
      </c>
      <c r="R426" t="b">
        <v>1</v>
      </c>
      <c r="S426" t="b">
        <v>0</v>
      </c>
      <c r="T426" t="b">
        <v>1</v>
      </c>
      <c r="U426" t="b">
        <v>0</v>
      </c>
      <c r="V426" t="b">
        <v>0</v>
      </c>
      <c r="W426">
        <v>256</v>
      </c>
      <c r="X426">
        <v>20</v>
      </c>
      <c r="Y426">
        <v>68</v>
      </c>
      <c r="Z426">
        <v>74</v>
      </c>
      <c r="AA426">
        <v>20</v>
      </c>
      <c r="AB426">
        <v>0</v>
      </c>
      <c r="AC426">
        <v>2</v>
      </c>
      <c r="AD426">
        <v>0</v>
      </c>
      <c r="AE426">
        <v>0</v>
      </c>
      <c r="AF426">
        <v>2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90</v>
      </c>
      <c r="AP426">
        <v>10</v>
      </c>
      <c r="AQ426">
        <v>34</v>
      </c>
      <c r="AR426">
        <v>36</v>
      </c>
      <c r="AS426">
        <v>10</v>
      </c>
      <c r="AT426">
        <v>0</v>
      </c>
      <c r="AU426">
        <v>164</v>
      </c>
      <c r="AV426">
        <v>10</v>
      </c>
      <c r="AW426">
        <v>34</v>
      </c>
      <c r="AX426">
        <v>36</v>
      </c>
      <c r="AY426">
        <v>10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</row>
    <row r="427" spans="1:70" x14ac:dyDescent="0.25">
      <c r="A427" t="s">
        <v>815</v>
      </c>
      <c r="B427" t="s">
        <v>206</v>
      </c>
      <c r="C427" t="s">
        <v>207</v>
      </c>
      <c r="D427" t="s">
        <v>30</v>
      </c>
      <c r="E427" t="s">
        <v>201</v>
      </c>
      <c r="F427">
        <v>107446</v>
      </c>
      <c r="G427" s="1">
        <v>46027.64162037037</v>
      </c>
      <c r="H427" s="1">
        <v>46027.64162037037</v>
      </c>
      <c r="I427" s="1">
        <v>46027.64471064815</v>
      </c>
      <c r="J427" t="s">
        <v>363</v>
      </c>
      <c r="K427" t="s">
        <v>397</v>
      </c>
      <c r="L427" s="2">
        <v>3.0859215277777778E-3</v>
      </c>
      <c r="M427" t="s">
        <v>263</v>
      </c>
      <c r="N427" t="s">
        <v>264</v>
      </c>
      <c r="O427" t="s">
        <v>198</v>
      </c>
      <c r="P427" t="s">
        <v>242</v>
      </c>
      <c r="Q427" t="b">
        <v>1</v>
      </c>
      <c r="R427" t="b">
        <v>1</v>
      </c>
      <c r="S427" t="b">
        <v>0</v>
      </c>
      <c r="T427" t="b">
        <v>1</v>
      </c>
      <c r="U427" t="b">
        <v>0</v>
      </c>
      <c r="V427" t="b">
        <v>0</v>
      </c>
      <c r="W427">
        <v>1099</v>
      </c>
      <c r="X427">
        <v>14</v>
      </c>
      <c r="Y427">
        <v>26</v>
      </c>
      <c r="Z427">
        <v>82</v>
      </c>
      <c r="AA427">
        <v>22</v>
      </c>
      <c r="AB427">
        <v>2</v>
      </c>
      <c r="AC427">
        <v>14</v>
      </c>
      <c r="AD427">
        <v>0</v>
      </c>
      <c r="AE427">
        <v>0</v>
      </c>
      <c r="AF427">
        <v>2</v>
      </c>
      <c r="AG427">
        <v>12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66</v>
      </c>
      <c r="AP427">
        <v>7</v>
      </c>
      <c r="AQ427">
        <v>13</v>
      </c>
      <c r="AR427">
        <v>40</v>
      </c>
      <c r="AS427">
        <v>5</v>
      </c>
      <c r="AT427">
        <v>1</v>
      </c>
      <c r="AU427">
        <v>1019</v>
      </c>
      <c r="AV427">
        <v>7</v>
      </c>
      <c r="AW427">
        <v>13</v>
      </c>
      <c r="AX427">
        <v>40</v>
      </c>
      <c r="AY427">
        <v>5</v>
      </c>
      <c r="AZ427">
        <v>1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</row>
    <row r="428" spans="1:70" x14ac:dyDescent="0.25">
      <c r="A428" t="s">
        <v>816</v>
      </c>
      <c r="B428" t="s">
        <v>202</v>
      </c>
      <c r="C428" t="s">
        <v>203</v>
      </c>
      <c r="D428" t="s">
        <v>30</v>
      </c>
      <c r="E428" t="s">
        <v>201</v>
      </c>
      <c r="F428">
        <v>8943</v>
      </c>
      <c r="G428" s="1">
        <v>46020.829386574071</v>
      </c>
      <c r="H428" s="1">
        <v>46020.829386574071</v>
      </c>
      <c r="I428" s="1">
        <v>46020.830208333333</v>
      </c>
      <c r="J428" t="s">
        <v>329</v>
      </c>
      <c r="K428" t="s">
        <v>412</v>
      </c>
      <c r="L428" s="2">
        <v>8.218128935185185E-4</v>
      </c>
      <c r="M428" t="s">
        <v>263</v>
      </c>
      <c r="N428" t="s">
        <v>264</v>
      </c>
      <c r="O428" t="s">
        <v>198</v>
      </c>
      <c r="P428" t="s">
        <v>242</v>
      </c>
      <c r="Q428" t="b">
        <v>1</v>
      </c>
      <c r="R428" t="b">
        <v>1</v>
      </c>
      <c r="S428" t="b">
        <v>0</v>
      </c>
      <c r="T428" t="b">
        <v>1</v>
      </c>
      <c r="U428" t="b">
        <v>0</v>
      </c>
      <c r="V428" t="b">
        <v>0</v>
      </c>
      <c r="W428">
        <v>106</v>
      </c>
      <c r="X428">
        <v>3</v>
      </c>
      <c r="Y428">
        <v>19</v>
      </c>
      <c r="Z428">
        <v>25</v>
      </c>
      <c r="AA428">
        <v>22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15</v>
      </c>
      <c r="AP428">
        <v>1</v>
      </c>
      <c r="AQ428">
        <v>2</v>
      </c>
      <c r="AR428">
        <v>3</v>
      </c>
      <c r="AS428">
        <v>9</v>
      </c>
      <c r="AT428">
        <v>0</v>
      </c>
      <c r="AU428">
        <v>52</v>
      </c>
      <c r="AV428">
        <v>1</v>
      </c>
      <c r="AW428">
        <v>2</v>
      </c>
      <c r="AX428">
        <v>3</v>
      </c>
      <c r="AY428">
        <v>9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39</v>
      </c>
      <c r="BN428">
        <v>1</v>
      </c>
      <c r="BO428">
        <v>15</v>
      </c>
      <c r="BP428">
        <v>19</v>
      </c>
      <c r="BQ428">
        <v>4</v>
      </c>
      <c r="BR428">
        <v>0</v>
      </c>
    </row>
    <row r="429" spans="1:70" x14ac:dyDescent="0.25">
      <c r="A429" t="s">
        <v>817</v>
      </c>
      <c r="B429" t="s">
        <v>214</v>
      </c>
      <c r="C429" t="s">
        <v>215</v>
      </c>
      <c r="D429" t="s">
        <v>30</v>
      </c>
      <c r="E429" t="s">
        <v>201</v>
      </c>
      <c r="F429">
        <v>51788</v>
      </c>
      <c r="G429" s="1">
        <v>46020.829247685186</v>
      </c>
      <c r="H429" s="1">
        <v>46020.829247685186</v>
      </c>
      <c r="I429" s="1">
        <v>46020.830451388887</v>
      </c>
      <c r="J429" t="s">
        <v>329</v>
      </c>
      <c r="K429" t="s">
        <v>412</v>
      </c>
      <c r="L429" s="2">
        <v>1.2002597569444444E-3</v>
      </c>
      <c r="M429" t="s">
        <v>263</v>
      </c>
      <c r="N429" t="s">
        <v>264</v>
      </c>
      <c r="O429" t="s">
        <v>198</v>
      </c>
      <c r="P429" t="s">
        <v>242</v>
      </c>
      <c r="Q429" t="b">
        <v>1</v>
      </c>
      <c r="R429" t="b">
        <v>1</v>
      </c>
      <c r="S429" t="b">
        <v>0</v>
      </c>
      <c r="T429" t="b">
        <v>1</v>
      </c>
      <c r="U429" t="b">
        <v>0</v>
      </c>
      <c r="V429" t="b">
        <v>0</v>
      </c>
      <c r="W429">
        <v>117</v>
      </c>
      <c r="X429">
        <v>3</v>
      </c>
      <c r="Y429">
        <v>21</v>
      </c>
      <c r="Z429">
        <v>26</v>
      </c>
      <c r="AA429">
        <v>26</v>
      </c>
      <c r="AB429">
        <v>0</v>
      </c>
      <c r="AC429">
        <v>11</v>
      </c>
      <c r="AD429">
        <v>0</v>
      </c>
      <c r="AE429">
        <v>0</v>
      </c>
      <c r="AF429">
        <v>3</v>
      </c>
      <c r="AG429">
        <v>8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13</v>
      </c>
      <c r="AP429">
        <v>1</v>
      </c>
      <c r="AQ429">
        <v>3</v>
      </c>
      <c r="AR429">
        <v>2</v>
      </c>
      <c r="AS429">
        <v>7</v>
      </c>
      <c r="AT429">
        <v>0</v>
      </c>
      <c r="AU429">
        <v>54</v>
      </c>
      <c r="AV429">
        <v>1</v>
      </c>
      <c r="AW429">
        <v>3</v>
      </c>
      <c r="AX429">
        <v>2</v>
      </c>
      <c r="AY429">
        <v>7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39</v>
      </c>
      <c r="BN429">
        <v>1</v>
      </c>
      <c r="BO429">
        <v>15</v>
      </c>
      <c r="BP429">
        <v>19</v>
      </c>
      <c r="BQ429">
        <v>4</v>
      </c>
      <c r="BR429">
        <v>0</v>
      </c>
    </row>
    <row r="430" spans="1:70" x14ac:dyDescent="0.25">
      <c r="A430" t="s">
        <v>818</v>
      </c>
      <c r="B430" t="s">
        <v>220</v>
      </c>
      <c r="C430" t="s">
        <v>221</v>
      </c>
      <c r="D430" t="s">
        <v>30</v>
      </c>
      <c r="E430" t="s">
        <v>201</v>
      </c>
      <c r="F430">
        <v>32471</v>
      </c>
      <c r="G430" s="1">
        <v>46020.829004629632</v>
      </c>
      <c r="H430" s="1">
        <v>46020.829004629632</v>
      </c>
      <c r="I430" s="1">
        <v>46020.829965277779</v>
      </c>
      <c r="J430" t="s">
        <v>329</v>
      </c>
      <c r="K430" t="s">
        <v>412</v>
      </c>
      <c r="L430" s="2">
        <v>9.5752341435185182E-4</v>
      </c>
      <c r="M430" t="s">
        <v>263</v>
      </c>
      <c r="N430" t="s">
        <v>264</v>
      </c>
      <c r="O430" t="s">
        <v>198</v>
      </c>
      <c r="P430" t="s">
        <v>242</v>
      </c>
      <c r="Q430" t="b">
        <v>1</v>
      </c>
      <c r="R430" t="b">
        <v>1</v>
      </c>
      <c r="S430" t="b">
        <v>0</v>
      </c>
      <c r="T430" t="b">
        <v>1</v>
      </c>
      <c r="U430" t="b">
        <v>0</v>
      </c>
      <c r="V430" t="b">
        <v>0</v>
      </c>
      <c r="W430">
        <v>138</v>
      </c>
      <c r="X430">
        <v>13</v>
      </c>
      <c r="Y430">
        <v>31</v>
      </c>
      <c r="Z430">
        <v>45</v>
      </c>
      <c r="AA430">
        <v>17</v>
      </c>
      <c r="AB430">
        <v>0</v>
      </c>
      <c r="AC430">
        <v>5</v>
      </c>
      <c r="AD430">
        <v>0</v>
      </c>
      <c r="AE430">
        <v>0</v>
      </c>
      <c r="AF430">
        <v>0</v>
      </c>
      <c r="AG430">
        <v>5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31</v>
      </c>
      <c r="AP430">
        <v>6</v>
      </c>
      <c r="AQ430">
        <v>8</v>
      </c>
      <c r="AR430">
        <v>13</v>
      </c>
      <c r="AS430">
        <v>4</v>
      </c>
      <c r="AT430">
        <v>0</v>
      </c>
      <c r="AU430">
        <v>63</v>
      </c>
      <c r="AV430">
        <v>6</v>
      </c>
      <c r="AW430">
        <v>8</v>
      </c>
      <c r="AX430">
        <v>13</v>
      </c>
      <c r="AY430">
        <v>4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39</v>
      </c>
      <c r="BN430">
        <v>1</v>
      </c>
      <c r="BO430">
        <v>15</v>
      </c>
      <c r="BP430">
        <v>19</v>
      </c>
      <c r="BQ430">
        <v>4</v>
      </c>
      <c r="BR430">
        <v>0</v>
      </c>
    </row>
    <row r="431" spans="1:70" x14ac:dyDescent="0.25">
      <c r="A431" t="s">
        <v>819</v>
      </c>
      <c r="B431" t="s">
        <v>199</v>
      </c>
      <c r="C431" t="s">
        <v>200</v>
      </c>
      <c r="D431" t="s">
        <v>30</v>
      </c>
      <c r="E431" t="s">
        <v>201</v>
      </c>
      <c r="F431">
        <v>2912</v>
      </c>
      <c r="G431" s="1">
        <v>46020.828657407408</v>
      </c>
      <c r="H431" s="1">
        <v>46020.828657407408</v>
      </c>
      <c r="I431" s="1">
        <v>46020.830914351849</v>
      </c>
      <c r="J431" t="s">
        <v>329</v>
      </c>
      <c r="K431" t="s">
        <v>412</v>
      </c>
      <c r="L431" s="2">
        <v>2.2536628703703704E-3</v>
      </c>
      <c r="M431" t="s">
        <v>263</v>
      </c>
      <c r="N431" t="s">
        <v>264</v>
      </c>
      <c r="O431" t="s">
        <v>198</v>
      </c>
      <c r="P431" t="s">
        <v>242</v>
      </c>
      <c r="Q431" t="b">
        <v>1</v>
      </c>
      <c r="R431" t="b">
        <v>1</v>
      </c>
      <c r="S431" t="b">
        <v>0</v>
      </c>
      <c r="T431" t="b">
        <v>1</v>
      </c>
      <c r="U431" t="b">
        <v>0</v>
      </c>
      <c r="V431" t="b">
        <v>0</v>
      </c>
      <c r="W431">
        <v>256</v>
      </c>
      <c r="X431">
        <v>20</v>
      </c>
      <c r="Y431">
        <v>68</v>
      </c>
      <c r="Z431">
        <v>74</v>
      </c>
      <c r="AA431">
        <v>20</v>
      </c>
      <c r="AB431">
        <v>0</v>
      </c>
      <c r="AC431">
        <v>2</v>
      </c>
      <c r="AD431">
        <v>0</v>
      </c>
      <c r="AE431">
        <v>0</v>
      </c>
      <c r="AF431">
        <v>2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90</v>
      </c>
      <c r="AP431">
        <v>10</v>
      </c>
      <c r="AQ431">
        <v>34</v>
      </c>
      <c r="AR431">
        <v>36</v>
      </c>
      <c r="AS431">
        <v>10</v>
      </c>
      <c r="AT431">
        <v>0</v>
      </c>
      <c r="AU431">
        <v>164</v>
      </c>
      <c r="AV431">
        <v>10</v>
      </c>
      <c r="AW431">
        <v>34</v>
      </c>
      <c r="AX431">
        <v>36</v>
      </c>
      <c r="AY431">
        <v>10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</row>
    <row r="432" spans="1:70" x14ac:dyDescent="0.25">
      <c r="A432" t="s">
        <v>820</v>
      </c>
      <c r="B432" t="s">
        <v>216</v>
      </c>
      <c r="C432" t="s">
        <v>217</v>
      </c>
      <c r="D432" t="s">
        <v>30</v>
      </c>
      <c r="E432" t="s">
        <v>201</v>
      </c>
      <c r="F432">
        <v>2717</v>
      </c>
      <c r="G432" s="1">
        <v>46020.828460648147</v>
      </c>
      <c r="H432" s="1">
        <v>46020.828460648147</v>
      </c>
      <c r="I432" s="1">
        <v>46020.829560185186</v>
      </c>
      <c r="J432" t="s">
        <v>329</v>
      </c>
      <c r="K432" t="s">
        <v>412</v>
      </c>
      <c r="L432" s="2">
        <v>1.0952383217592593E-3</v>
      </c>
      <c r="M432" t="s">
        <v>263</v>
      </c>
      <c r="N432" t="s">
        <v>264</v>
      </c>
      <c r="O432" t="s">
        <v>198</v>
      </c>
      <c r="P432" t="s">
        <v>242</v>
      </c>
      <c r="Q432" t="b">
        <v>1</v>
      </c>
      <c r="R432" t="b">
        <v>1</v>
      </c>
      <c r="S432" t="b">
        <v>0</v>
      </c>
      <c r="T432" t="b">
        <v>1</v>
      </c>
      <c r="U432" t="b">
        <v>0</v>
      </c>
      <c r="V432" t="b">
        <v>0</v>
      </c>
      <c r="W432">
        <v>122</v>
      </c>
      <c r="X432">
        <v>3</v>
      </c>
      <c r="Y432">
        <v>19</v>
      </c>
      <c r="Z432">
        <v>25</v>
      </c>
      <c r="AA432">
        <v>23</v>
      </c>
      <c r="AB432">
        <v>0</v>
      </c>
      <c r="AC432">
        <v>1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15</v>
      </c>
      <c r="AP432">
        <v>1</v>
      </c>
      <c r="AQ432">
        <v>2</v>
      </c>
      <c r="AR432">
        <v>3</v>
      </c>
      <c r="AS432">
        <v>9</v>
      </c>
      <c r="AT432">
        <v>0</v>
      </c>
      <c r="AU432">
        <v>67</v>
      </c>
      <c r="AV432">
        <v>1</v>
      </c>
      <c r="AW432">
        <v>2</v>
      </c>
      <c r="AX432">
        <v>3</v>
      </c>
      <c r="AY432">
        <v>9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39</v>
      </c>
      <c r="BN432">
        <v>1</v>
      </c>
      <c r="BO432">
        <v>15</v>
      </c>
      <c r="BP432">
        <v>19</v>
      </c>
      <c r="BQ432">
        <v>4</v>
      </c>
      <c r="BR432">
        <v>0</v>
      </c>
    </row>
    <row r="433" spans="1:70" x14ac:dyDescent="0.25">
      <c r="A433" t="s">
        <v>821</v>
      </c>
      <c r="B433" t="s">
        <v>218</v>
      </c>
      <c r="C433" t="s">
        <v>219</v>
      </c>
      <c r="D433" t="s">
        <v>30</v>
      </c>
      <c r="E433" t="s">
        <v>201</v>
      </c>
      <c r="F433">
        <v>4576</v>
      </c>
      <c r="G433" s="1">
        <v>46020.828229166669</v>
      </c>
      <c r="H433" s="1">
        <v>46020.828229166669</v>
      </c>
      <c r="I433" s="1">
        <v>46020.829768518517</v>
      </c>
      <c r="J433" t="s">
        <v>329</v>
      </c>
      <c r="K433" t="s">
        <v>412</v>
      </c>
      <c r="L433" s="2">
        <v>1.5382947685185185E-3</v>
      </c>
      <c r="M433" t="s">
        <v>263</v>
      </c>
      <c r="N433" t="s">
        <v>264</v>
      </c>
      <c r="O433" t="s">
        <v>198</v>
      </c>
      <c r="P433" t="s">
        <v>242</v>
      </c>
      <c r="Q433" t="b">
        <v>1</v>
      </c>
      <c r="R433" t="b">
        <v>1</v>
      </c>
      <c r="S433" t="b">
        <v>0</v>
      </c>
      <c r="T433" t="b">
        <v>1</v>
      </c>
      <c r="U433" t="b">
        <v>0</v>
      </c>
      <c r="V433" t="b">
        <v>0</v>
      </c>
      <c r="W433">
        <v>157</v>
      </c>
      <c r="X433">
        <v>11</v>
      </c>
      <c r="Y433">
        <v>31</v>
      </c>
      <c r="Z433">
        <v>35</v>
      </c>
      <c r="AA433">
        <v>29</v>
      </c>
      <c r="AB433">
        <v>0</v>
      </c>
      <c r="AC433">
        <v>5</v>
      </c>
      <c r="AD433">
        <v>0</v>
      </c>
      <c r="AE433">
        <v>0</v>
      </c>
      <c r="AF433">
        <v>0</v>
      </c>
      <c r="AG433">
        <v>5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31</v>
      </c>
      <c r="AP433">
        <v>5</v>
      </c>
      <c r="AQ433">
        <v>8</v>
      </c>
      <c r="AR433">
        <v>8</v>
      </c>
      <c r="AS433">
        <v>10</v>
      </c>
      <c r="AT433">
        <v>0</v>
      </c>
      <c r="AU433">
        <v>82</v>
      </c>
      <c r="AV433">
        <v>5</v>
      </c>
      <c r="AW433">
        <v>8</v>
      </c>
      <c r="AX433">
        <v>8</v>
      </c>
      <c r="AY433">
        <v>10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39</v>
      </c>
      <c r="BN433">
        <v>1</v>
      </c>
      <c r="BO433">
        <v>15</v>
      </c>
      <c r="BP433">
        <v>19</v>
      </c>
      <c r="BQ433">
        <v>4</v>
      </c>
      <c r="BR433">
        <v>0</v>
      </c>
    </row>
    <row r="434" spans="1:70" x14ac:dyDescent="0.25">
      <c r="A434" t="s">
        <v>822</v>
      </c>
      <c r="B434" t="s">
        <v>206</v>
      </c>
      <c r="C434" t="s">
        <v>207</v>
      </c>
      <c r="D434" t="s">
        <v>30</v>
      </c>
      <c r="E434" t="s">
        <v>201</v>
      </c>
      <c r="F434">
        <v>107446</v>
      </c>
      <c r="G434" s="1">
        <v>46020.828055555554</v>
      </c>
      <c r="H434" s="1">
        <v>46020.828055555554</v>
      </c>
      <c r="I434" s="1">
        <v>46020.831145833334</v>
      </c>
      <c r="J434" t="s">
        <v>329</v>
      </c>
      <c r="K434" t="s">
        <v>412</v>
      </c>
      <c r="L434" s="2">
        <v>3.0909223958333334E-3</v>
      </c>
      <c r="M434" t="s">
        <v>263</v>
      </c>
      <c r="N434" t="s">
        <v>264</v>
      </c>
      <c r="O434" t="s">
        <v>198</v>
      </c>
      <c r="P434" t="s">
        <v>242</v>
      </c>
      <c r="Q434" t="b">
        <v>1</v>
      </c>
      <c r="R434" t="b">
        <v>1</v>
      </c>
      <c r="S434" t="b">
        <v>0</v>
      </c>
      <c r="T434" t="b">
        <v>1</v>
      </c>
      <c r="U434" t="b">
        <v>0</v>
      </c>
      <c r="V434" t="b">
        <v>0</v>
      </c>
      <c r="W434">
        <v>1097</v>
      </c>
      <c r="X434">
        <v>14</v>
      </c>
      <c r="Y434">
        <v>22</v>
      </c>
      <c r="Z434">
        <v>82</v>
      </c>
      <c r="AA434">
        <v>22</v>
      </c>
      <c r="AB434">
        <v>2</v>
      </c>
      <c r="AC434">
        <v>14</v>
      </c>
      <c r="AD434">
        <v>0</v>
      </c>
      <c r="AE434">
        <v>0</v>
      </c>
      <c r="AF434">
        <v>2</v>
      </c>
      <c r="AG434">
        <v>12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64</v>
      </c>
      <c r="AP434">
        <v>7</v>
      </c>
      <c r="AQ434">
        <v>11</v>
      </c>
      <c r="AR434">
        <v>40</v>
      </c>
      <c r="AS434">
        <v>5</v>
      </c>
      <c r="AT434">
        <v>1</v>
      </c>
      <c r="AU434">
        <v>1019</v>
      </c>
      <c r="AV434">
        <v>7</v>
      </c>
      <c r="AW434">
        <v>11</v>
      </c>
      <c r="AX434">
        <v>40</v>
      </c>
      <c r="AY434">
        <v>5</v>
      </c>
      <c r="AZ434">
        <v>1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</row>
    <row r="435" spans="1:70" x14ac:dyDescent="0.25">
      <c r="A435" t="s">
        <v>823</v>
      </c>
      <c r="B435" t="s">
        <v>226</v>
      </c>
      <c r="C435" t="s">
        <v>227</v>
      </c>
      <c r="D435" t="s">
        <v>30</v>
      </c>
      <c r="E435" t="s">
        <v>201</v>
      </c>
      <c r="F435">
        <v>43440</v>
      </c>
      <c r="G435" s="1">
        <v>46020.827673611115</v>
      </c>
      <c r="H435" s="1">
        <v>46020.827673611115</v>
      </c>
      <c r="I435" s="1">
        <v>46020.829340277778</v>
      </c>
      <c r="J435" t="s">
        <v>329</v>
      </c>
      <c r="K435" t="s">
        <v>412</v>
      </c>
      <c r="L435" s="2">
        <v>1.6706466087962964E-3</v>
      </c>
      <c r="M435" t="s">
        <v>263</v>
      </c>
      <c r="N435" t="s">
        <v>264</v>
      </c>
      <c r="O435" t="s">
        <v>198</v>
      </c>
      <c r="P435" t="s">
        <v>242</v>
      </c>
      <c r="Q435" t="b">
        <v>1</v>
      </c>
      <c r="R435" t="b">
        <v>1</v>
      </c>
      <c r="S435" t="b">
        <v>0</v>
      </c>
      <c r="T435" t="b">
        <v>1</v>
      </c>
      <c r="U435" t="b">
        <v>0</v>
      </c>
      <c r="V435" t="b">
        <v>0</v>
      </c>
      <c r="W435">
        <v>122</v>
      </c>
      <c r="X435">
        <v>9</v>
      </c>
      <c r="Y435">
        <v>23</v>
      </c>
      <c r="Z435">
        <v>44</v>
      </c>
      <c r="AA435">
        <v>10</v>
      </c>
      <c r="AB435">
        <v>0</v>
      </c>
      <c r="AC435">
        <v>1</v>
      </c>
      <c r="AD435">
        <v>0</v>
      </c>
      <c r="AE435">
        <v>0</v>
      </c>
      <c r="AF435">
        <v>1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23</v>
      </c>
      <c r="AP435">
        <v>4</v>
      </c>
      <c r="AQ435">
        <v>4</v>
      </c>
      <c r="AR435">
        <v>12</v>
      </c>
      <c r="AS435">
        <v>3</v>
      </c>
      <c r="AT435">
        <v>0</v>
      </c>
      <c r="AU435">
        <v>59</v>
      </c>
      <c r="AV435">
        <v>4</v>
      </c>
      <c r="AW435">
        <v>4</v>
      </c>
      <c r="AX435">
        <v>12</v>
      </c>
      <c r="AY435">
        <v>3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39</v>
      </c>
      <c r="BN435">
        <v>1</v>
      </c>
      <c r="BO435">
        <v>15</v>
      </c>
      <c r="BP435">
        <v>19</v>
      </c>
      <c r="BQ435">
        <v>4</v>
      </c>
      <c r="BR435">
        <v>0</v>
      </c>
    </row>
    <row r="436" spans="1:70" x14ac:dyDescent="0.25">
      <c r="A436" t="s">
        <v>824</v>
      </c>
      <c r="B436" t="s">
        <v>228</v>
      </c>
      <c r="C436" t="s">
        <v>229</v>
      </c>
      <c r="D436" t="s">
        <v>30</v>
      </c>
      <c r="E436" t="s">
        <v>201</v>
      </c>
      <c r="F436">
        <v>17950</v>
      </c>
      <c r="G436" s="1">
        <v>46020.827488425923</v>
      </c>
      <c r="H436" s="1">
        <v>46020.827488425923</v>
      </c>
      <c r="I436" s="1">
        <v>46020.829039351855</v>
      </c>
      <c r="J436" t="s">
        <v>329</v>
      </c>
      <c r="K436" t="s">
        <v>412</v>
      </c>
      <c r="L436" s="2">
        <v>1.5449387847222221E-3</v>
      </c>
      <c r="M436" t="s">
        <v>263</v>
      </c>
      <c r="N436" t="s">
        <v>264</v>
      </c>
      <c r="O436" t="s">
        <v>198</v>
      </c>
      <c r="P436" t="s">
        <v>242</v>
      </c>
      <c r="Q436" t="b">
        <v>1</v>
      </c>
      <c r="R436" t="b">
        <v>1</v>
      </c>
      <c r="S436" t="b">
        <v>0</v>
      </c>
      <c r="T436" t="b">
        <v>1</v>
      </c>
      <c r="U436" t="b">
        <v>0</v>
      </c>
      <c r="V436" t="b">
        <v>0</v>
      </c>
      <c r="W436">
        <v>144</v>
      </c>
      <c r="X436">
        <v>13</v>
      </c>
      <c r="Y436">
        <v>29</v>
      </c>
      <c r="Z436">
        <v>47</v>
      </c>
      <c r="AA436">
        <v>25</v>
      </c>
      <c r="AB436">
        <v>0</v>
      </c>
      <c r="AC436">
        <v>13</v>
      </c>
      <c r="AD436">
        <v>0</v>
      </c>
      <c r="AE436">
        <v>0</v>
      </c>
      <c r="AF436">
        <v>0</v>
      </c>
      <c r="AG436">
        <v>13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31</v>
      </c>
      <c r="AP436">
        <v>6</v>
      </c>
      <c r="AQ436">
        <v>7</v>
      </c>
      <c r="AR436">
        <v>14</v>
      </c>
      <c r="AS436">
        <v>4</v>
      </c>
      <c r="AT436">
        <v>0</v>
      </c>
      <c r="AU436">
        <v>61</v>
      </c>
      <c r="AV436">
        <v>6</v>
      </c>
      <c r="AW436">
        <v>7</v>
      </c>
      <c r="AX436">
        <v>14</v>
      </c>
      <c r="AY436">
        <v>4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39</v>
      </c>
      <c r="BN436">
        <v>1</v>
      </c>
      <c r="BO436">
        <v>15</v>
      </c>
      <c r="BP436">
        <v>19</v>
      </c>
      <c r="BQ436">
        <v>4</v>
      </c>
      <c r="BR436">
        <v>0</v>
      </c>
    </row>
    <row r="437" spans="1:70" x14ac:dyDescent="0.25">
      <c r="A437" t="s">
        <v>825</v>
      </c>
      <c r="B437" t="s">
        <v>224</v>
      </c>
      <c r="C437" t="s">
        <v>225</v>
      </c>
      <c r="D437" t="s">
        <v>30</v>
      </c>
      <c r="E437" t="s">
        <v>201</v>
      </c>
      <c r="F437">
        <v>44462</v>
      </c>
      <c r="G437" s="1">
        <v>46020.827291666668</v>
      </c>
      <c r="H437" s="1">
        <v>46020.827291666668</v>
      </c>
      <c r="I437" s="1">
        <v>46020.828842592593</v>
      </c>
      <c r="J437" t="s">
        <v>329</v>
      </c>
      <c r="K437" t="s">
        <v>412</v>
      </c>
      <c r="L437" s="2">
        <v>1.5513876620370369E-3</v>
      </c>
      <c r="M437" t="s">
        <v>263</v>
      </c>
      <c r="N437" t="s">
        <v>264</v>
      </c>
      <c r="O437" t="s">
        <v>198</v>
      </c>
      <c r="P437" t="s">
        <v>242</v>
      </c>
      <c r="Q437" t="b">
        <v>1</v>
      </c>
      <c r="R437" t="b">
        <v>1</v>
      </c>
      <c r="S437" t="b">
        <v>0</v>
      </c>
      <c r="T437" t="b">
        <v>1</v>
      </c>
      <c r="U437" t="b">
        <v>0</v>
      </c>
      <c r="V437" t="b">
        <v>0</v>
      </c>
      <c r="W437">
        <v>135</v>
      </c>
      <c r="X437">
        <v>13</v>
      </c>
      <c r="Y437">
        <v>29</v>
      </c>
      <c r="Z437">
        <v>47</v>
      </c>
      <c r="AA437">
        <v>12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31</v>
      </c>
      <c r="AP437">
        <v>6</v>
      </c>
      <c r="AQ437">
        <v>7</v>
      </c>
      <c r="AR437">
        <v>14</v>
      </c>
      <c r="AS437">
        <v>4</v>
      </c>
      <c r="AT437">
        <v>0</v>
      </c>
      <c r="AU437">
        <v>65</v>
      </c>
      <c r="AV437">
        <v>6</v>
      </c>
      <c r="AW437">
        <v>7</v>
      </c>
      <c r="AX437">
        <v>14</v>
      </c>
      <c r="AY437">
        <v>4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39</v>
      </c>
      <c r="BN437">
        <v>1</v>
      </c>
      <c r="BO437">
        <v>15</v>
      </c>
      <c r="BP437">
        <v>19</v>
      </c>
      <c r="BQ437">
        <v>4</v>
      </c>
      <c r="BR437">
        <v>0</v>
      </c>
    </row>
    <row r="438" spans="1:70" x14ac:dyDescent="0.25">
      <c r="A438" t="s">
        <v>826</v>
      </c>
      <c r="B438" t="s">
        <v>208</v>
      </c>
      <c r="C438" t="s">
        <v>209</v>
      </c>
      <c r="D438" t="s">
        <v>30</v>
      </c>
      <c r="E438" t="s">
        <v>201</v>
      </c>
      <c r="F438">
        <v>4482</v>
      </c>
      <c r="G438" s="1">
        <v>46020.827187499999</v>
      </c>
      <c r="H438" s="1">
        <v>46020.827187499999</v>
      </c>
      <c r="I438" s="1">
        <v>46020.829594907409</v>
      </c>
      <c r="J438" t="s">
        <v>329</v>
      </c>
      <c r="K438" t="s">
        <v>412</v>
      </c>
      <c r="L438" s="2">
        <v>2.4036867129629629E-3</v>
      </c>
      <c r="M438" t="s">
        <v>263</v>
      </c>
      <c r="N438" t="s">
        <v>264</v>
      </c>
      <c r="O438" t="s">
        <v>198</v>
      </c>
      <c r="P438" t="s">
        <v>242</v>
      </c>
      <c r="Q438" t="b">
        <v>1</v>
      </c>
      <c r="R438" t="b">
        <v>1</v>
      </c>
      <c r="S438" t="b">
        <v>0</v>
      </c>
      <c r="T438" t="b">
        <v>1</v>
      </c>
      <c r="U438" t="b">
        <v>0</v>
      </c>
      <c r="V438" t="b">
        <v>0</v>
      </c>
      <c r="W438">
        <v>220</v>
      </c>
      <c r="X438">
        <v>10</v>
      </c>
      <c r="Y438">
        <v>88</v>
      </c>
      <c r="Z438">
        <v>58</v>
      </c>
      <c r="AA438">
        <v>2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79</v>
      </c>
      <c r="AP438">
        <v>5</v>
      </c>
      <c r="AQ438">
        <v>44</v>
      </c>
      <c r="AR438">
        <v>29</v>
      </c>
      <c r="AS438">
        <v>1</v>
      </c>
      <c r="AT438">
        <v>0</v>
      </c>
      <c r="AU438">
        <v>141</v>
      </c>
      <c r="AV438">
        <v>5</v>
      </c>
      <c r="AW438">
        <v>44</v>
      </c>
      <c r="AX438">
        <v>29</v>
      </c>
      <c r="AY438">
        <v>1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</row>
    <row r="439" spans="1:70" x14ac:dyDescent="0.25">
      <c r="A439" t="s">
        <v>827</v>
      </c>
      <c r="B439" t="s">
        <v>222</v>
      </c>
      <c r="C439" t="s">
        <v>223</v>
      </c>
      <c r="D439" t="s">
        <v>30</v>
      </c>
      <c r="E439" t="s">
        <v>201</v>
      </c>
      <c r="F439">
        <v>75721</v>
      </c>
      <c r="G439" s="1">
        <v>46020.826898148145</v>
      </c>
      <c r="H439" s="1">
        <v>46020.826898148145</v>
      </c>
      <c r="I439" s="1">
        <v>46020.829826388886</v>
      </c>
      <c r="J439" t="s">
        <v>329</v>
      </c>
      <c r="K439" t="s">
        <v>412</v>
      </c>
      <c r="L439" s="2">
        <v>2.9211956481481481E-3</v>
      </c>
      <c r="M439" t="s">
        <v>263</v>
      </c>
      <c r="N439" t="s">
        <v>264</v>
      </c>
      <c r="O439" t="s">
        <v>198</v>
      </c>
      <c r="P439" t="s">
        <v>242</v>
      </c>
      <c r="Q439" t="b">
        <v>1</v>
      </c>
      <c r="R439" t="b">
        <v>1</v>
      </c>
      <c r="S439" t="b">
        <v>0</v>
      </c>
      <c r="T439" t="b">
        <v>1</v>
      </c>
      <c r="U439" t="b">
        <v>0</v>
      </c>
      <c r="V439" t="b">
        <v>0</v>
      </c>
      <c r="W439">
        <v>188</v>
      </c>
      <c r="X439">
        <v>14</v>
      </c>
      <c r="Y439">
        <v>36</v>
      </c>
      <c r="Z439">
        <v>38</v>
      </c>
      <c r="AA439">
        <v>40</v>
      </c>
      <c r="AB439">
        <v>0</v>
      </c>
      <c r="AC439">
        <v>12</v>
      </c>
      <c r="AD439">
        <v>0</v>
      </c>
      <c r="AE439">
        <v>0</v>
      </c>
      <c r="AF439">
        <v>0</v>
      </c>
      <c r="AG439">
        <v>12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21</v>
      </c>
      <c r="AP439">
        <v>6</v>
      </c>
      <c r="AQ439">
        <v>3</v>
      </c>
      <c r="AR439">
        <v>3</v>
      </c>
      <c r="AS439">
        <v>9</v>
      </c>
      <c r="AT439">
        <v>0</v>
      </c>
      <c r="AU439">
        <v>81</v>
      </c>
      <c r="AV439">
        <v>6</v>
      </c>
      <c r="AW439">
        <v>3</v>
      </c>
      <c r="AX439">
        <v>3</v>
      </c>
      <c r="AY439">
        <v>9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74</v>
      </c>
      <c r="BN439">
        <v>2</v>
      </c>
      <c r="BO439">
        <v>30</v>
      </c>
      <c r="BP439">
        <v>32</v>
      </c>
      <c r="BQ439">
        <v>10</v>
      </c>
      <c r="BR439">
        <v>0</v>
      </c>
    </row>
    <row r="440" spans="1:70" x14ac:dyDescent="0.25">
      <c r="A440" t="s">
        <v>828</v>
      </c>
      <c r="B440" t="s">
        <v>204</v>
      </c>
      <c r="C440" t="s">
        <v>205</v>
      </c>
      <c r="D440" t="s">
        <v>30</v>
      </c>
      <c r="E440" t="s">
        <v>201</v>
      </c>
      <c r="F440">
        <v>560390</v>
      </c>
      <c r="G440" s="1">
        <v>46020.826608796298</v>
      </c>
      <c r="H440" s="1">
        <v>46020.826608796298</v>
      </c>
      <c r="I440" s="1">
        <v>46020.829687500001</v>
      </c>
      <c r="J440" t="s">
        <v>329</v>
      </c>
      <c r="K440" t="s">
        <v>412</v>
      </c>
      <c r="L440" s="2">
        <v>3.0807942939814815E-3</v>
      </c>
      <c r="M440" t="s">
        <v>263</v>
      </c>
      <c r="N440" t="s">
        <v>264</v>
      </c>
      <c r="O440" t="s">
        <v>198</v>
      </c>
      <c r="P440" t="s">
        <v>242</v>
      </c>
      <c r="Q440" t="b">
        <v>1</v>
      </c>
      <c r="R440" t="b">
        <v>1</v>
      </c>
      <c r="S440" t="b">
        <v>0</v>
      </c>
      <c r="T440" t="b">
        <v>1</v>
      </c>
      <c r="U440" t="b">
        <v>0</v>
      </c>
      <c r="V440" t="b">
        <v>0</v>
      </c>
      <c r="W440">
        <v>58</v>
      </c>
      <c r="X440">
        <v>0</v>
      </c>
      <c r="Y440">
        <v>4</v>
      </c>
      <c r="Z440">
        <v>19</v>
      </c>
      <c r="AA440">
        <v>14</v>
      </c>
      <c r="AB440">
        <v>0</v>
      </c>
      <c r="AC440">
        <v>9</v>
      </c>
      <c r="AD440">
        <v>0</v>
      </c>
      <c r="AE440">
        <v>0</v>
      </c>
      <c r="AF440">
        <v>1</v>
      </c>
      <c r="AG440">
        <v>8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14</v>
      </c>
      <c r="AP440">
        <v>0</v>
      </c>
      <c r="AQ440">
        <v>2</v>
      </c>
      <c r="AR440">
        <v>9</v>
      </c>
      <c r="AS440">
        <v>3</v>
      </c>
      <c r="AT440">
        <v>0</v>
      </c>
      <c r="AU440">
        <v>35</v>
      </c>
      <c r="AV440">
        <v>0</v>
      </c>
      <c r="AW440">
        <v>2</v>
      </c>
      <c r="AX440">
        <v>9</v>
      </c>
      <c r="AY440">
        <v>3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</row>
    <row r="441" spans="1:70" x14ac:dyDescent="0.25">
      <c r="A441" t="s">
        <v>829</v>
      </c>
      <c r="B441" t="s">
        <v>232</v>
      </c>
      <c r="C441" t="s">
        <v>233</v>
      </c>
      <c r="D441" t="s">
        <v>30</v>
      </c>
      <c r="E441" t="s">
        <v>201</v>
      </c>
      <c r="F441">
        <v>12722</v>
      </c>
      <c r="G441" s="1">
        <v>46020.826365740744</v>
      </c>
      <c r="H441" s="1">
        <v>46020.826365740744</v>
      </c>
      <c r="I441" s="1">
        <v>46020.827916666669</v>
      </c>
      <c r="J441" t="s">
        <v>329</v>
      </c>
      <c r="K441" t="s">
        <v>412</v>
      </c>
      <c r="L441" s="2">
        <v>1.5396414583333333E-3</v>
      </c>
      <c r="M441" t="s">
        <v>263</v>
      </c>
      <c r="N441" t="s">
        <v>264</v>
      </c>
      <c r="O441" t="s">
        <v>198</v>
      </c>
      <c r="P441" t="s">
        <v>242</v>
      </c>
      <c r="Q441" t="b">
        <v>1</v>
      </c>
      <c r="R441" t="b">
        <v>1</v>
      </c>
      <c r="S441" t="b">
        <v>0</v>
      </c>
      <c r="T441" t="b">
        <v>1</v>
      </c>
      <c r="U441" t="b">
        <v>0</v>
      </c>
      <c r="V441" t="b">
        <v>0</v>
      </c>
      <c r="W441">
        <v>175</v>
      </c>
      <c r="X441">
        <v>14</v>
      </c>
      <c r="Y441">
        <v>32</v>
      </c>
      <c r="Z441">
        <v>36</v>
      </c>
      <c r="AA441">
        <v>33</v>
      </c>
      <c r="AB441">
        <v>0</v>
      </c>
      <c r="AC441">
        <v>7</v>
      </c>
      <c r="AD441">
        <v>0</v>
      </c>
      <c r="AE441">
        <v>0</v>
      </c>
      <c r="AF441">
        <v>0</v>
      </c>
      <c r="AG441">
        <v>7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46</v>
      </c>
      <c r="AP441">
        <v>7</v>
      </c>
      <c r="AQ441">
        <v>13</v>
      </c>
      <c r="AR441">
        <v>15</v>
      </c>
      <c r="AS441">
        <v>11</v>
      </c>
      <c r="AT441">
        <v>0</v>
      </c>
      <c r="AU441">
        <v>106</v>
      </c>
      <c r="AV441">
        <v>7</v>
      </c>
      <c r="AW441">
        <v>13</v>
      </c>
      <c r="AX441">
        <v>15</v>
      </c>
      <c r="AY441">
        <v>11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16</v>
      </c>
      <c r="BN441">
        <v>0</v>
      </c>
      <c r="BO441">
        <v>6</v>
      </c>
      <c r="BP441">
        <v>6</v>
      </c>
      <c r="BQ441">
        <v>4</v>
      </c>
      <c r="BR441">
        <v>0</v>
      </c>
    </row>
    <row r="442" spans="1:70" x14ac:dyDescent="0.25">
      <c r="A442" t="s">
        <v>830</v>
      </c>
      <c r="B442" t="s">
        <v>212</v>
      </c>
      <c r="C442" t="s">
        <v>213</v>
      </c>
      <c r="D442" t="s">
        <v>30</v>
      </c>
      <c r="E442" t="s">
        <v>201</v>
      </c>
      <c r="F442">
        <v>31533</v>
      </c>
      <c r="G442" s="1">
        <v>46020.826192129629</v>
      </c>
      <c r="H442" s="1">
        <v>46020.826192129629</v>
      </c>
      <c r="I442" s="1">
        <v>46020.828356481485</v>
      </c>
      <c r="J442" t="s">
        <v>329</v>
      </c>
      <c r="K442" t="s">
        <v>412</v>
      </c>
      <c r="L442" s="2">
        <v>2.1589571296296295E-3</v>
      </c>
      <c r="M442" t="s">
        <v>263</v>
      </c>
      <c r="N442" t="s">
        <v>264</v>
      </c>
      <c r="O442" t="s">
        <v>198</v>
      </c>
      <c r="P442" t="s">
        <v>242</v>
      </c>
      <c r="Q442" t="b">
        <v>1</v>
      </c>
      <c r="R442" t="b">
        <v>1</v>
      </c>
      <c r="S442" t="b">
        <v>0</v>
      </c>
      <c r="T442" t="b">
        <v>1</v>
      </c>
      <c r="U442" t="b">
        <v>0</v>
      </c>
      <c r="V442" t="b">
        <v>0</v>
      </c>
      <c r="W442">
        <v>185</v>
      </c>
      <c r="X442">
        <v>13</v>
      </c>
      <c r="Y442">
        <v>37</v>
      </c>
      <c r="Z442">
        <v>41</v>
      </c>
      <c r="AA442">
        <v>47</v>
      </c>
      <c r="AB442">
        <v>0</v>
      </c>
      <c r="AC442">
        <v>19</v>
      </c>
      <c r="AD442">
        <v>0</v>
      </c>
      <c r="AE442">
        <v>0</v>
      </c>
      <c r="AF442">
        <v>0</v>
      </c>
      <c r="AG442">
        <v>19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40</v>
      </c>
      <c r="AP442">
        <v>6</v>
      </c>
      <c r="AQ442">
        <v>11</v>
      </c>
      <c r="AR442">
        <v>11</v>
      </c>
      <c r="AS442">
        <v>12</v>
      </c>
      <c r="AT442">
        <v>0</v>
      </c>
      <c r="AU442">
        <v>87</v>
      </c>
      <c r="AV442">
        <v>6</v>
      </c>
      <c r="AW442">
        <v>11</v>
      </c>
      <c r="AX442">
        <v>11</v>
      </c>
      <c r="AY442">
        <v>12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39</v>
      </c>
      <c r="BN442">
        <v>1</v>
      </c>
      <c r="BO442">
        <v>15</v>
      </c>
      <c r="BP442">
        <v>19</v>
      </c>
      <c r="BQ442">
        <v>4</v>
      </c>
      <c r="BR442">
        <v>0</v>
      </c>
    </row>
    <row r="443" spans="1:70" x14ac:dyDescent="0.25">
      <c r="A443" t="s">
        <v>831</v>
      </c>
      <c r="B443" t="s">
        <v>222</v>
      </c>
      <c r="C443" t="s">
        <v>223</v>
      </c>
      <c r="D443" t="s">
        <v>30</v>
      </c>
      <c r="E443" t="s">
        <v>201</v>
      </c>
      <c r="F443">
        <v>75721</v>
      </c>
      <c r="G443" s="1">
        <v>46013.764236111114</v>
      </c>
      <c r="H443" s="1">
        <v>46013.764236111114</v>
      </c>
      <c r="I443" s="1">
        <v>46013.765428240738</v>
      </c>
      <c r="J443" t="s">
        <v>427</v>
      </c>
      <c r="K443" t="s">
        <v>428</v>
      </c>
      <c r="L443" s="2">
        <v>1.1913509953703704E-3</v>
      </c>
      <c r="M443" t="s">
        <v>263</v>
      </c>
      <c r="N443" t="s">
        <v>264</v>
      </c>
      <c r="O443" t="s">
        <v>198</v>
      </c>
      <c r="P443" t="s">
        <v>242</v>
      </c>
      <c r="Q443" t="b">
        <v>1</v>
      </c>
      <c r="R443" t="b">
        <v>1</v>
      </c>
      <c r="S443" t="b">
        <v>0</v>
      </c>
      <c r="T443" t="b">
        <v>1</v>
      </c>
      <c r="U443" t="b">
        <v>0</v>
      </c>
      <c r="V443" t="b">
        <v>0</v>
      </c>
      <c r="W443">
        <v>186</v>
      </c>
      <c r="X443">
        <v>14</v>
      </c>
      <c r="Y443">
        <v>34</v>
      </c>
      <c r="Z443">
        <v>38</v>
      </c>
      <c r="AA443">
        <v>40</v>
      </c>
      <c r="AB443">
        <v>0</v>
      </c>
      <c r="AC443">
        <v>12</v>
      </c>
      <c r="AD443">
        <v>0</v>
      </c>
      <c r="AE443">
        <v>0</v>
      </c>
      <c r="AF443">
        <v>0</v>
      </c>
      <c r="AG443">
        <v>12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21</v>
      </c>
      <c r="AP443">
        <v>6</v>
      </c>
      <c r="AQ443">
        <v>3</v>
      </c>
      <c r="AR443">
        <v>3</v>
      </c>
      <c r="AS443">
        <v>9</v>
      </c>
      <c r="AT443">
        <v>0</v>
      </c>
      <c r="AU443">
        <v>81</v>
      </c>
      <c r="AV443">
        <v>6</v>
      </c>
      <c r="AW443">
        <v>3</v>
      </c>
      <c r="AX443">
        <v>3</v>
      </c>
      <c r="AY443">
        <v>9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72</v>
      </c>
      <c r="BN443">
        <v>2</v>
      </c>
      <c r="BO443">
        <v>28</v>
      </c>
      <c r="BP443">
        <v>32</v>
      </c>
      <c r="BQ443">
        <v>10</v>
      </c>
      <c r="BR443">
        <v>0</v>
      </c>
    </row>
    <row r="444" spans="1:70" x14ac:dyDescent="0.25">
      <c r="A444" t="s">
        <v>832</v>
      </c>
      <c r="B444" t="s">
        <v>228</v>
      </c>
      <c r="C444" t="s">
        <v>229</v>
      </c>
      <c r="D444" t="s">
        <v>30</v>
      </c>
      <c r="E444" t="s">
        <v>201</v>
      </c>
      <c r="F444">
        <v>17950</v>
      </c>
      <c r="G444" s="1">
        <v>46013.764085648145</v>
      </c>
      <c r="H444" s="1">
        <v>46013.764085648145</v>
      </c>
      <c r="I444" s="1">
        <v>46013.765208333331</v>
      </c>
      <c r="J444" t="s">
        <v>427</v>
      </c>
      <c r="K444" t="s">
        <v>428</v>
      </c>
      <c r="L444" s="2">
        <v>1.1173425000000001E-3</v>
      </c>
      <c r="M444" t="s">
        <v>263</v>
      </c>
      <c r="N444" t="s">
        <v>264</v>
      </c>
      <c r="O444" t="s">
        <v>198</v>
      </c>
      <c r="P444" t="s">
        <v>242</v>
      </c>
      <c r="Q444" t="b">
        <v>1</v>
      </c>
      <c r="R444" t="b">
        <v>1</v>
      </c>
      <c r="S444" t="b">
        <v>0</v>
      </c>
      <c r="T444" t="b">
        <v>1</v>
      </c>
      <c r="U444" t="b">
        <v>0</v>
      </c>
      <c r="V444" t="b">
        <v>0</v>
      </c>
      <c r="W444">
        <v>143</v>
      </c>
      <c r="X444">
        <v>13</v>
      </c>
      <c r="Y444">
        <v>28</v>
      </c>
      <c r="Z444">
        <v>46</v>
      </c>
      <c r="AA444">
        <v>26</v>
      </c>
      <c r="AB444">
        <v>0</v>
      </c>
      <c r="AC444">
        <v>13</v>
      </c>
      <c r="AD444">
        <v>0</v>
      </c>
      <c r="AE444">
        <v>0</v>
      </c>
      <c r="AF444">
        <v>0</v>
      </c>
      <c r="AG444">
        <v>13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31</v>
      </c>
      <c r="AP444">
        <v>6</v>
      </c>
      <c r="AQ444">
        <v>7</v>
      </c>
      <c r="AR444">
        <v>14</v>
      </c>
      <c r="AS444">
        <v>4</v>
      </c>
      <c r="AT444">
        <v>0</v>
      </c>
      <c r="AU444">
        <v>61</v>
      </c>
      <c r="AV444">
        <v>6</v>
      </c>
      <c r="AW444">
        <v>7</v>
      </c>
      <c r="AX444">
        <v>14</v>
      </c>
      <c r="AY444">
        <v>4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38</v>
      </c>
      <c r="BN444">
        <v>1</v>
      </c>
      <c r="BO444">
        <v>14</v>
      </c>
      <c r="BP444">
        <v>18</v>
      </c>
      <c r="BQ444">
        <v>5</v>
      </c>
      <c r="BR444">
        <v>0</v>
      </c>
    </row>
    <row r="445" spans="1:70" x14ac:dyDescent="0.25">
      <c r="A445" t="s">
        <v>833</v>
      </c>
      <c r="B445" t="s">
        <v>232</v>
      </c>
      <c r="C445" t="s">
        <v>233</v>
      </c>
      <c r="D445" t="s">
        <v>30</v>
      </c>
      <c r="E445" t="s">
        <v>201</v>
      </c>
      <c r="F445">
        <v>12722</v>
      </c>
      <c r="G445" s="1">
        <v>46013.763969907406</v>
      </c>
      <c r="H445" s="1">
        <v>46013.763969907406</v>
      </c>
      <c r="I445" s="1">
        <v>46013.765636574077</v>
      </c>
      <c r="J445" t="s">
        <v>427</v>
      </c>
      <c r="K445" t="s">
        <v>428</v>
      </c>
      <c r="L445" s="2">
        <v>1.6644043981481481E-3</v>
      </c>
      <c r="M445" t="s">
        <v>263</v>
      </c>
      <c r="N445" t="s">
        <v>264</v>
      </c>
      <c r="O445" t="s">
        <v>198</v>
      </c>
      <c r="P445" t="s">
        <v>242</v>
      </c>
      <c r="Q445" t="b">
        <v>1</v>
      </c>
      <c r="R445" t="b">
        <v>1</v>
      </c>
      <c r="S445" t="b">
        <v>0</v>
      </c>
      <c r="T445" t="b">
        <v>1</v>
      </c>
      <c r="U445" t="b">
        <v>0</v>
      </c>
      <c r="V445" t="b">
        <v>0</v>
      </c>
      <c r="W445">
        <v>175</v>
      </c>
      <c r="X445">
        <v>14</v>
      </c>
      <c r="Y445">
        <v>32</v>
      </c>
      <c r="Z445">
        <v>36</v>
      </c>
      <c r="AA445">
        <v>33</v>
      </c>
      <c r="AB445">
        <v>0</v>
      </c>
      <c r="AC445">
        <v>7</v>
      </c>
      <c r="AD445">
        <v>0</v>
      </c>
      <c r="AE445">
        <v>0</v>
      </c>
      <c r="AF445">
        <v>0</v>
      </c>
      <c r="AG445">
        <v>7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46</v>
      </c>
      <c r="AP445">
        <v>7</v>
      </c>
      <c r="AQ445">
        <v>13</v>
      </c>
      <c r="AR445">
        <v>15</v>
      </c>
      <c r="AS445">
        <v>11</v>
      </c>
      <c r="AT445">
        <v>0</v>
      </c>
      <c r="AU445">
        <v>106</v>
      </c>
      <c r="AV445">
        <v>7</v>
      </c>
      <c r="AW445">
        <v>13</v>
      </c>
      <c r="AX445">
        <v>15</v>
      </c>
      <c r="AY445">
        <v>11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16</v>
      </c>
      <c r="BN445">
        <v>0</v>
      </c>
      <c r="BO445">
        <v>6</v>
      </c>
      <c r="BP445">
        <v>6</v>
      </c>
      <c r="BQ445">
        <v>4</v>
      </c>
      <c r="BR445">
        <v>0</v>
      </c>
    </row>
    <row r="446" spans="1:70" x14ac:dyDescent="0.25">
      <c r="A446" t="s">
        <v>834</v>
      </c>
      <c r="B446" t="s">
        <v>224</v>
      </c>
      <c r="C446" t="s">
        <v>225</v>
      </c>
      <c r="D446" t="s">
        <v>30</v>
      </c>
      <c r="E446" t="s">
        <v>201</v>
      </c>
      <c r="F446">
        <v>44462</v>
      </c>
      <c r="G446" s="1">
        <v>46013.763796296298</v>
      </c>
      <c r="H446" s="1">
        <v>46013.763796296298</v>
      </c>
      <c r="I446" s="1">
        <v>46013.765347222223</v>
      </c>
      <c r="J446" t="s">
        <v>427</v>
      </c>
      <c r="K446" t="s">
        <v>428</v>
      </c>
      <c r="L446" s="2">
        <v>1.5474896296296297E-3</v>
      </c>
      <c r="M446" t="s">
        <v>263</v>
      </c>
      <c r="N446" t="s">
        <v>264</v>
      </c>
      <c r="O446" t="s">
        <v>198</v>
      </c>
      <c r="P446" t="s">
        <v>242</v>
      </c>
      <c r="Q446" t="b">
        <v>1</v>
      </c>
      <c r="R446" t="b">
        <v>1</v>
      </c>
      <c r="S446" t="b">
        <v>0</v>
      </c>
      <c r="T446" t="b">
        <v>1</v>
      </c>
      <c r="U446" t="b">
        <v>0</v>
      </c>
      <c r="V446" t="b">
        <v>0</v>
      </c>
      <c r="W446">
        <v>134</v>
      </c>
      <c r="X446">
        <v>13</v>
      </c>
      <c r="Y446">
        <v>28</v>
      </c>
      <c r="Z446">
        <v>46</v>
      </c>
      <c r="AA446">
        <v>13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31</v>
      </c>
      <c r="AP446">
        <v>6</v>
      </c>
      <c r="AQ446">
        <v>7</v>
      </c>
      <c r="AR446">
        <v>14</v>
      </c>
      <c r="AS446">
        <v>4</v>
      </c>
      <c r="AT446">
        <v>0</v>
      </c>
      <c r="AU446">
        <v>65</v>
      </c>
      <c r="AV446">
        <v>6</v>
      </c>
      <c r="AW446">
        <v>7</v>
      </c>
      <c r="AX446">
        <v>14</v>
      </c>
      <c r="AY446">
        <v>4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38</v>
      </c>
      <c r="BN446">
        <v>1</v>
      </c>
      <c r="BO446">
        <v>14</v>
      </c>
      <c r="BP446">
        <v>18</v>
      </c>
      <c r="BQ446">
        <v>5</v>
      </c>
      <c r="BR446">
        <v>0</v>
      </c>
    </row>
    <row r="447" spans="1:70" x14ac:dyDescent="0.25">
      <c r="A447" t="s">
        <v>835</v>
      </c>
      <c r="B447" t="s">
        <v>226</v>
      </c>
      <c r="C447" t="s">
        <v>227</v>
      </c>
      <c r="D447" t="s">
        <v>30</v>
      </c>
      <c r="E447" t="s">
        <v>201</v>
      </c>
      <c r="F447">
        <v>43440</v>
      </c>
      <c r="G447" s="1">
        <v>46013.76363425926</v>
      </c>
      <c r="H447" s="1">
        <v>46013.76363425926</v>
      </c>
      <c r="I447" s="1">
        <v>46013.765173611115</v>
      </c>
      <c r="J447" t="s">
        <v>427</v>
      </c>
      <c r="K447" t="s">
        <v>428</v>
      </c>
      <c r="L447" s="2">
        <v>1.5365090162037037E-3</v>
      </c>
      <c r="M447" t="s">
        <v>263</v>
      </c>
      <c r="N447" t="s">
        <v>264</v>
      </c>
      <c r="O447" t="s">
        <v>198</v>
      </c>
      <c r="P447" t="s">
        <v>242</v>
      </c>
      <c r="Q447" t="b">
        <v>1</v>
      </c>
      <c r="R447" t="b">
        <v>1</v>
      </c>
      <c r="S447" t="b">
        <v>0</v>
      </c>
      <c r="T447" t="b">
        <v>1</v>
      </c>
      <c r="U447" t="b">
        <v>0</v>
      </c>
      <c r="V447" t="b">
        <v>0</v>
      </c>
      <c r="W447">
        <v>121</v>
      </c>
      <c r="X447">
        <v>9</v>
      </c>
      <c r="Y447">
        <v>22</v>
      </c>
      <c r="Z447">
        <v>43</v>
      </c>
      <c r="AA447">
        <v>11</v>
      </c>
      <c r="AB447">
        <v>0</v>
      </c>
      <c r="AC447">
        <v>1</v>
      </c>
      <c r="AD447">
        <v>0</v>
      </c>
      <c r="AE447">
        <v>0</v>
      </c>
      <c r="AF447">
        <v>1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23</v>
      </c>
      <c r="AP447">
        <v>4</v>
      </c>
      <c r="AQ447">
        <v>4</v>
      </c>
      <c r="AR447">
        <v>12</v>
      </c>
      <c r="AS447">
        <v>3</v>
      </c>
      <c r="AT447">
        <v>0</v>
      </c>
      <c r="AU447">
        <v>59</v>
      </c>
      <c r="AV447">
        <v>4</v>
      </c>
      <c r="AW447">
        <v>4</v>
      </c>
      <c r="AX447">
        <v>12</v>
      </c>
      <c r="AY447">
        <v>3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38</v>
      </c>
      <c r="BN447">
        <v>1</v>
      </c>
      <c r="BO447">
        <v>14</v>
      </c>
      <c r="BP447">
        <v>18</v>
      </c>
      <c r="BQ447">
        <v>5</v>
      </c>
      <c r="BR447">
        <v>0</v>
      </c>
    </row>
    <row r="448" spans="1:70" x14ac:dyDescent="0.25">
      <c r="A448" t="s">
        <v>836</v>
      </c>
      <c r="B448" t="s">
        <v>216</v>
      </c>
      <c r="C448" t="s">
        <v>217</v>
      </c>
      <c r="D448" t="s">
        <v>30</v>
      </c>
      <c r="E448" t="s">
        <v>201</v>
      </c>
      <c r="F448">
        <v>2717</v>
      </c>
      <c r="G448" s="1">
        <v>46013.763495370367</v>
      </c>
      <c r="H448" s="1">
        <v>46013.763495370367</v>
      </c>
      <c r="I448" s="1">
        <v>46013.764340277776</v>
      </c>
      <c r="J448" t="s">
        <v>427</v>
      </c>
      <c r="K448" t="s">
        <v>428</v>
      </c>
      <c r="L448" s="2">
        <v>8.3845405092592589E-4</v>
      </c>
      <c r="M448" t="s">
        <v>263</v>
      </c>
      <c r="N448" t="s">
        <v>264</v>
      </c>
      <c r="O448" t="s">
        <v>198</v>
      </c>
      <c r="P448" t="s">
        <v>242</v>
      </c>
      <c r="Q448" t="b">
        <v>1</v>
      </c>
      <c r="R448" t="b">
        <v>1</v>
      </c>
      <c r="S448" t="b">
        <v>0</v>
      </c>
      <c r="T448" t="b">
        <v>1</v>
      </c>
      <c r="U448" t="b">
        <v>0</v>
      </c>
      <c r="V448" t="b">
        <v>0</v>
      </c>
      <c r="W448">
        <v>132</v>
      </c>
      <c r="X448">
        <v>3</v>
      </c>
      <c r="Y448">
        <v>18</v>
      </c>
      <c r="Z448">
        <v>24</v>
      </c>
      <c r="AA448">
        <v>24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1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15</v>
      </c>
      <c r="AP448">
        <v>1</v>
      </c>
      <c r="AQ448">
        <v>2</v>
      </c>
      <c r="AR448">
        <v>3</v>
      </c>
      <c r="AS448">
        <v>9</v>
      </c>
      <c r="AT448">
        <v>0</v>
      </c>
      <c r="AU448">
        <v>78</v>
      </c>
      <c r="AV448">
        <v>1</v>
      </c>
      <c r="AW448">
        <v>2</v>
      </c>
      <c r="AX448">
        <v>3</v>
      </c>
      <c r="AY448">
        <v>9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38</v>
      </c>
      <c r="BN448">
        <v>1</v>
      </c>
      <c r="BO448">
        <v>14</v>
      </c>
      <c r="BP448">
        <v>18</v>
      </c>
      <c r="BQ448">
        <v>5</v>
      </c>
      <c r="BR448">
        <v>0</v>
      </c>
    </row>
    <row r="449" spans="1:70" x14ac:dyDescent="0.25">
      <c r="A449" t="s">
        <v>837</v>
      </c>
      <c r="B449" t="s">
        <v>220</v>
      </c>
      <c r="C449" t="s">
        <v>221</v>
      </c>
      <c r="D449" t="s">
        <v>30</v>
      </c>
      <c r="E449" t="s">
        <v>201</v>
      </c>
      <c r="F449">
        <v>32471</v>
      </c>
      <c r="G449" s="1">
        <v>46013.763391203705</v>
      </c>
      <c r="H449" s="1">
        <v>46013.763391203705</v>
      </c>
      <c r="I449" s="1">
        <v>46013.764247685183</v>
      </c>
      <c r="J449" t="s">
        <v>427</v>
      </c>
      <c r="K449" t="s">
        <v>428</v>
      </c>
      <c r="L449" s="2">
        <v>8.551001967592593E-4</v>
      </c>
      <c r="M449" t="s">
        <v>263</v>
      </c>
      <c r="N449" t="s">
        <v>264</v>
      </c>
      <c r="O449" t="s">
        <v>198</v>
      </c>
      <c r="P449" t="s">
        <v>242</v>
      </c>
      <c r="Q449" t="b">
        <v>1</v>
      </c>
      <c r="R449" t="b">
        <v>1</v>
      </c>
      <c r="S449" t="b">
        <v>0</v>
      </c>
      <c r="T449" t="b">
        <v>1</v>
      </c>
      <c r="U449" t="b">
        <v>0</v>
      </c>
      <c r="V449" t="b">
        <v>0</v>
      </c>
      <c r="W449">
        <v>137</v>
      </c>
      <c r="X449">
        <v>13</v>
      </c>
      <c r="Y449">
        <v>30</v>
      </c>
      <c r="Z449">
        <v>44</v>
      </c>
      <c r="AA449">
        <v>18</v>
      </c>
      <c r="AB449">
        <v>0</v>
      </c>
      <c r="AC449">
        <v>5</v>
      </c>
      <c r="AD449">
        <v>0</v>
      </c>
      <c r="AE449">
        <v>0</v>
      </c>
      <c r="AF449">
        <v>0</v>
      </c>
      <c r="AG449">
        <v>5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31</v>
      </c>
      <c r="AP449">
        <v>6</v>
      </c>
      <c r="AQ449">
        <v>8</v>
      </c>
      <c r="AR449">
        <v>13</v>
      </c>
      <c r="AS449">
        <v>4</v>
      </c>
      <c r="AT449">
        <v>0</v>
      </c>
      <c r="AU449">
        <v>63</v>
      </c>
      <c r="AV449">
        <v>6</v>
      </c>
      <c r="AW449">
        <v>8</v>
      </c>
      <c r="AX449">
        <v>13</v>
      </c>
      <c r="AY449">
        <v>4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38</v>
      </c>
      <c r="BN449">
        <v>1</v>
      </c>
      <c r="BO449">
        <v>14</v>
      </c>
      <c r="BP449">
        <v>18</v>
      </c>
      <c r="BQ449">
        <v>5</v>
      </c>
      <c r="BR449">
        <v>0</v>
      </c>
    </row>
    <row r="450" spans="1:70" x14ac:dyDescent="0.25">
      <c r="A450" t="s">
        <v>838</v>
      </c>
      <c r="B450" t="s">
        <v>218</v>
      </c>
      <c r="C450" t="s">
        <v>219</v>
      </c>
      <c r="D450" t="s">
        <v>30</v>
      </c>
      <c r="E450" t="s">
        <v>201</v>
      </c>
      <c r="F450">
        <v>4576</v>
      </c>
      <c r="G450" s="1">
        <v>46013.763229166667</v>
      </c>
      <c r="H450" s="1">
        <v>46013.763229166667</v>
      </c>
      <c r="I450" s="1">
        <v>46013.764768518522</v>
      </c>
      <c r="J450" t="s">
        <v>427</v>
      </c>
      <c r="K450" t="s">
        <v>428</v>
      </c>
      <c r="L450" s="2">
        <v>1.5421301273148148E-3</v>
      </c>
      <c r="M450" t="s">
        <v>263</v>
      </c>
      <c r="N450" t="s">
        <v>264</v>
      </c>
      <c r="O450" t="s">
        <v>198</v>
      </c>
      <c r="P450" t="s">
        <v>242</v>
      </c>
      <c r="Q450" t="b">
        <v>1</v>
      </c>
      <c r="R450" t="b">
        <v>1</v>
      </c>
      <c r="S450" t="b">
        <v>0</v>
      </c>
      <c r="T450" t="b">
        <v>1</v>
      </c>
      <c r="U450" t="b">
        <v>0</v>
      </c>
      <c r="V450" t="b">
        <v>0</v>
      </c>
      <c r="W450">
        <v>156</v>
      </c>
      <c r="X450">
        <v>11</v>
      </c>
      <c r="Y450">
        <v>30</v>
      </c>
      <c r="Z450">
        <v>34</v>
      </c>
      <c r="AA450">
        <v>30</v>
      </c>
      <c r="AB450">
        <v>0</v>
      </c>
      <c r="AC450">
        <v>5</v>
      </c>
      <c r="AD450">
        <v>0</v>
      </c>
      <c r="AE450">
        <v>0</v>
      </c>
      <c r="AF450">
        <v>0</v>
      </c>
      <c r="AG450">
        <v>5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31</v>
      </c>
      <c r="AP450">
        <v>5</v>
      </c>
      <c r="AQ450">
        <v>8</v>
      </c>
      <c r="AR450">
        <v>8</v>
      </c>
      <c r="AS450">
        <v>10</v>
      </c>
      <c r="AT450">
        <v>0</v>
      </c>
      <c r="AU450">
        <v>82</v>
      </c>
      <c r="AV450">
        <v>5</v>
      </c>
      <c r="AW450">
        <v>8</v>
      </c>
      <c r="AX450">
        <v>8</v>
      </c>
      <c r="AY450">
        <v>10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38</v>
      </c>
      <c r="BN450">
        <v>1</v>
      </c>
      <c r="BO450">
        <v>14</v>
      </c>
      <c r="BP450">
        <v>18</v>
      </c>
      <c r="BQ450">
        <v>5</v>
      </c>
      <c r="BR450">
        <v>0</v>
      </c>
    </row>
    <row r="451" spans="1:70" x14ac:dyDescent="0.25">
      <c r="A451" t="s">
        <v>839</v>
      </c>
      <c r="B451" t="s">
        <v>214</v>
      </c>
      <c r="C451" t="s">
        <v>215</v>
      </c>
      <c r="D451" t="s">
        <v>30</v>
      </c>
      <c r="E451" t="s">
        <v>201</v>
      </c>
      <c r="F451">
        <v>51788</v>
      </c>
      <c r="G451" s="1">
        <v>46013.763043981482</v>
      </c>
      <c r="H451" s="1">
        <v>46013.763043981482</v>
      </c>
      <c r="I451" s="1">
        <v>46013.764062499999</v>
      </c>
      <c r="J451" t="s">
        <v>427</v>
      </c>
      <c r="K451" t="s">
        <v>428</v>
      </c>
      <c r="L451" s="2">
        <v>1.0171852083333333E-3</v>
      </c>
      <c r="M451" t="s">
        <v>263</v>
      </c>
      <c r="N451" t="s">
        <v>264</v>
      </c>
      <c r="O451" t="s">
        <v>198</v>
      </c>
      <c r="P451" t="s">
        <v>242</v>
      </c>
      <c r="Q451" t="b">
        <v>1</v>
      </c>
      <c r="R451" t="b">
        <v>1</v>
      </c>
      <c r="S451" t="b">
        <v>0</v>
      </c>
      <c r="T451" t="b">
        <v>1</v>
      </c>
      <c r="U451" t="b">
        <v>0</v>
      </c>
      <c r="V451" t="b">
        <v>0</v>
      </c>
      <c r="W451">
        <v>128</v>
      </c>
      <c r="X451">
        <v>3</v>
      </c>
      <c r="Y451">
        <v>20</v>
      </c>
      <c r="Z451">
        <v>25</v>
      </c>
      <c r="AA451">
        <v>27</v>
      </c>
      <c r="AB451">
        <v>0</v>
      </c>
      <c r="AC451">
        <v>11</v>
      </c>
      <c r="AD451">
        <v>0</v>
      </c>
      <c r="AE451">
        <v>0</v>
      </c>
      <c r="AF451">
        <v>3</v>
      </c>
      <c r="AG451">
        <v>8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13</v>
      </c>
      <c r="AP451">
        <v>1</v>
      </c>
      <c r="AQ451">
        <v>3</v>
      </c>
      <c r="AR451">
        <v>2</v>
      </c>
      <c r="AS451">
        <v>7</v>
      </c>
      <c r="AT451">
        <v>0</v>
      </c>
      <c r="AU451">
        <v>66</v>
      </c>
      <c r="AV451">
        <v>1</v>
      </c>
      <c r="AW451">
        <v>3</v>
      </c>
      <c r="AX451">
        <v>2</v>
      </c>
      <c r="AY451">
        <v>7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38</v>
      </c>
      <c r="BN451">
        <v>1</v>
      </c>
      <c r="BO451">
        <v>14</v>
      </c>
      <c r="BP451">
        <v>18</v>
      </c>
      <c r="BQ451">
        <v>5</v>
      </c>
      <c r="BR451">
        <v>0</v>
      </c>
    </row>
    <row r="452" spans="1:70" x14ac:dyDescent="0.25">
      <c r="A452" t="s">
        <v>840</v>
      </c>
      <c r="B452" t="s">
        <v>208</v>
      </c>
      <c r="C452" t="s">
        <v>209</v>
      </c>
      <c r="D452" t="s">
        <v>30</v>
      </c>
      <c r="E452" t="s">
        <v>201</v>
      </c>
      <c r="F452">
        <v>4482</v>
      </c>
      <c r="G452" s="1">
        <v>46013.762928240743</v>
      </c>
      <c r="H452" s="1">
        <v>46013.762928240743</v>
      </c>
      <c r="I452" s="1">
        <v>46013.765347222223</v>
      </c>
      <c r="J452" t="s">
        <v>427</v>
      </c>
      <c r="K452" t="s">
        <v>428</v>
      </c>
      <c r="L452" s="2">
        <v>2.4246565972222221E-3</v>
      </c>
      <c r="M452" t="s">
        <v>263</v>
      </c>
      <c r="N452" t="s">
        <v>264</v>
      </c>
      <c r="O452" t="s">
        <v>198</v>
      </c>
      <c r="P452" t="s">
        <v>242</v>
      </c>
      <c r="Q452" t="b">
        <v>1</v>
      </c>
      <c r="R452" t="b">
        <v>1</v>
      </c>
      <c r="S452" t="b">
        <v>0</v>
      </c>
      <c r="T452" t="b">
        <v>1</v>
      </c>
      <c r="U452" t="b">
        <v>0</v>
      </c>
      <c r="V452" t="b">
        <v>0</v>
      </c>
      <c r="W452">
        <v>220</v>
      </c>
      <c r="X452">
        <v>10</v>
      </c>
      <c r="Y452">
        <v>88</v>
      </c>
      <c r="Z452">
        <v>58</v>
      </c>
      <c r="AA452">
        <v>2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79</v>
      </c>
      <c r="AP452">
        <v>5</v>
      </c>
      <c r="AQ452">
        <v>44</v>
      </c>
      <c r="AR452">
        <v>29</v>
      </c>
      <c r="AS452">
        <v>1</v>
      </c>
      <c r="AT452">
        <v>0</v>
      </c>
      <c r="AU452">
        <v>141</v>
      </c>
      <c r="AV452">
        <v>5</v>
      </c>
      <c r="AW452">
        <v>44</v>
      </c>
      <c r="AX452">
        <v>29</v>
      </c>
      <c r="AY452">
        <v>1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</row>
    <row r="453" spans="1:70" x14ac:dyDescent="0.25">
      <c r="A453" t="s">
        <v>841</v>
      </c>
      <c r="B453" t="s">
        <v>199</v>
      </c>
      <c r="C453" t="s">
        <v>200</v>
      </c>
      <c r="D453" t="s">
        <v>30</v>
      </c>
      <c r="E453" t="s">
        <v>201</v>
      </c>
      <c r="F453">
        <v>2912</v>
      </c>
      <c r="G453" s="1">
        <v>46013.762789351851</v>
      </c>
      <c r="H453" s="1">
        <v>46013.762789351851</v>
      </c>
      <c r="I453" s="1">
        <v>46013.764305555553</v>
      </c>
      <c r="J453" t="s">
        <v>427</v>
      </c>
      <c r="K453" t="s">
        <v>428</v>
      </c>
      <c r="L453" s="2">
        <v>1.5181087037037036E-3</v>
      </c>
      <c r="M453" t="s">
        <v>263</v>
      </c>
      <c r="N453" t="s">
        <v>264</v>
      </c>
      <c r="O453" t="s">
        <v>198</v>
      </c>
      <c r="P453" t="s">
        <v>242</v>
      </c>
      <c r="Q453" t="b">
        <v>1</v>
      </c>
      <c r="R453" t="b">
        <v>1</v>
      </c>
      <c r="S453" t="b">
        <v>0</v>
      </c>
      <c r="T453" t="b">
        <v>1</v>
      </c>
      <c r="U453" t="b">
        <v>0</v>
      </c>
      <c r="V453" t="b">
        <v>0</v>
      </c>
      <c r="W453">
        <v>256</v>
      </c>
      <c r="X453">
        <v>20</v>
      </c>
      <c r="Y453">
        <v>68</v>
      </c>
      <c r="Z453">
        <v>74</v>
      </c>
      <c r="AA453">
        <v>20</v>
      </c>
      <c r="AB453">
        <v>0</v>
      </c>
      <c r="AC453">
        <v>2</v>
      </c>
      <c r="AD453">
        <v>0</v>
      </c>
      <c r="AE453">
        <v>0</v>
      </c>
      <c r="AF453">
        <v>2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90</v>
      </c>
      <c r="AP453">
        <v>10</v>
      </c>
      <c r="AQ453">
        <v>34</v>
      </c>
      <c r="AR453">
        <v>36</v>
      </c>
      <c r="AS453">
        <v>10</v>
      </c>
      <c r="AT453">
        <v>0</v>
      </c>
      <c r="AU453">
        <v>164</v>
      </c>
      <c r="AV453">
        <v>10</v>
      </c>
      <c r="AW453">
        <v>34</v>
      </c>
      <c r="AX453">
        <v>36</v>
      </c>
      <c r="AY453">
        <v>10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</row>
    <row r="454" spans="1:70" x14ac:dyDescent="0.25">
      <c r="A454" t="s">
        <v>842</v>
      </c>
      <c r="B454" t="s">
        <v>204</v>
      </c>
      <c r="C454" t="s">
        <v>205</v>
      </c>
      <c r="D454" t="s">
        <v>30</v>
      </c>
      <c r="E454" t="s">
        <v>201</v>
      </c>
      <c r="F454">
        <v>560390</v>
      </c>
      <c r="G454" s="1">
        <v>46013.762523148151</v>
      </c>
      <c r="H454" s="1">
        <v>46013.762523148151</v>
      </c>
      <c r="I454" s="1">
        <v>46013.765625</v>
      </c>
      <c r="J454" t="s">
        <v>427</v>
      </c>
      <c r="K454" t="s">
        <v>428</v>
      </c>
      <c r="L454" s="2">
        <v>3.102840625E-3</v>
      </c>
      <c r="M454" t="s">
        <v>263</v>
      </c>
      <c r="N454" t="s">
        <v>264</v>
      </c>
      <c r="O454" t="s">
        <v>198</v>
      </c>
      <c r="P454" t="s">
        <v>242</v>
      </c>
      <c r="Q454" t="b">
        <v>1</v>
      </c>
      <c r="R454" t="b">
        <v>1</v>
      </c>
      <c r="S454" t="b">
        <v>0</v>
      </c>
      <c r="T454" t="b">
        <v>1</v>
      </c>
      <c r="U454" t="b">
        <v>0</v>
      </c>
      <c r="V454" t="b">
        <v>0</v>
      </c>
      <c r="W454">
        <v>58</v>
      </c>
      <c r="X454">
        <v>0</v>
      </c>
      <c r="Y454">
        <v>4</v>
      </c>
      <c r="Z454">
        <v>19</v>
      </c>
      <c r="AA454">
        <v>14</v>
      </c>
      <c r="AB454">
        <v>0</v>
      </c>
      <c r="AC454">
        <v>9</v>
      </c>
      <c r="AD454">
        <v>0</v>
      </c>
      <c r="AE454">
        <v>0</v>
      </c>
      <c r="AF454">
        <v>1</v>
      </c>
      <c r="AG454">
        <v>8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14</v>
      </c>
      <c r="AP454">
        <v>0</v>
      </c>
      <c r="AQ454">
        <v>2</v>
      </c>
      <c r="AR454">
        <v>9</v>
      </c>
      <c r="AS454">
        <v>3</v>
      </c>
      <c r="AT454">
        <v>0</v>
      </c>
      <c r="AU454">
        <v>35</v>
      </c>
      <c r="AV454">
        <v>0</v>
      </c>
      <c r="AW454">
        <v>2</v>
      </c>
      <c r="AX454">
        <v>9</v>
      </c>
      <c r="AY454">
        <v>3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</row>
    <row r="455" spans="1:70" x14ac:dyDescent="0.25">
      <c r="A455" t="s">
        <v>843</v>
      </c>
      <c r="B455" t="s">
        <v>206</v>
      </c>
      <c r="C455" t="s">
        <v>207</v>
      </c>
      <c r="D455" t="s">
        <v>30</v>
      </c>
      <c r="E455" t="s">
        <v>201</v>
      </c>
      <c r="F455">
        <v>107446</v>
      </c>
      <c r="G455" s="1">
        <v>46013.762372685182</v>
      </c>
      <c r="H455" s="1">
        <v>46013.762372685182</v>
      </c>
      <c r="I455" s="1">
        <v>46013.764918981484</v>
      </c>
      <c r="J455" t="s">
        <v>427</v>
      </c>
      <c r="K455" t="s">
        <v>428</v>
      </c>
      <c r="L455" s="2">
        <v>2.5534842824074073E-3</v>
      </c>
      <c r="M455" t="s">
        <v>263</v>
      </c>
      <c r="N455" t="s">
        <v>264</v>
      </c>
      <c r="O455" t="s">
        <v>198</v>
      </c>
      <c r="P455" t="s">
        <v>242</v>
      </c>
      <c r="Q455" t="b">
        <v>1</v>
      </c>
      <c r="R455" t="b">
        <v>1</v>
      </c>
      <c r="S455" t="b">
        <v>0</v>
      </c>
      <c r="T455" t="b">
        <v>1</v>
      </c>
      <c r="U455" t="b">
        <v>0</v>
      </c>
      <c r="V455" t="b">
        <v>0</v>
      </c>
      <c r="W455">
        <v>1097</v>
      </c>
      <c r="X455">
        <v>14</v>
      </c>
      <c r="Y455">
        <v>22</v>
      </c>
      <c r="Z455">
        <v>82</v>
      </c>
      <c r="AA455">
        <v>22</v>
      </c>
      <c r="AB455">
        <v>2</v>
      </c>
      <c r="AC455">
        <v>14</v>
      </c>
      <c r="AD455">
        <v>0</v>
      </c>
      <c r="AE455">
        <v>0</v>
      </c>
      <c r="AF455">
        <v>2</v>
      </c>
      <c r="AG455">
        <v>12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64</v>
      </c>
      <c r="AP455">
        <v>7</v>
      </c>
      <c r="AQ455">
        <v>11</v>
      </c>
      <c r="AR455">
        <v>40</v>
      </c>
      <c r="AS455">
        <v>5</v>
      </c>
      <c r="AT455">
        <v>1</v>
      </c>
      <c r="AU455">
        <v>1019</v>
      </c>
      <c r="AV455">
        <v>7</v>
      </c>
      <c r="AW455">
        <v>11</v>
      </c>
      <c r="AX455">
        <v>40</v>
      </c>
      <c r="AY455">
        <v>5</v>
      </c>
      <c r="AZ455">
        <v>1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</row>
    <row r="456" spans="1:70" x14ac:dyDescent="0.25">
      <c r="A456" t="s">
        <v>844</v>
      </c>
      <c r="B456" t="s">
        <v>202</v>
      </c>
      <c r="C456" t="s">
        <v>203</v>
      </c>
      <c r="D456" t="s">
        <v>30</v>
      </c>
      <c r="E456" t="s">
        <v>201</v>
      </c>
      <c r="F456">
        <v>8943</v>
      </c>
      <c r="G456" s="1">
        <v>46013.761990740742</v>
      </c>
      <c r="H456" s="1">
        <v>46013.761990740742</v>
      </c>
      <c r="I456" s="1">
        <v>46013.762800925928</v>
      </c>
      <c r="J456" t="s">
        <v>427</v>
      </c>
      <c r="K456" t="s">
        <v>428</v>
      </c>
      <c r="L456" s="2">
        <v>8.0378829861111115E-4</v>
      </c>
      <c r="M456" t="s">
        <v>263</v>
      </c>
      <c r="N456" t="s">
        <v>264</v>
      </c>
      <c r="O456" t="s">
        <v>198</v>
      </c>
      <c r="P456" t="s">
        <v>242</v>
      </c>
      <c r="Q456" t="b">
        <v>1</v>
      </c>
      <c r="R456" t="b">
        <v>1</v>
      </c>
      <c r="S456" t="b">
        <v>0</v>
      </c>
      <c r="T456" t="b">
        <v>1</v>
      </c>
      <c r="U456" t="b">
        <v>0</v>
      </c>
      <c r="V456" t="b">
        <v>0</v>
      </c>
      <c r="W456">
        <v>117</v>
      </c>
      <c r="X456">
        <v>3</v>
      </c>
      <c r="Y456">
        <v>18</v>
      </c>
      <c r="Z456">
        <v>24</v>
      </c>
      <c r="AA456">
        <v>23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15</v>
      </c>
      <c r="AP456">
        <v>1</v>
      </c>
      <c r="AQ456">
        <v>2</v>
      </c>
      <c r="AR456">
        <v>3</v>
      </c>
      <c r="AS456">
        <v>9</v>
      </c>
      <c r="AT456">
        <v>0</v>
      </c>
      <c r="AU456">
        <v>64</v>
      </c>
      <c r="AV456">
        <v>1</v>
      </c>
      <c r="AW456">
        <v>2</v>
      </c>
      <c r="AX456">
        <v>3</v>
      </c>
      <c r="AY456">
        <v>9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38</v>
      </c>
      <c r="BN456">
        <v>1</v>
      </c>
      <c r="BO456">
        <v>14</v>
      </c>
      <c r="BP456">
        <v>18</v>
      </c>
      <c r="BQ456">
        <v>5</v>
      </c>
      <c r="BR456">
        <v>0</v>
      </c>
    </row>
    <row r="457" spans="1:70" x14ac:dyDescent="0.25">
      <c r="A457" t="s">
        <v>845</v>
      </c>
      <c r="B457" t="s">
        <v>212</v>
      </c>
      <c r="C457" t="s">
        <v>213</v>
      </c>
      <c r="D457" t="s">
        <v>30</v>
      </c>
      <c r="E457" t="s">
        <v>201</v>
      </c>
      <c r="F457">
        <v>31533</v>
      </c>
      <c r="G457" s="1">
        <v>46013.76185185185</v>
      </c>
      <c r="H457" s="1">
        <v>46013.76185185185</v>
      </c>
      <c r="I457" s="1">
        <v>46013.763101851851</v>
      </c>
      <c r="J457" t="s">
        <v>427</v>
      </c>
      <c r="K457" t="s">
        <v>428</v>
      </c>
      <c r="L457" s="2">
        <v>1.2560292476851852E-3</v>
      </c>
      <c r="M457" t="s">
        <v>263</v>
      </c>
      <c r="N457" t="s">
        <v>264</v>
      </c>
      <c r="O457" t="s">
        <v>198</v>
      </c>
      <c r="P457" t="s">
        <v>242</v>
      </c>
      <c r="Q457" t="b">
        <v>1</v>
      </c>
      <c r="R457" t="b">
        <v>1</v>
      </c>
      <c r="S457" t="b">
        <v>0</v>
      </c>
      <c r="T457" t="b">
        <v>1</v>
      </c>
      <c r="U457" t="b">
        <v>0</v>
      </c>
      <c r="V457" t="b">
        <v>0</v>
      </c>
      <c r="W457">
        <v>184</v>
      </c>
      <c r="X457">
        <v>13</v>
      </c>
      <c r="Y457">
        <v>36</v>
      </c>
      <c r="Z457">
        <v>40</v>
      </c>
      <c r="AA457">
        <v>48</v>
      </c>
      <c r="AB457">
        <v>0</v>
      </c>
      <c r="AC457">
        <v>19</v>
      </c>
      <c r="AD457">
        <v>0</v>
      </c>
      <c r="AE457">
        <v>0</v>
      </c>
      <c r="AF457">
        <v>0</v>
      </c>
      <c r="AG457">
        <v>19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40</v>
      </c>
      <c r="AP457">
        <v>6</v>
      </c>
      <c r="AQ457">
        <v>11</v>
      </c>
      <c r="AR457">
        <v>11</v>
      </c>
      <c r="AS457">
        <v>12</v>
      </c>
      <c r="AT457">
        <v>0</v>
      </c>
      <c r="AU457">
        <v>87</v>
      </c>
      <c r="AV457">
        <v>6</v>
      </c>
      <c r="AW457">
        <v>11</v>
      </c>
      <c r="AX457">
        <v>11</v>
      </c>
      <c r="AY457">
        <v>12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38</v>
      </c>
      <c r="BN457">
        <v>1</v>
      </c>
      <c r="BO457">
        <v>14</v>
      </c>
      <c r="BP457">
        <v>18</v>
      </c>
      <c r="BQ457">
        <v>5</v>
      </c>
      <c r="BR457">
        <v>0</v>
      </c>
    </row>
    <row r="458" spans="1:70" x14ac:dyDescent="0.25">
      <c r="A458" t="s">
        <v>846</v>
      </c>
      <c r="B458" t="s">
        <v>206</v>
      </c>
      <c r="C458" t="s">
        <v>207</v>
      </c>
      <c r="D458" t="s">
        <v>30</v>
      </c>
      <c r="E458" t="s">
        <v>201</v>
      </c>
      <c r="F458">
        <v>107446</v>
      </c>
      <c r="G458" s="1">
        <v>46007.56763888889</v>
      </c>
      <c r="H458" s="1">
        <v>46007.56763888889</v>
      </c>
      <c r="I458" s="1">
        <v>46007.570405092592</v>
      </c>
      <c r="J458" t="s">
        <v>562</v>
      </c>
      <c r="K458" t="s">
        <v>630</v>
      </c>
      <c r="L458" s="2">
        <v>2.7685831597222222E-3</v>
      </c>
      <c r="M458" t="s">
        <v>263</v>
      </c>
      <c r="N458" t="s">
        <v>264</v>
      </c>
      <c r="O458" t="s">
        <v>198</v>
      </c>
      <c r="P458" t="s">
        <v>242</v>
      </c>
      <c r="Q458" t="b">
        <v>1</v>
      </c>
      <c r="R458" t="b">
        <v>1</v>
      </c>
      <c r="S458" t="b">
        <v>0</v>
      </c>
      <c r="T458" t="b">
        <v>1</v>
      </c>
      <c r="U458" t="b">
        <v>0</v>
      </c>
      <c r="V458" t="b">
        <v>0</v>
      </c>
      <c r="W458">
        <v>1097</v>
      </c>
      <c r="X458">
        <v>14</v>
      </c>
      <c r="Y458">
        <v>22</v>
      </c>
      <c r="Z458">
        <v>82</v>
      </c>
      <c r="AA458">
        <v>22</v>
      </c>
      <c r="AB458">
        <v>2</v>
      </c>
      <c r="AC458">
        <v>14</v>
      </c>
      <c r="AD458">
        <v>0</v>
      </c>
      <c r="AE458">
        <v>0</v>
      </c>
      <c r="AF458">
        <v>2</v>
      </c>
      <c r="AG458">
        <v>12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64</v>
      </c>
      <c r="AP458">
        <v>7</v>
      </c>
      <c r="AQ458">
        <v>11</v>
      </c>
      <c r="AR458">
        <v>40</v>
      </c>
      <c r="AS458">
        <v>5</v>
      </c>
      <c r="AT458">
        <v>1</v>
      </c>
      <c r="AU458">
        <v>1019</v>
      </c>
      <c r="AV458">
        <v>7</v>
      </c>
      <c r="AW458">
        <v>11</v>
      </c>
      <c r="AX458">
        <v>40</v>
      </c>
      <c r="AY458">
        <v>5</v>
      </c>
      <c r="AZ458">
        <v>1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</row>
    <row r="459" spans="1:70" x14ac:dyDescent="0.25">
      <c r="A459" t="s">
        <v>847</v>
      </c>
      <c r="B459" t="s">
        <v>199</v>
      </c>
      <c r="C459" t="s">
        <v>200</v>
      </c>
      <c r="D459" t="s">
        <v>30</v>
      </c>
      <c r="E459" t="s">
        <v>201</v>
      </c>
      <c r="F459">
        <v>2912</v>
      </c>
      <c r="G459" s="1">
        <v>46007.557442129626</v>
      </c>
      <c r="H459" s="1">
        <v>46007.557442129626</v>
      </c>
      <c r="I459" s="1">
        <v>46007.559675925928</v>
      </c>
      <c r="J459" t="s">
        <v>562</v>
      </c>
      <c r="K459" t="s">
        <v>630</v>
      </c>
      <c r="L459" s="2">
        <v>2.2336724884259259E-3</v>
      </c>
      <c r="M459" t="s">
        <v>450</v>
      </c>
      <c r="N459" t="s">
        <v>264</v>
      </c>
      <c r="O459" t="s">
        <v>198</v>
      </c>
      <c r="P459" t="s">
        <v>242</v>
      </c>
      <c r="Q459" t="b">
        <v>1</v>
      </c>
      <c r="R459" t="b">
        <v>1</v>
      </c>
      <c r="S459" t="b">
        <v>0</v>
      </c>
      <c r="T459" t="b">
        <v>0</v>
      </c>
      <c r="U459" t="b">
        <v>1</v>
      </c>
      <c r="V459" t="b">
        <v>0</v>
      </c>
      <c r="W459">
        <v>255</v>
      </c>
      <c r="X459">
        <v>20</v>
      </c>
      <c r="Y459">
        <v>68</v>
      </c>
      <c r="Z459">
        <v>72</v>
      </c>
      <c r="AA459">
        <v>20</v>
      </c>
      <c r="AB459">
        <v>0</v>
      </c>
      <c r="AC459">
        <v>2</v>
      </c>
      <c r="AD459">
        <v>0</v>
      </c>
      <c r="AE459">
        <v>0</v>
      </c>
      <c r="AF459">
        <v>2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89</v>
      </c>
      <c r="AP459">
        <v>10</v>
      </c>
      <c r="AQ459">
        <v>34</v>
      </c>
      <c r="AR459">
        <v>35</v>
      </c>
      <c r="AS459">
        <v>10</v>
      </c>
      <c r="AT459">
        <v>0</v>
      </c>
      <c r="AU459">
        <v>164</v>
      </c>
      <c r="AV459">
        <v>10</v>
      </c>
      <c r="AW459">
        <v>34</v>
      </c>
      <c r="AX459">
        <v>35</v>
      </c>
      <c r="AY459">
        <v>10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</row>
    <row r="460" spans="1:70" x14ac:dyDescent="0.25">
      <c r="A460" t="s">
        <v>848</v>
      </c>
      <c r="B460" t="s">
        <v>204</v>
      </c>
      <c r="C460" t="s">
        <v>205</v>
      </c>
      <c r="D460" t="s">
        <v>30</v>
      </c>
      <c r="E460" t="s">
        <v>201</v>
      </c>
      <c r="F460">
        <v>560390</v>
      </c>
      <c r="G460" s="1">
        <v>46007.557326388887</v>
      </c>
      <c r="H460" s="1">
        <v>46007.557326388887</v>
      </c>
      <c r="I460" s="1">
        <v>46007.559803240743</v>
      </c>
      <c r="J460" t="s">
        <v>562</v>
      </c>
      <c r="K460" t="s">
        <v>630</v>
      </c>
      <c r="L460" s="2">
        <v>2.4730795717592593E-3</v>
      </c>
      <c r="M460" t="s">
        <v>263</v>
      </c>
      <c r="N460" t="s">
        <v>264</v>
      </c>
      <c r="O460" t="s">
        <v>198</v>
      </c>
      <c r="P460" t="s">
        <v>242</v>
      </c>
      <c r="Q460" t="b">
        <v>1</v>
      </c>
      <c r="R460" t="b">
        <v>1</v>
      </c>
      <c r="S460" t="b">
        <v>0</v>
      </c>
      <c r="T460" t="b">
        <v>1</v>
      </c>
      <c r="U460" t="b">
        <v>0</v>
      </c>
      <c r="V460" t="b">
        <v>0</v>
      </c>
      <c r="W460">
        <v>58</v>
      </c>
      <c r="X460">
        <v>0</v>
      </c>
      <c r="Y460">
        <v>4</v>
      </c>
      <c r="Z460">
        <v>19</v>
      </c>
      <c r="AA460">
        <v>14</v>
      </c>
      <c r="AB460">
        <v>0</v>
      </c>
      <c r="AC460">
        <v>9</v>
      </c>
      <c r="AD460">
        <v>0</v>
      </c>
      <c r="AE460">
        <v>0</v>
      </c>
      <c r="AF460">
        <v>1</v>
      </c>
      <c r="AG460">
        <v>8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14</v>
      </c>
      <c r="AP460">
        <v>0</v>
      </c>
      <c r="AQ460">
        <v>2</v>
      </c>
      <c r="AR460">
        <v>9</v>
      </c>
      <c r="AS460">
        <v>3</v>
      </c>
      <c r="AT460">
        <v>0</v>
      </c>
      <c r="AU460">
        <v>35</v>
      </c>
      <c r="AV460">
        <v>0</v>
      </c>
      <c r="AW460">
        <v>2</v>
      </c>
      <c r="AX460">
        <v>9</v>
      </c>
      <c r="AY460">
        <v>3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</row>
    <row r="461" spans="1:70" x14ac:dyDescent="0.25">
      <c r="A461" t="s">
        <v>849</v>
      </c>
      <c r="B461" t="s">
        <v>214</v>
      </c>
      <c r="C461" t="s">
        <v>215</v>
      </c>
      <c r="D461" t="s">
        <v>30</v>
      </c>
      <c r="E461" t="s">
        <v>201</v>
      </c>
      <c r="F461">
        <v>51788</v>
      </c>
      <c r="G461" s="1">
        <v>46006.68478009259</v>
      </c>
      <c r="H461" s="1">
        <v>46006.68478009259</v>
      </c>
      <c r="I461" s="1">
        <v>46006.685763888891</v>
      </c>
      <c r="J461" t="s">
        <v>261</v>
      </c>
      <c r="K461" t="s">
        <v>447</v>
      </c>
      <c r="L461" s="2">
        <v>9.8505907407407407E-4</v>
      </c>
      <c r="M461" t="s">
        <v>263</v>
      </c>
      <c r="N461" t="s">
        <v>264</v>
      </c>
      <c r="O461" t="s">
        <v>198</v>
      </c>
      <c r="P461" t="s">
        <v>242</v>
      </c>
      <c r="Q461" t="b">
        <v>1</v>
      </c>
      <c r="R461" t="b">
        <v>1</v>
      </c>
      <c r="S461" t="b">
        <v>0</v>
      </c>
      <c r="T461" t="b">
        <v>1</v>
      </c>
      <c r="U461" t="b">
        <v>0</v>
      </c>
      <c r="V461" t="b">
        <v>0</v>
      </c>
      <c r="W461">
        <v>186</v>
      </c>
      <c r="X461">
        <v>7</v>
      </c>
      <c r="Y461">
        <v>49</v>
      </c>
      <c r="Z461">
        <v>48</v>
      </c>
      <c r="AA461">
        <v>29</v>
      </c>
      <c r="AB461">
        <v>0</v>
      </c>
      <c r="AC461">
        <v>11</v>
      </c>
      <c r="AD461">
        <v>0</v>
      </c>
      <c r="AE461">
        <v>0</v>
      </c>
      <c r="AF461">
        <v>3</v>
      </c>
      <c r="AG461">
        <v>8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13</v>
      </c>
      <c r="AP461">
        <v>1</v>
      </c>
      <c r="AQ461">
        <v>3</v>
      </c>
      <c r="AR461">
        <v>2</v>
      </c>
      <c r="AS461">
        <v>7</v>
      </c>
      <c r="AT461">
        <v>0</v>
      </c>
      <c r="AU461">
        <v>66</v>
      </c>
      <c r="AV461">
        <v>1</v>
      </c>
      <c r="AW461">
        <v>3</v>
      </c>
      <c r="AX461">
        <v>2</v>
      </c>
      <c r="AY461">
        <v>7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96</v>
      </c>
      <c r="BN461">
        <v>5</v>
      </c>
      <c r="BO461">
        <v>43</v>
      </c>
      <c r="BP461">
        <v>41</v>
      </c>
      <c r="BQ461">
        <v>7</v>
      </c>
      <c r="BR461">
        <v>0</v>
      </c>
    </row>
    <row r="462" spans="1:70" x14ac:dyDescent="0.25">
      <c r="A462" t="s">
        <v>850</v>
      </c>
      <c r="B462" t="s">
        <v>202</v>
      </c>
      <c r="C462" t="s">
        <v>203</v>
      </c>
      <c r="D462" t="s">
        <v>30</v>
      </c>
      <c r="E462" t="s">
        <v>201</v>
      </c>
      <c r="F462">
        <v>8943</v>
      </c>
      <c r="G462" s="1">
        <v>46006.684583333335</v>
      </c>
      <c r="H462" s="1">
        <v>46006.684583333335</v>
      </c>
      <c r="I462" s="1">
        <v>46006.68540509259</v>
      </c>
      <c r="J462" t="s">
        <v>261</v>
      </c>
      <c r="K462" t="s">
        <v>447</v>
      </c>
      <c r="L462" s="2">
        <v>8.2236167824074077E-4</v>
      </c>
      <c r="M462" t="s">
        <v>263</v>
      </c>
      <c r="N462" t="s">
        <v>264</v>
      </c>
      <c r="O462" t="s">
        <v>198</v>
      </c>
      <c r="P462" t="s">
        <v>242</v>
      </c>
      <c r="Q462" t="b">
        <v>1</v>
      </c>
      <c r="R462" t="b">
        <v>1</v>
      </c>
      <c r="S462" t="b">
        <v>0</v>
      </c>
      <c r="T462" t="b">
        <v>1</v>
      </c>
      <c r="U462" t="b">
        <v>0</v>
      </c>
      <c r="V462" t="b">
        <v>0</v>
      </c>
      <c r="W462">
        <v>175</v>
      </c>
      <c r="X462">
        <v>7</v>
      </c>
      <c r="Y462">
        <v>47</v>
      </c>
      <c r="Z462">
        <v>47</v>
      </c>
      <c r="AA462">
        <v>25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15</v>
      </c>
      <c r="AP462">
        <v>1</v>
      </c>
      <c r="AQ462">
        <v>2</v>
      </c>
      <c r="AR462">
        <v>3</v>
      </c>
      <c r="AS462">
        <v>9</v>
      </c>
      <c r="AT462">
        <v>0</v>
      </c>
      <c r="AU462">
        <v>64</v>
      </c>
      <c r="AV462">
        <v>1</v>
      </c>
      <c r="AW462">
        <v>2</v>
      </c>
      <c r="AX462">
        <v>3</v>
      </c>
      <c r="AY462">
        <v>9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96</v>
      </c>
      <c r="BN462">
        <v>5</v>
      </c>
      <c r="BO462">
        <v>43</v>
      </c>
      <c r="BP462">
        <v>41</v>
      </c>
      <c r="BQ462">
        <v>7</v>
      </c>
      <c r="BR462">
        <v>0</v>
      </c>
    </row>
    <row r="463" spans="1:70" x14ac:dyDescent="0.25">
      <c r="A463" t="s">
        <v>851</v>
      </c>
      <c r="B463" t="s">
        <v>220</v>
      </c>
      <c r="C463" t="s">
        <v>221</v>
      </c>
      <c r="D463" t="s">
        <v>30</v>
      </c>
      <c r="E463" t="s">
        <v>201</v>
      </c>
      <c r="F463">
        <v>32471</v>
      </c>
      <c r="G463" s="1">
        <v>46006.684421296297</v>
      </c>
      <c r="H463" s="1">
        <v>46006.684421296297</v>
      </c>
      <c r="I463" s="1">
        <v>46006.685358796298</v>
      </c>
      <c r="J463" t="s">
        <v>261</v>
      </c>
      <c r="K463" t="s">
        <v>447</v>
      </c>
      <c r="L463" s="2">
        <v>9.3738900462962964E-4</v>
      </c>
      <c r="M463" t="s">
        <v>263</v>
      </c>
      <c r="N463" t="s">
        <v>264</v>
      </c>
      <c r="O463" t="s">
        <v>198</v>
      </c>
      <c r="P463" t="s">
        <v>242</v>
      </c>
      <c r="Q463" t="b">
        <v>1</v>
      </c>
      <c r="R463" t="b">
        <v>1</v>
      </c>
      <c r="S463" t="b">
        <v>0</v>
      </c>
      <c r="T463" t="b">
        <v>1</v>
      </c>
      <c r="U463" t="b">
        <v>0</v>
      </c>
      <c r="V463" t="b">
        <v>0</v>
      </c>
      <c r="W463">
        <v>195</v>
      </c>
      <c r="X463">
        <v>17</v>
      </c>
      <c r="Y463">
        <v>59</v>
      </c>
      <c r="Z463">
        <v>67</v>
      </c>
      <c r="AA463">
        <v>20</v>
      </c>
      <c r="AB463">
        <v>0</v>
      </c>
      <c r="AC463">
        <v>5</v>
      </c>
      <c r="AD463">
        <v>0</v>
      </c>
      <c r="AE463">
        <v>0</v>
      </c>
      <c r="AF463">
        <v>0</v>
      </c>
      <c r="AG463">
        <v>5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31</v>
      </c>
      <c r="AP463">
        <v>6</v>
      </c>
      <c r="AQ463">
        <v>8</v>
      </c>
      <c r="AR463">
        <v>13</v>
      </c>
      <c r="AS463">
        <v>4</v>
      </c>
      <c r="AT463">
        <v>0</v>
      </c>
      <c r="AU463">
        <v>63</v>
      </c>
      <c r="AV463">
        <v>6</v>
      </c>
      <c r="AW463">
        <v>8</v>
      </c>
      <c r="AX463">
        <v>13</v>
      </c>
      <c r="AY463">
        <v>4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96</v>
      </c>
      <c r="BN463">
        <v>5</v>
      </c>
      <c r="BO463">
        <v>43</v>
      </c>
      <c r="BP463">
        <v>41</v>
      </c>
      <c r="BQ463">
        <v>7</v>
      </c>
      <c r="BR463">
        <v>0</v>
      </c>
    </row>
    <row r="464" spans="1:70" x14ac:dyDescent="0.25">
      <c r="A464" t="s">
        <v>852</v>
      </c>
      <c r="B464" t="s">
        <v>216</v>
      </c>
      <c r="C464" t="s">
        <v>217</v>
      </c>
      <c r="D464" t="s">
        <v>30</v>
      </c>
      <c r="E464" t="s">
        <v>201</v>
      </c>
      <c r="F464">
        <v>2717</v>
      </c>
      <c r="G464" s="1">
        <v>46006.684259259258</v>
      </c>
      <c r="H464" s="1">
        <v>46006.684259259258</v>
      </c>
      <c r="I464" s="1">
        <v>46006.685115740744</v>
      </c>
      <c r="J464" t="s">
        <v>261</v>
      </c>
      <c r="K464" t="s">
        <v>447</v>
      </c>
      <c r="L464" s="2">
        <v>8.5020498842592587E-4</v>
      </c>
      <c r="M464" t="s">
        <v>263</v>
      </c>
      <c r="N464" t="s">
        <v>264</v>
      </c>
      <c r="O464" t="s">
        <v>198</v>
      </c>
      <c r="P464" t="s">
        <v>242</v>
      </c>
      <c r="Q464" t="b">
        <v>1</v>
      </c>
      <c r="R464" t="b">
        <v>1</v>
      </c>
      <c r="S464" t="b">
        <v>0</v>
      </c>
      <c r="T464" t="b">
        <v>1</v>
      </c>
      <c r="U464" t="b">
        <v>0</v>
      </c>
      <c r="V464" t="b">
        <v>0</v>
      </c>
      <c r="W464">
        <v>190</v>
      </c>
      <c r="X464">
        <v>7</v>
      </c>
      <c r="Y464">
        <v>47</v>
      </c>
      <c r="Z464">
        <v>47</v>
      </c>
      <c r="AA464">
        <v>26</v>
      </c>
      <c r="AB464">
        <v>0</v>
      </c>
      <c r="AC464">
        <v>1</v>
      </c>
      <c r="AD464">
        <v>0</v>
      </c>
      <c r="AE464">
        <v>0</v>
      </c>
      <c r="AF464">
        <v>0</v>
      </c>
      <c r="AG464">
        <v>1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15</v>
      </c>
      <c r="AP464">
        <v>1</v>
      </c>
      <c r="AQ464">
        <v>2</v>
      </c>
      <c r="AR464">
        <v>3</v>
      </c>
      <c r="AS464">
        <v>9</v>
      </c>
      <c r="AT464">
        <v>0</v>
      </c>
      <c r="AU464">
        <v>78</v>
      </c>
      <c r="AV464">
        <v>1</v>
      </c>
      <c r="AW464">
        <v>2</v>
      </c>
      <c r="AX464">
        <v>3</v>
      </c>
      <c r="AY464">
        <v>9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96</v>
      </c>
      <c r="BN464">
        <v>5</v>
      </c>
      <c r="BO464">
        <v>43</v>
      </c>
      <c r="BP464">
        <v>41</v>
      </c>
      <c r="BQ464">
        <v>7</v>
      </c>
      <c r="BR464">
        <v>0</v>
      </c>
    </row>
    <row r="465" spans="1:70" x14ac:dyDescent="0.25">
      <c r="A465" t="s">
        <v>853</v>
      </c>
      <c r="B465" t="s">
        <v>218</v>
      </c>
      <c r="C465" t="s">
        <v>219</v>
      </c>
      <c r="D465" t="s">
        <v>30</v>
      </c>
      <c r="E465" t="s">
        <v>201</v>
      </c>
      <c r="F465">
        <v>4576</v>
      </c>
      <c r="G465" s="1">
        <v>46006.683969907404</v>
      </c>
      <c r="H465" s="1">
        <v>46006.683969907404</v>
      </c>
      <c r="I465" s="1">
        <v>46006.685486111113</v>
      </c>
      <c r="J465" t="s">
        <v>261</v>
      </c>
      <c r="K465" t="s">
        <v>447</v>
      </c>
      <c r="L465" s="2">
        <v>1.5136129745370371E-3</v>
      </c>
      <c r="M465" t="s">
        <v>263</v>
      </c>
      <c r="N465" t="s">
        <v>264</v>
      </c>
      <c r="O465" t="s">
        <v>198</v>
      </c>
      <c r="P465" t="s">
        <v>242</v>
      </c>
      <c r="Q465" t="b">
        <v>1</v>
      </c>
      <c r="R465" t="b">
        <v>1</v>
      </c>
      <c r="S465" t="b">
        <v>0</v>
      </c>
      <c r="T465" t="b">
        <v>1</v>
      </c>
      <c r="U465" t="b">
        <v>0</v>
      </c>
      <c r="V465" t="b">
        <v>0</v>
      </c>
      <c r="W465">
        <v>214</v>
      </c>
      <c r="X465">
        <v>15</v>
      </c>
      <c r="Y465">
        <v>59</v>
      </c>
      <c r="Z465">
        <v>57</v>
      </c>
      <c r="AA465">
        <v>32</v>
      </c>
      <c r="AB465">
        <v>0</v>
      </c>
      <c r="AC465">
        <v>5</v>
      </c>
      <c r="AD465">
        <v>0</v>
      </c>
      <c r="AE465">
        <v>0</v>
      </c>
      <c r="AF465">
        <v>0</v>
      </c>
      <c r="AG465">
        <v>5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31</v>
      </c>
      <c r="AP465">
        <v>5</v>
      </c>
      <c r="AQ465">
        <v>8</v>
      </c>
      <c r="AR465">
        <v>8</v>
      </c>
      <c r="AS465">
        <v>10</v>
      </c>
      <c r="AT465">
        <v>0</v>
      </c>
      <c r="AU465">
        <v>82</v>
      </c>
      <c r="AV465">
        <v>5</v>
      </c>
      <c r="AW465">
        <v>8</v>
      </c>
      <c r="AX465">
        <v>8</v>
      </c>
      <c r="AY465">
        <v>10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96</v>
      </c>
      <c r="BN465">
        <v>5</v>
      </c>
      <c r="BO465">
        <v>43</v>
      </c>
      <c r="BP465">
        <v>41</v>
      </c>
      <c r="BQ465">
        <v>7</v>
      </c>
      <c r="BR465">
        <v>0</v>
      </c>
    </row>
    <row r="466" spans="1:70" x14ac:dyDescent="0.25">
      <c r="A466" t="s">
        <v>854</v>
      </c>
      <c r="B466" t="s">
        <v>226</v>
      </c>
      <c r="C466" t="s">
        <v>227</v>
      </c>
      <c r="D466" t="s">
        <v>30</v>
      </c>
      <c r="E466" t="s">
        <v>201</v>
      </c>
      <c r="F466">
        <v>43440</v>
      </c>
      <c r="G466" s="1">
        <v>46006.683865740742</v>
      </c>
      <c r="H466" s="1">
        <v>46006.683865740742</v>
      </c>
      <c r="I466" s="1">
        <v>46006.684965277775</v>
      </c>
      <c r="J466" t="s">
        <v>261</v>
      </c>
      <c r="K466" t="s">
        <v>447</v>
      </c>
      <c r="L466" s="2">
        <v>1.0936074537037036E-3</v>
      </c>
      <c r="M466" t="s">
        <v>263</v>
      </c>
      <c r="N466" t="s">
        <v>264</v>
      </c>
      <c r="O466" t="s">
        <v>198</v>
      </c>
      <c r="P466" t="s">
        <v>242</v>
      </c>
      <c r="Q466" t="b">
        <v>1</v>
      </c>
      <c r="R466" t="b">
        <v>1</v>
      </c>
      <c r="S466" t="b">
        <v>0</v>
      </c>
      <c r="T466" t="b">
        <v>1</v>
      </c>
      <c r="U466" t="b">
        <v>0</v>
      </c>
      <c r="V466" t="b">
        <v>0</v>
      </c>
      <c r="W466">
        <v>179</v>
      </c>
      <c r="X466">
        <v>13</v>
      </c>
      <c r="Y466">
        <v>51</v>
      </c>
      <c r="Z466">
        <v>66</v>
      </c>
      <c r="AA466">
        <v>13</v>
      </c>
      <c r="AB466">
        <v>0</v>
      </c>
      <c r="AC466">
        <v>1</v>
      </c>
      <c r="AD466">
        <v>0</v>
      </c>
      <c r="AE466">
        <v>0</v>
      </c>
      <c r="AF466">
        <v>1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23</v>
      </c>
      <c r="AP466">
        <v>4</v>
      </c>
      <c r="AQ466">
        <v>4</v>
      </c>
      <c r="AR466">
        <v>12</v>
      </c>
      <c r="AS466">
        <v>3</v>
      </c>
      <c r="AT466">
        <v>0</v>
      </c>
      <c r="AU466">
        <v>59</v>
      </c>
      <c r="AV466">
        <v>4</v>
      </c>
      <c r="AW466">
        <v>4</v>
      </c>
      <c r="AX466">
        <v>12</v>
      </c>
      <c r="AY466">
        <v>3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96</v>
      </c>
      <c r="BN466">
        <v>5</v>
      </c>
      <c r="BO466">
        <v>43</v>
      </c>
      <c r="BP466">
        <v>41</v>
      </c>
      <c r="BQ466">
        <v>7</v>
      </c>
      <c r="BR466">
        <v>0</v>
      </c>
    </row>
    <row r="467" spans="1:70" x14ac:dyDescent="0.25">
      <c r="A467" t="s">
        <v>855</v>
      </c>
      <c r="B467" t="s">
        <v>208</v>
      </c>
      <c r="C467" t="s">
        <v>209</v>
      </c>
      <c r="D467" t="s">
        <v>30</v>
      </c>
      <c r="E467" t="s">
        <v>201</v>
      </c>
      <c r="F467">
        <v>4482</v>
      </c>
      <c r="G467" s="1">
        <v>46006.683333333334</v>
      </c>
      <c r="H467" s="1">
        <v>46006.683333333334</v>
      </c>
      <c r="I467" s="1">
        <v>46006.685787037037</v>
      </c>
      <c r="J467" t="s">
        <v>261</v>
      </c>
      <c r="K467" t="s">
        <v>447</v>
      </c>
      <c r="L467" s="2">
        <v>2.458036435185185E-3</v>
      </c>
      <c r="M467" t="s">
        <v>263</v>
      </c>
      <c r="N467" t="s">
        <v>264</v>
      </c>
      <c r="O467" t="s">
        <v>198</v>
      </c>
      <c r="P467" t="s">
        <v>242</v>
      </c>
      <c r="Q467" t="b">
        <v>1</v>
      </c>
      <c r="R467" t="b">
        <v>1</v>
      </c>
      <c r="S467" t="b">
        <v>0</v>
      </c>
      <c r="T467" t="b">
        <v>1</v>
      </c>
      <c r="U467" t="b">
        <v>0</v>
      </c>
      <c r="V467" t="b">
        <v>0</v>
      </c>
      <c r="W467">
        <v>220</v>
      </c>
      <c r="X467">
        <v>10</v>
      </c>
      <c r="Y467">
        <v>88</v>
      </c>
      <c r="Z467">
        <v>58</v>
      </c>
      <c r="AA467">
        <v>2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79</v>
      </c>
      <c r="AP467">
        <v>5</v>
      </c>
      <c r="AQ467">
        <v>44</v>
      </c>
      <c r="AR467">
        <v>29</v>
      </c>
      <c r="AS467">
        <v>1</v>
      </c>
      <c r="AT467">
        <v>0</v>
      </c>
      <c r="AU467">
        <v>141</v>
      </c>
      <c r="AV467">
        <v>5</v>
      </c>
      <c r="AW467">
        <v>44</v>
      </c>
      <c r="AX467">
        <v>29</v>
      </c>
      <c r="AY467">
        <v>1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</row>
    <row r="468" spans="1:70" x14ac:dyDescent="0.25">
      <c r="A468" t="s">
        <v>856</v>
      </c>
      <c r="B468" t="s">
        <v>224</v>
      </c>
      <c r="C468" t="s">
        <v>225</v>
      </c>
      <c r="D468" t="s">
        <v>30</v>
      </c>
      <c r="E468" t="s">
        <v>201</v>
      </c>
      <c r="F468">
        <v>44462</v>
      </c>
      <c r="G468" s="1">
        <v>46006.683182870373</v>
      </c>
      <c r="H468" s="1">
        <v>46006.683182870373</v>
      </c>
      <c r="I468" s="1">
        <v>46006.684756944444</v>
      </c>
      <c r="J468" t="s">
        <v>261</v>
      </c>
      <c r="K468" t="s">
        <v>447</v>
      </c>
      <c r="L468" s="2">
        <v>1.5668557870370371E-3</v>
      </c>
      <c r="M468" t="s">
        <v>263</v>
      </c>
      <c r="N468" t="s">
        <v>264</v>
      </c>
      <c r="O468" t="s">
        <v>198</v>
      </c>
      <c r="P468" t="s">
        <v>242</v>
      </c>
      <c r="Q468" t="b">
        <v>1</v>
      </c>
      <c r="R468" t="b">
        <v>1</v>
      </c>
      <c r="S468" t="b">
        <v>0</v>
      </c>
      <c r="T468" t="b">
        <v>1</v>
      </c>
      <c r="U468" t="b">
        <v>0</v>
      </c>
      <c r="V468" t="b">
        <v>0</v>
      </c>
      <c r="W468">
        <v>192</v>
      </c>
      <c r="X468">
        <v>17</v>
      </c>
      <c r="Y468">
        <v>57</v>
      </c>
      <c r="Z468">
        <v>69</v>
      </c>
      <c r="AA468">
        <v>15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31</v>
      </c>
      <c r="AP468">
        <v>6</v>
      </c>
      <c r="AQ468">
        <v>7</v>
      </c>
      <c r="AR468">
        <v>14</v>
      </c>
      <c r="AS468">
        <v>4</v>
      </c>
      <c r="AT468">
        <v>0</v>
      </c>
      <c r="AU468">
        <v>65</v>
      </c>
      <c r="AV468">
        <v>6</v>
      </c>
      <c r="AW468">
        <v>7</v>
      </c>
      <c r="AX468">
        <v>14</v>
      </c>
      <c r="AY468">
        <v>4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96</v>
      </c>
      <c r="BN468">
        <v>5</v>
      </c>
      <c r="BO468">
        <v>43</v>
      </c>
      <c r="BP468">
        <v>41</v>
      </c>
      <c r="BQ468">
        <v>7</v>
      </c>
      <c r="BR468">
        <v>0</v>
      </c>
    </row>
    <row r="469" spans="1:70" x14ac:dyDescent="0.25">
      <c r="A469" t="s">
        <v>857</v>
      </c>
      <c r="B469" t="s">
        <v>228</v>
      </c>
      <c r="C469" t="s">
        <v>229</v>
      </c>
      <c r="D469" t="s">
        <v>30</v>
      </c>
      <c r="E469" t="s">
        <v>201</v>
      </c>
      <c r="F469">
        <v>17950</v>
      </c>
      <c r="G469" s="1">
        <v>46006.682812500003</v>
      </c>
      <c r="H469" s="1">
        <v>46006.682812500003</v>
      </c>
      <c r="I469" s="1">
        <v>46006.684062499997</v>
      </c>
      <c r="J469" t="s">
        <v>261</v>
      </c>
      <c r="K469" t="s">
        <v>447</v>
      </c>
      <c r="L469" s="2">
        <v>1.2439543055555555E-3</v>
      </c>
      <c r="M469" t="s">
        <v>263</v>
      </c>
      <c r="N469" t="s">
        <v>264</v>
      </c>
      <c r="O469" t="s">
        <v>198</v>
      </c>
      <c r="P469" t="s">
        <v>242</v>
      </c>
      <c r="Q469" t="b">
        <v>1</v>
      </c>
      <c r="R469" t="b">
        <v>1</v>
      </c>
      <c r="S469" t="b">
        <v>0</v>
      </c>
      <c r="T469" t="b">
        <v>1</v>
      </c>
      <c r="U469" t="b">
        <v>0</v>
      </c>
      <c r="V469" t="b">
        <v>0</v>
      </c>
      <c r="W469">
        <v>201</v>
      </c>
      <c r="X469">
        <v>17</v>
      </c>
      <c r="Y469">
        <v>57</v>
      </c>
      <c r="Z469">
        <v>69</v>
      </c>
      <c r="AA469">
        <v>28</v>
      </c>
      <c r="AB469">
        <v>0</v>
      </c>
      <c r="AC469">
        <v>13</v>
      </c>
      <c r="AD469">
        <v>0</v>
      </c>
      <c r="AE469">
        <v>0</v>
      </c>
      <c r="AF469">
        <v>0</v>
      </c>
      <c r="AG469">
        <v>13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31</v>
      </c>
      <c r="AP469">
        <v>6</v>
      </c>
      <c r="AQ469">
        <v>7</v>
      </c>
      <c r="AR469">
        <v>14</v>
      </c>
      <c r="AS469">
        <v>4</v>
      </c>
      <c r="AT469">
        <v>0</v>
      </c>
      <c r="AU469">
        <v>61</v>
      </c>
      <c r="AV469">
        <v>6</v>
      </c>
      <c r="AW469">
        <v>7</v>
      </c>
      <c r="AX469">
        <v>14</v>
      </c>
      <c r="AY469">
        <v>4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96</v>
      </c>
      <c r="BN469">
        <v>5</v>
      </c>
      <c r="BO469">
        <v>43</v>
      </c>
      <c r="BP469">
        <v>41</v>
      </c>
      <c r="BQ469">
        <v>7</v>
      </c>
      <c r="BR469">
        <v>0</v>
      </c>
    </row>
    <row r="470" spans="1:70" x14ac:dyDescent="0.25">
      <c r="A470" t="s">
        <v>858</v>
      </c>
      <c r="B470" t="s">
        <v>232</v>
      </c>
      <c r="C470" t="s">
        <v>233</v>
      </c>
      <c r="D470" t="s">
        <v>30</v>
      </c>
      <c r="E470" t="s">
        <v>201</v>
      </c>
      <c r="F470">
        <v>12722</v>
      </c>
      <c r="G470" s="1">
        <v>46006.682638888888</v>
      </c>
      <c r="H470" s="1">
        <v>46006.682638888888</v>
      </c>
      <c r="I470" s="1">
        <v>46006.684178240743</v>
      </c>
      <c r="J470" t="s">
        <v>261</v>
      </c>
      <c r="K470" t="s">
        <v>447</v>
      </c>
      <c r="L470" s="2">
        <v>1.5401828703703704E-3</v>
      </c>
      <c r="M470" t="s">
        <v>263</v>
      </c>
      <c r="N470" t="s">
        <v>264</v>
      </c>
      <c r="O470" t="s">
        <v>198</v>
      </c>
      <c r="P470" t="s">
        <v>242</v>
      </c>
      <c r="Q470" t="b">
        <v>1</v>
      </c>
      <c r="R470" t="b">
        <v>1</v>
      </c>
      <c r="S470" t="b">
        <v>0</v>
      </c>
      <c r="T470" t="b">
        <v>1</v>
      </c>
      <c r="U470" t="b">
        <v>0</v>
      </c>
      <c r="V470" t="b">
        <v>0</v>
      </c>
      <c r="W470">
        <v>175</v>
      </c>
      <c r="X470">
        <v>14</v>
      </c>
      <c r="Y470">
        <v>32</v>
      </c>
      <c r="Z470">
        <v>36</v>
      </c>
      <c r="AA470">
        <v>33</v>
      </c>
      <c r="AB470">
        <v>0</v>
      </c>
      <c r="AC470">
        <v>7</v>
      </c>
      <c r="AD470">
        <v>0</v>
      </c>
      <c r="AE470">
        <v>0</v>
      </c>
      <c r="AF470">
        <v>0</v>
      </c>
      <c r="AG470">
        <v>7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46</v>
      </c>
      <c r="AP470">
        <v>7</v>
      </c>
      <c r="AQ470">
        <v>13</v>
      </c>
      <c r="AR470">
        <v>15</v>
      </c>
      <c r="AS470">
        <v>11</v>
      </c>
      <c r="AT470">
        <v>0</v>
      </c>
      <c r="AU470">
        <v>106</v>
      </c>
      <c r="AV470">
        <v>7</v>
      </c>
      <c r="AW470">
        <v>13</v>
      </c>
      <c r="AX470">
        <v>15</v>
      </c>
      <c r="AY470">
        <v>11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16</v>
      </c>
      <c r="BN470">
        <v>0</v>
      </c>
      <c r="BO470">
        <v>6</v>
      </c>
      <c r="BP470">
        <v>6</v>
      </c>
      <c r="BQ470">
        <v>4</v>
      </c>
      <c r="BR470">
        <v>0</v>
      </c>
    </row>
    <row r="471" spans="1:70" x14ac:dyDescent="0.25">
      <c r="A471" t="s">
        <v>859</v>
      </c>
      <c r="B471" t="s">
        <v>222</v>
      </c>
      <c r="C471" t="s">
        <v>223</v>
      </c>
      <c r="D471" t="s">
        <v>30</v>
      </c>
      <c r="E471" t="s">
        <v>201</v>
      </c>
      <c r="F471">
        <v>75463</v>
      </c>
      <c r="G471" s="1">
        <v>46006.682129629633</v>
      </c>
      <c r="H471" s="1">
        <v>46006.682129629633</v>
      </c>
      <c r="I471" s="1">
        <v>46006.683692129627</v>
      </c>
      <c r="J471" t="s">
        <v>261</v>
      </c>
      <c r="K471" t="s">
        <v>447</v>
      </c>
      <c r="L471" s="2">
        <v>1.5654084837962963E-3</v>
      </c>
      <c r="M471" t="s">
        <v>263</v>
      </c>
      <c r="N471" t="s">
        <v>264</v>
      </c>
      <c r="O471" t="s">
        <v>198</v>
      </c>
      <c r="P471" t="s">
        <v>242</v>
      </c>
      <c r="Q471" t="b">
        <v>1</v>
      </c>
      <c r="R471" t="b">
        <v>1</v>
      </c>
      <c r="S471" t="b">
        <v>0</v>
      </c>
      <c r="T471" t="b">
        <v>1</v>
      </c>
      <c r="U471" t="b">
        <v>0</v>
      </c>
      <c r="V471" t="b">
        <v>0</v>
      </c>
      <c r="W471">
        <v>280</v>
      </c>
      <c r="X471">
        <v>16</v>
      </c>
      <c r="Y471">
        <v>72</v>
      </c>
      <c r="Z471">
        <v>86</v>
      </c>
      <c r="AA471">
        <v>46</v>
      </c>
      <c r="AB471">
        <v>0</v>
      </c>
      <c r="AC471">
        <v>12</v>
      </c>
      <c r="AD471">
        <v>0</v>
      </c>
      <c r="AE471">
        <v>0</v>
      </c>
      <c r="AF471">
        <v>0</v>
      </c>
      <c r="AG471">
        <v>12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21</v>
      </c>
      <c r="AP471">
        <v>6</v>
      </c>
      <c r="AQ471">
        <v>3</v>
      </c>
      <c r="AR471">
        <v>3</v>
      </c>
      <c r="AS471">
        <v>9</v>
      </c>
      <c r="AT471">
        <v>0</v>
      </c>
      <c r="AU471">
        <v>81</v>
      </c>
      <c r="AV471">
        <v>6</v>
      </c>
      <c r="AW471">
        <v>3</v>
      </c>
      <c r="AX471">
        <v>3</v>
      </c>
      <c r="AY471">
        <v>9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166</v>
      </c>
      <c r="BN471">
        <v>4</v>
      </c>
      <c r="BO471">
        <v>66</v>
      </c>
      <c r="BP471">
        <v>80</v>
      </c>
      <c r="BQ471">
        <v>16</v>
      </c>
      <c r="BR471">
        <v>0</v>
      </c>
    </row>
    <row r="472" spans="1:70" x14ac:dyDescent="0.25">
      <c r="A472" t="s">
        <v>860</v>
      </c>
      <c r="B472" t="s">
        <v>212</v>
      </c>
      <c r="C472" t="s">
        <v>213</v>
      </c>
      <c r="D472" t="s">
        <v>30</v>
      </c>
      <c r="E472" t="s">
        <v>201</v>
      </c>
      <c r="F472">
        <v>31533</v>
      </c>
      <c r="G472" s="1">
        <v>46006.679178240738</v>
      </c>
      <c r="H472" s="1">
        <v>46006.679178240738</v>
      </c>
      <c r="I472" s="1">
        <v>46006.680324074077</v>
      </c>
      <c r="J472" t="s">
        <v>261</v>
      </c>
      <c r="K472" t="s">
        <v>447</v>
      </c>
      <c r="L472" s="2">
        <v>1.1465782638888889E-3</v>
      </c>
      <c r="M472" t="s">
        <v>263</v>
      </c>
      <c r="N472" t="s">
        <v>264</v>
      </c>
      <c r="O472" t="s">
        <v>198</v>
      </c>
      <c r="P472" t="s">
        <v>242</v>
      </c>
      <c r="Q472" t="b">
        <v>1</v>
      </c>
      <c r="R472" t="b">
        <v>1</v>
      </c>
      <c r="S472" t="b">
        <v>0</v>
      </c>
      <c r="T472" t="b">
        <v>1</v>
      </c>
      <c r="U472" t="b">
        <v>0</v>
      </c>
      <c r="V472" t="b">
        <v>0</v>
      </c>
      <c r="W472">
        <v>242</v>
      </c>
      <c r="X472">
        <v>17</v>
      </c>
      <c r="Y472">
        <v>65</v>
      </c>
      <c r="Z472">
        <v>63</v>
      </c>
      <c r="AA472">
        <v>50</v>
      </c>
      <c r="AB472">
        <v>0</v>
      </c>
      <c r="AC472">
        <v>19</v>
      </c>
      <c r="AD472">
        <v>0</v>
      </c>
      <c r="AE472">
        <v>0</v>
      </c>
      <c r="AF472">
        <v>0</v>
      </c>
      <c r="AG472">
        <v>19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40</v>
      </c>
      <c r="AP472">
        <v>6</v>
      </c>
      <c r="AQ472">
        <v>11</v>
      </c>
      <c r="AR472">
        <v>11</v>
      </c>
      <c r="AS472">
        <v>12</v>
      </c>
      <c r="AT472">
        <v>0</v>
      </c>
      <c r="AU472">
        <v>87</v>
      </c>
      <c r="AV472">
        <v>6</v>
      </c>
      <c r="AW472">
        <v>11</v>
      </c>
      <c r="AX472">
        <v>11</v>
      </c>
      <c r="AY472">
        <v>12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96</v>
      </c>
      <c r="BN472">
        <v>5</v>
      </c>
      <c r="BO472">
        <v>43</v>
      </c>
      <c r="BP472">
        <v>41</v>
      </c>
      <c r="BQ472">
        <v>7</v>
      </c>
      <c r="BR472">
        <v>0</v>
      </c>
    </row>
    <row r="473" spans="1:70" x14ac:dyDescent="0.25">
      <c r="A473" t="s">
        <v>861</v>
      </c>
      <c r="B473" t="s">
        <v>222</v>
      </c>
      <c r="C473" t="s">
        <v>223</v>
      </c>
      <c r="D473" t="s">
        <v>30</v>
      </c>
      <c r="E473" t="s">
        <v>862</v>
      </c>
      <c r="F473">
        <v>75986</v>
      </c>
      <c r="G473" s="1">
        <v>46002.682256944441</v>
      </c>
      <c r="H473" s="1">
        <v>46002.682256944441</v>
      </c>
      <c r="I473" s="1">
        <v>46002.683391203704</v>
      </c>
      <c r="J473" t="s">
        <v>261</v>
      </c>
      <c r="K473" t="s">
        <v>638</v>
      </c>
      <c r="L473" s="2">
        <v>1.1337719560185185E-3</v>
      </c>
      <c r="M473" t="s">
        <v>263</v>
      </c>
      <c r="N473" t="s">
        <v>264</v>
      </c>
      <c r="O473" t="s">
        <v>198</v>
      </c>
      <c r="P473" t="s">
        <v>242</v>
      </c>
      <c r="Q473" t="b">
        <v>1</v>
      </c>
      <c r="R473" t="b">
        <v>1</v>
      </c>
      <c r="S473" t="b">
        <v>0</v>
      </c>
      <c r="T473" t="b">
        <v>1</v>
      </c>
      <c r="U473" t="b">
        <v>0</v>
      </c>
      <c r="V473" t="b">
        <v>0</v>
      </c>
      <c r="W473">
        <v>280</v>
      </c>
      <c r="X473">
        <v>16</v>
      </c>
      <c r="Y473">
        <v>72</v>
      </c>
      <c r="Z473">
        <v>86</v>
      </c>
      <c r="AA473">
        <v>46</v>
      </c>
      <c r="AB473">
        <v>0</v>
      </c>
      <c r="AC473">
        <v>12</v>
      </c>
      <c r="AD473">
        <v>0</v>
      </c>
      <c r="AE473">
        <v>0</v>
      </c>
      <c r="AF473">
        <v>0</v>
      </c>
      <c r="AG473">
        <v>12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21</v>
      </c>
      <c r="AP473">
        <v>6</v>
      </c>
      <c r="AQ473">
        <v>3</v>
      </c>
      <c r="AR473">
        <v>3</v>
      </c>
      <c r="AS473">
        <v>9</v>
      </c>
      <c r="AT473">
        <v>0</v>
      </c>
      <c r="AU473">
        <v>81</v>
      </c>
      <c r="AV473">
        <v>6</v>
      </c>
      <c r="AW473">
        <v>3</v>
      </c>
      <c r="AX473">
        <v>3</v>
      </c>
      <c r="AY473">
        <v>9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166</v>
      </c>
      <c r="BN473">
        <v>4</v>
      </c>
      <c r="BO473">
        <v>66</v>
      </c>
      <c r="BP473">
        <v>80</v>
      </c>
      <c r="BQ473">
        <v>16</v>
      </c>
      <c r="BR473">
        <v>0</v>
      </c>
    </row>
    <row r="474" spans="1:70" x14ac:dyDescent="0.25">
      <c r="A474" t="s">
        <v>863</v>
      </c>
      <c r="B474" t="s">
        <v>232</v>
      </c>
      <c r="C474" t="s">
        <v>233</v>
      </c>
      <c r="D474" t="s">
        <v>30</v>
      </c>
      <c r="E474" t="s">
        <v>201</v>
      </c>
      <c r="F474">
        <v>12722</v>
      </c>
      <c r="G474" s="1">
        <v>45999.587685185186</v>
      </c>
      <c r="H474" s="1">
        <v>45999.587685185186</v>
      </c>
      <c r="I474" s="1">
        <v>45999.589502314811</v>
      </c>
      <c r="J474" t="s">
        <v>295</v>
      </c>
      <c r="K474" t="s">
        <v>453</v>
      </c>
      <c r="L474" s="2">
        <v>1.8177005324074074E-3</v>
      </c>
      <c r="M474" t="s">
        <v>263</v>
      </c>
      <c r="N474" t="s">
        <v>264</v>
      </c>
      <c r="O474" t="s">
        <v>198</v>
      </c>
      <c r="P474" t="s">
        <v>242</v>
      </c>
      <c r="Q474" t="b">
        <v>1</v>
      </c>
      <c r="R474" t="b">
        <v>1</v>
      </c>
      <c r="S474" t="b">
        <v>0</v>
      </c>
      <c r="T474" t="b">
        <v>1</v>
      </c>
      <c r="U474" t="b">
        <v>0</v>
      </c>
      <c r="V474" t="b">
        <v>0</v>
      </c>
      <c r="W474">
        <v>175</v>
      </c>
      <c r="X474">
        <v>14</v>
      </c>
      <c r="Y474">
        <v>32</v>
      </c>
      <c r="Z474">
        <v>36</v>
      </c>
      <c r="AA474">
        <v>33</v>
      </c>
      <c r="AB474">
        <v>0</v>
      </c>
      <c r="AC474">
        <v>7</v>
      </c>
      <c r="AD474">
        <v>0</v>
      </c>
      <c r="AE474">
        <v>0</v>
      </c>
      <c r="AF474">
        <v>0</v>
      </c>
      <c r="AG474">
        <v>7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46</v>
      </c>
      <c r="AP474">
        <v>7</v>
      </c>
      <c r="AQ474">
        <v>13</v>
      </c>
      <c r="AR474">
        <v>15</v>
      </c>
      <c r="AS474">
        <v>11</v>
      </c>
      <c r="AT474">
        <v>0</v>
      </c>
      <c r="AU474">
        <v>106</v>
      </c>
      <c r="AV474">
        <v>7</v>
      </c>
      <c r="AW474">
        <v>13</v>
      </c>
      <c r="AX474">
        <v>15</v>
      </c>
      <c r="AY474">
        <v>11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16</v>
      </c>
      <c r="BN474">
        <v>0</v>
      </c>
      <c r="BO474">
        <v>6</v>
      </c>
      <c r="BP474">
        <v>6</v>
      </c>
      <c r="BQ474">
        <v>4</v>
      </c>
      <c r="BR474">
        <v>0</v>
      </c>
    </row>
    <row r="475" spans="1:70" x14ac:dyDescent="0.25">
      <c r="A475" t="s">
        <v>864</v>
      </c>
      <c r="B475" t="s">
        <v>222</v>
      </c>
      <c r="C475" t="s">
        <v>223</v>
      </c>
      <c r="D475" t="s">
        <v>30</v>
      </c>
      <c r="E475" t="s">
        <v>201</v>
      </c>
      <c r="F475">
        <v>75463</v>
      </c>
      <c r="G475" s="1">
        <v>45999.587592592594</v>
      </c>
      <c r="H475" s="1">
        <v>45999.587592592594</v>
      </c>
      <c r="I475" s="1">
        <v>45999.58929398148</v>
      </c>
      <c r="J475" t="s">
        <v>295</v>
      </c>
      <c r="K475" t="s">
        <v>453</v>
      </c>
      <c r="L475" s="2">
        <v>1.699845925925926E-3</v>
      </c>
      <c r="M475" t="s">
        <v>263</v>
      </c>
      <c r="N475" t="s">
        <v>264</v>
      </c>
      <c r="O475" t="s">
        <v>198</v>
      </c>
      <c r="P475" t="s">
        <v>242</v>
      </c>
      <c r="Q475" t="b">
        <v>1</v>
      </c>
      <c r="R475" t="b">
        <v>1</v>
      </c>
      <c r="S475" t="b">
        <v>0</v>
      </c>
      <c r="T475" t="b">
        <v>1</v>
      </c>
      <c r="U475" t="b">
        <v>0</v>
      </c>
      <c r="V475" t="b">
        <v>0</v>
      </c>
      <c r="W475">
        <v>280</v>
      </c>
      <c r="X475">
        <v>16</v>
      </c>
      <c r="Y475">
        <v>72</v>
      </c>
      <c r="Z475">
        <v>86</v>
      </c>
      <c r="AA475">
        <v>46</v>
      </c>
      <c r="AB475">
        <v>0</v>
      </c>
      <c r="AC475">
        <v>12</v>
      </c>
      <c r="AD475">
        <v>0</v>
      </c>
      <c r="AE475">
        <v>0</v>
      </c>
      <c r="AF475">
        <v>0</v>
      </c>
      <c r="AG475">
        <v>12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21</v>
      </c>
      <c r="AP475">
        <v>6</v>
      </c>
      <c r="AQ475">
        <v>3</v>
      </c>
      <c r="AR475">
        <v>3</v>
      </c>
      <c r="AS475">
        <v>9</v>
      </c>
      <c r="AT475">
        <v>0</v>
      </c>
      <c r="AU475">
        <v>81</v>
      </c>
      <c r="AV475">
        <v>6</v>
      </c>
      <c r="AW475">
        <v>3</v>
      </c>
      <c r="AX475">
        <v>3</v>
      </c>
      <c r="AY475">
        <v>9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166</v>
      </c>
      <c r="BN475">
        <v>4</v>
      </c>
      <c r="BO475">
        <v>66</v>
      </c>
      <c r="BP475">
        <v>80</v>
      </c>
      <c r="BQ475">
        <v>16</v>
      </c>
      <c r="BR475">
        <v>0</v>
      </c>
    </row>
    <row r="476" spans="1:70" x14ac:dyDescent="0.25">
      <c r="A476" t="s">
        <v>865</v>
      </c>
      <c r="B476" t="s">
        <v>224</v>
      </c>
      <c r="C476" t="s">
        <v>225</v>
      </c>
      <c r="D476" t="s">
        <v>30</v>
      </c>
      <c r="E476" t="s">
        <v>201</v>
      </c>
      <c r="F476">
        <v>44462</v>
      </c>
      <c r="G476" s="1">
        <v>45999.587199074071</v>
      </c>
      <c r="H476" s="1">
        <v>45999.587199074071</v>
      </c>
      <c r="I476" s="1">
        <v>45999.588287037041</v>
      </c>
      <c r="J476" t="s">
        <v>295</v>
      </c>
      <c r="K476" t="s">
        <v>453</v>
      </c>
      <c r="L476" s="2">
        <v>1.0795195023148149E-3</v>
      </c>
      <c r="M476" t="s">
        <v>263</v>
      </c>
      <c r="N476" t="s">
        <v>264</v>
      </c>
      <c r="O476" t="s">
        <v>198</v>
      </c>
      <c r="P476" t="s">
        <v>242</v>
      </c>
      <c r="Q476" t="b">
        <v>1</v>
      </c>
      <c r="R476" t="b">
        <v>1</v>
      </c>
      <c r="S476" t="b">
        <v>0</v>
      </c>
      <c r="T476" t="b">
        <v>1</v>
      </c>
      <c r="U476" t="b">
        <v>0</v>
      </c>
      <c r="V476" t="b">
        <v>0</v>
      </c>
      <c r="W476">
        <v>192</v>
      </c>
      <c r="X476">
        <v>17</v>
      </c>
      <c r="Y476">
        <v>57</v>
      </c>
      <c r="Z476">
        <v>69</v>
      </c>
      <c r="AA476">
        <v>15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31</v>
      </c>
      <c r="AP476">
        <v>6</v>
      </c>
      <c r="AQ476">
        <v>7</v>
      </c>
      <c r="AR476">
        <v>14</v>
      </c>
      <c r="AS476">
        <v>4</v>
      </c>
      <c r="AT476">
        <v>0</v>
      </c>
      <c r="AU476">
        <v>65</v>
      </c>
      <c r="AV476">
        <v>6</v>
      </c>
      <c r="AW476">
        <v>7</v>
      </c>
      <c r="AX476">
        <v>14</v>
      </c>
      <c r="AY476">
        <v>4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96</v>
      </c>
      <c r="BN476">
        <v>5</v>
      </c>
      <c r="BO476">
        <v>43</v>
      </c>
      <c r="BP476">
        <v>41</v>
      </c>
      <c r="BQ476">
        <v>7</v>
      </c>
      <c r="BR476">
        <v>0</v>
      </c>
    </row>
    <row r="477" spans="1:70" x14ac:dyDescent="0.25">
      <c r="A477" t="s">
        <v>866</v>
      </c>
      <c r="B477" t="s">
        <v>228</v>
      </c>
      <c r="C477" t="s">
        <v>229</v>
      </c>
      <c r="D477" t="s">
        <v>30</v>
      </c>
      <c r="E477" t="s">
        <v>201</v>
      </c>
      <c r="F477">
        <v>17950</v>
      </c>
      <c r="G477" s="1">
        <v>45999.587025462963</v>
      </c>
      <c r="H477" s="1">
        <v>45999.587025462963</v>
      </c>
      <c r="I477" s="1">
        <v>45999.588449074072</v>
      </c>
      <c r="J477" t="s">
        <v>295</v>
      </c>
      <c r="K477" t="s">
        <v>453</v>
      </c>
      <c r="L477" s="2">
        <v>1.422535474537037E-3</v>
      </c>
      <c r="M477" t="s">
        <v>263</v>
      </c>
      <c r="N477" t="s">
        <v>264</v>
      </c>
      <c r="O477" t="s">
        <v>198</v>
      </c>
      <c r="P477" t="s">
        <v>242</v>
      </c>
      <c r="Q477" t="b">
        <v>1</v>
      </c>
      <c r="R477" t="b">
        <v>1</v>
      </c>
      <c r="S477" t="b">
        <v>0</v>
      </c>
      <c r="T477" t="b">
        <v>1</v>
      </c>
      <c r="U477" t="b">
        <v>0</v>
      </c>
      <c r="V477" t="b">
        <v>0</v>
      </c>
      <c r="W477">
        <v>201</v>
      </c>
      <c r="X477">
        <v>17</v>
      </c>
      <c r="Y477">
        <v>57</v>
      </c>
      <c r="Z477">
        <v>69</v>
      </c>
      <c r="AA477">
        <v>28</v>
      </c>
      <c r="AB477">
        <v>0</v>
      </c>
      <c r="AC477">
        <v>13</v>
      </c>
      <c r="AD477">
        <v>0</v>
      </c>
      <c r="AE477">
        <v>0</v>
      </c>
      <c r="AF477">
        <v>0</v>
      </c>
      <c r="AG477">
        <v>13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31</v>
      </c>
      <c r="AP477">
        <v>6</v>
      </c>
      <c r="AQ477">
        <v>7</v>
      </c>
      <c r="AR477">
        <v>14</v>
      </c>
      <c r="AS477">
        <v>4</v>
      </c>
      <c r="AT477">
        <v>0</v>
      </c>
      <c r="AU477">
        <v>61</v>
      </c>
      <c r="AV477">
        <v>6</v>
      </c>
      <c r="AW477">
        <v>7</v>
      </c>
      <c r="AX477">
        <v>14</v>
      </c>
      <c r="AY477">
        <v>4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96</v>
      </c>
      <c r="BN477">
        <v>5</v>
      </c>
      <c r="BO477">
        <v>43</v>
      </c>
      <c r="BP477">
        <v>41</v>
      </c>
      <c r="BQ477">
        <v>7</v>
      </c>
      <c r="BR477">
        <v>0</v>
      </c>
    </row>
    <row r="478" spans="1:70" x14ac:dyDescent="0.25">
      <c r="A478" t="s">
        <v>867</v>
      </c>
      <c r="B478" t="s">
        <v>218</v>
      </c>
      <c r="C478" t="s">
        <v>219</v>
      </c>
      <c r="D478" t="s">
        <v>30</v>
      </c>
      <c r="E478" t="s">
        <v>201</v>
      </c>
      <c r="F478">
        <v>4576</v>
      </c>
      <c r="G478" s="1">
        <v>45999.586898148147</v>
      </c>
      <c r="H478" s="1">
        <v>45999.586898148147</v>
      </c>
      <c r="I478" s="1">
        <v>45999.587708333333</v>
      </c>
      <c r="J478" t="s">
        <v>295</v>
      </c>
      <c r="K478" t="s">
        <v>453</v>
      </c>
      <c r="L478" s="2">
        <v>8.1541863425925931E-4</v>
      </c>
      <c r="M478" t="s">
        <v>263</v>
      </c>
      <c r="N478" t="s">
        <v>264</v>
      </c>
      <c r="O478" t="s">
        <v>198</v>
      </c>
      <c r="P478" t="s">
        <v>242</v>
      </c>
      <c r="Q478" t="b">
        <v>1</v>
      </c>
      <c r="R478" t="b">
        <v>1</v>
      </c>
      <c r="S478" t="b">
        <v>0</v>
      </c>
      <c r="T478" t="b">
        <v>1</v>
      </c>
      <c r="U478" t="b">
        <v>0</v>
      </c>
      <c r="V478" t="b">
        <v>0</v>
      </c>
      <c r="W478">
        <v>214</v>
      </c>
      <c r="X478">
        <v>15</v>
      </c>
      <c r="Y478">
        <v>59</v>
      </c>
      <c r="Z478">
        <v>57</v>
      </c>
      <c r="AA478">
        <v>32</v>
      </c>
      <c r="AB478">
        <v>0</v>
      </c>
      <c r="AC478">
        <v>5</v>
      </c>
      <c r="AD478">
        <v>0</v>
      </c>
      <c r="AE478">
        <v>0</v>
      </c>
      <c r="AF478">
        <v>0</v>
      </c>
      <c r="AG478">
        <v>5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31</v>
      </c>
      <c r="AP478">
        <v>5</v>
      </c>
      <c r="AQ478">
        <v>8</v>
      </c>
      <c r="AR478">
        <v>8</v>
      </c>
      <c r="AS478">
        <v>10</v>
      </c>
      <c r="AT478">
        <v>0</v>
      </c>
      <c r="AU478">
        <v>82</v>
      </c>
      <c r="AV478">
        <v>5</v>
      </c>
      <c r="AW478">
        <v>8</v>
      </c>
      <c r="AX478">
        <v>8</v>
      </c>
      <c r="AY478">
        <v>10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96</v>
      </c>
      <c r="BN478">
        <v>5</v>
      </c>
      <c r="BO478">
        <v>43</v>
      </c>
      <c r="BP478">
        <v>41</v>
      </c>
      <c r="BQ478">
        <v>7</v>
      </c>
      <c r="BR478">
        <v>0</v>
      </c>
    </row>
    <row r="479" spans="1:70" x14ac:dyDescent="0.25">
      <c r="A479" t="s">
        <v>868</v>
      </c>
      <c r="B479" t="s">
        <v>199</v>
      </c>
      <c r="C479" t="s">
        <v>200</v>
      </c>
      <c r="D479" t="s">
        <v>30</v>
      </c>
      <c r="E479" t="s">
        <v>201</v>
      </c>
      <c r="F479">
        <v>2912</v>
      </c>
      <c r="G479" s="1">
        <v>45999.586759259262</v>
      </c>
      <c r="H479" s="1">
        <v>45999.586759259262</v>
      </c>
      <c r="I479" s="1">
        <v>45999.588287037041</v>
      </c>
      <c r="J479" t="s">
        <v>295</v>
      </c>
      <c r="K479" t="s">
        <v>453</v>
      </c>
      <c r="L479" s="2">
        <v>1.5287723148148149E-3</v>
      </c>
      <c r="M479" t="s">
        <v>263</v>
      </c>
      <c r="N479" t="s">
        <v>264</v>
      </c>
      <c r="O479" t="s">
        <v>198</v>
      </c>
      <c r="P479" t="s">
        <v>242</v>
      </c>
      <c r="Q479" t="b">
        <v>1</v>
      </c>
      <c r="R479" t="b">
        <v>1</v>
      </c>
      <c r="S479" t="b">
        <v>0</v>
      </c>
      <c r="T479" t="b">
        <v>1</v>
      </c>
      <c r="U479" t="b">
        <v>0</v>
      </c>
      <c r="V479" t="b">
        <v>0</v>
      </c>
      <c r="W479">
        <v>255</v>
      </c>
      <c r="X479">
        <v>20</v>
      </c>
      <c r="Y479">
        <v>68</v>
      </c>
      <c r="Z479">
        <v>72</v>
      </c>
      <c r="AA479">
        <v>20</v>
      </c>
      <c r="AB479">
        <v>0</v>
      </c>
      <c r="AC479">
        <v>2</v>
      </c>
      <c r="AD479">
        <v>0</v>
      </c>
      <c r="AE479">
        <v>0</v>
      </c>
      <c r="AF479">
        <v>2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89</v>
      </c>
      <c r="AP479">
        <v>10</v>
      </c>
      <c r="AQ479">
        <v>34</v>
      </c>
      <c r="AR479">
        <v>35</v>
      </c>
      <c r="AS479">
        <v>10</v>
      </c>
      <c r="AT479">
        <v>0</v>
      </c>
      <c r="AU479">
        <v>164</v>
      </c>
      <c r="AV479">
        <v>10</v>
      </c>
      <c r="AW479">
        <v>34</v>
      </c>
      <c r="AX479">
        <v>35</v>
      </c>
      <c r="AY479">
        <v>10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</row>
    <row r="480" spans="1:70" x14ac:dyDescent="0.25">
      <c r="A480" t="s">
        <v>869</v>
      </c>
      <c r="B480" t="s">
        <v>212</v>
      </c>
      <c r="C480" t="s">
        <v>213</v>
      </c>
      <c r="D480" t="s">
        <v>30</v>
      </c>
      <c r="E480" t="s">
        <v>201</v>
      </c>
      <c r="F480">
        <v>31533</v>
      </c>
      <c r="G480" s="1">
        <v>45999.586550925924</v>
      </c>
      <c r="H480" s="1">
        <v>45999.586550925924</v>
      </c>
      <c r="I480" s="1">
        <v>45999.588009259256</v>
      </c>
      <c r="J480" t="s">
        <v>295</v>
      </c>
      <c r="K480" t="s">
        <v>453</v>
      </c>
      <c r="L480" s="2">
        <v>1.4489579629629629E-3</v>
      </c>
      <c r="M480" t="s">
        <v>263</v>
      </c>
      <c r="N480" t="s">
        <v>264</v>
      </c>
      <c r="O480" t="s">
        <v>198</v>
      </c>
      <c r="P480" t="s">
        <v>242</v>
      </c>
      <c r="Q480" t="b">
        <v>1</v>
      </c>
      <c r="R480" t="b">
        <v>1</v>
      </c>
      <c r="S480" t="b">
        <v>0</v>
      </c>
      <c r="T480" t="b">
        <v>1</v>
      </c>
      <c r="U480" t="b">
        <v>0</v>
      </c>
      <c r="V480" t="b">
        <v>0</v>
      </c>
      <c r="W480">
        <v>232</v>
      </c>
      <c r="X480">
        <v>17</v>
      </c>
      <c r="Y480">
        <v>65</v>
      </c>
      <c r="Z480">
        <v>63</v>
      </c>
      <c r="AA480">
        <v>50</v>
      </c>
      <c r="AB480">
        <v>0</v>
      </c>
      <c r="AC480">
        <v>19</v>
      </c>
      <c r="AD480">
        <v>0</v>
      </c>
      <c r="AE480">
        <v>0</v>
      </c>
      <c r="AF480">
        <v>0</v>
      </c>
      <c r="AG480">
        <v>19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40</v>
      </c>
      <c r="AP480">
        <v>6</v>
      </c>
      <c r="AQ480">
        <v>11</v>
      </c>
      <c r="AR480">
        <v>11</v>
      </c>
      <c r="AS480">
        <v>12</v>
      </c>
      <c r="AT480">
        <v>0</v>
      </c>
      <c r="AU480">
        <v>77</v>
      </c>
      <c r="AV480">
        <v>6</v>
      </c>
      <c r="AW480">
        <v>11</v>
      </c>
      <c r="AX480">
        <v>11</v>
      </c>
      <c r="AY480">
        <v>12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96</v>
      </c>
      <c r="BN480">
        <v>5</v>
      </c>
      <c r="BO480">
        <v>43</v>
      </c>
      <c r="BP480">
        <v>41</v>
      </c>
      <c r="BQ480">
        <v>7</v>
      </c>
      <c r="BR480">
        <v>0</v>
      </c>
    </row>
    <row r="481" spans="1:70" x14ac:dyDescent="0.25">
      <c r="A481" t="s">
        <v>870</v>
      </c>
      <c r="B481" t="s">
        <v>220</v>
      </c>
      <c r="C481" t="s">
        <v>221</v>
      </c>
      <c r="D481" t="s">
        <v>30</v>
      </c>
      <c r="E481" t="s">
        <v>201</v>
      </c>
      <c r="F481">
        <v>32471</v>
      </c>
      <c r="G481" s="1">
        <v>45999.586423611108</v>
      </c>
      <c r="H481" s="1">
        <v>45999.586423611108</v>
      </c>
      <c r="I481" s="1">
        <v>45999.587326388886</v>
      </c>
      <c r="J481" t="s">
        <v>295</v>
      </c>
      <c r="K481" t="s">
        <v>453</v>
      </c>
      <c r="L481" s="2">
        <v>9.0334440972222223E-4</v>
      </c>
      <c r="M481" t="s">
        <v>263</v>
      </c>
      <c r="N481" t="s">
        <v>264</v>
      </c>
      <c r="O481" t="s">
        <v>198</v>
      </c>
      <c r="P481" t="s">
        <v>242</v>
      </c>
      <c r="Q481" t="b">
        <v>1</v>
      </c>
      <c r="R481" t="b">
        <v>1</v>
      </c>
      <c r="S481" t="b">
        <v>0</v>
      </c>
      <c r="T481" t="b">
        <v>1</v>
      </c>
      <c r="U481" t="b">
        <v>0</v>
      </c>
      <c r="V481" t="b">
        <v>0</v>
      </c>
      <c r="W481">
        <v>195</v>
      </c>
      <c r="X481">
        <v>17</v>
      </c>
      <c r="Y481">
        <v>59</v>
      </c>
      <c r="Z481">
        <v>67</v>
      </c>
      <c r="AA481">
        <v>20</v>
      </c>
      <c r="AB481">
        <v>0</v>
      </c>
      <c r="AC481">
        <v>5</v>
      </c>
      <c r="AD481">
        <v>0</v>
      </c>
      <c r="AE481">
        <v>0</v>
      </c>
      <c r="AF481">
        <v>0</v>
      </c>
      <c r="AG481">
        <v>5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31</v>
      </c>
      <c r="AP481">
        <v>6</v>
      </c>
      <c r="AQ481">
        <v>8</v>
      </c>
      <c r="AR481">
        <v>13</v>
      </c>
      <c r="AS481">
        <v>4</v>
      </c>
      <c r="AT481">
        <v>0</v>
      </c>
      <c r="AU481">
        <v>63</v>
      </c>
      <c r="AV481">
        <v>6</v>
      </c>
      <c r="AW481">
        <v>8</v>
      </c>
      <c r="AX481">
        <v>13</v>
      </c>
      <c r="AY481">
        <v>4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96</v>
      </c>
      <c r="BN481">
        <v>5</v>
      </c>
      <c r="BO481">
        <v>43</v>
      </c>
      <c r="BP481">
        <v>41</v>
      </c>
      <c r="BQ481">
        <v>7</v>
      </c>
      <c r="BR481">
        <v>0</v>
      </c>
    </row>
    <row r="482" spans="1:70" x14ac:dyDescent="0.25">
      <c r="A482" t="s">
        <v>871</v>
      </c>
      <c r="B482" t="s">
        <v>226</v>
      </c>
      <c r="C482" t="s">
        <v>227</v>
      </c>
      <c r="D482" t="s">
        <v>30</v>
      </c>
      <c r="E482" t="s">
        <v>201</v>
      </c>
      <c r="F482">
        <v>43440</v>
      </c>
      <c r="G482" s="1">
        <v>45999.58625</v>
      </c>
      <c r="H482" s="1">
        <v>45999.58625</v>
      </c>
      <c r="I482" s="1">
        <v>45999.58797453704</v>
      </c>
      <c r="J482" t="s">
        <v>295</v>
      </c>
      <c r="K482" t="s">
        <v>453</v>
      </c>
      <c r="L482" s="2">
        <v>1.7229750231481482E-3</v>
      </c>
      <c r="M482" t="s">
        <v>263</v>
      </c>
      <c r="N482" t="s">
        <v>264</v>
      </c>
      <c r="O482" t="s">
        <v>198</v>
      </c>
      <c r="P482" t="s">
        <v>242</v>
      </c>
      <c r="Q482" t="b">
        <v>1</v>
      </c>
      <c r="R482" t="b">
        <v>1</v>
      </c>
      <c r="S482" t="b">
        <v>0</v>
      </c>
      <c r="T482" t="b">
        <v>1</v>
      </c>
      <c r="U482" t="b">
        <v>0</v>
      </c>
      <c r="V482" t="b">
        <v>0</v>
      </c>
      <c r="W482">
        <v>179</v>
      </c>
      <c r="X482">
        <v>13</v>
      </c>
      <c r="Y482">
        <v>51</v>
      </c>
      <c r="Z482">
        <v>66</v>
      </c>
      <c r="AA482">
        <v>13</v>
      </c>
      <c r="AB482">
        <v>0</v>
      </c>
      <c r="AC482">
        <v>1</v>
      </c>
      <c r="AD482">
        <v>0</v>
      </c>
      <c r="AE482">
        <v>0</v>
      </c>
      <c r="AF482">
        <v>1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23</v>
      </c>
      <c r="AP482">
        <v>4</v>
      </c>
      <c r="AQ482">
        <v>4</v>
      </c>
      <c r="AR482">
        <v>12</v>
      </c>
      <c r="AS482">
        <v>3</v>
      </c>
      <c r="AT482">
        <v>0</v>
      </c>
      <c r="AU482">
        <v>59</v>
      </c>
      <c r="AV482">
        <v>4</v>
      </c>
      <c r="AW482">
        <v>4</v>
      </c>
      <c r="AX482">
        <v>12</v>
      </c>
      <c r="AY482">
        <v>3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96</v>
      </c>
      <c r="BN482">
        <v>5</v>
      </c>
      <c r="BO482">
        <v>43</v>
      </c>
      <c r="BP482">
        <v>41</v>
      </c>
      <c r="BQ482">
        <v>7</v>
      </c>
      <c r="BR482">
        <v>0</v>
      </c>
    </row>
    <row r="483" spans="1:70" x14ac:dyDescent="0.25">
      <c r="A483" t="s">
        <v>872</v>
      </c>
      <c r="B483" t="s">
        <v>216</v>
      </c>
      <c r="C483" t="s">
        <v>217</v>
      </c>
      <c r="D483" t="s">
        <v>30</v>
      </c>
      <c r="E483" t="s">
        <v>201</v>
      </c>
      <c r="F483">
        <v>2717</v>
      </c>
      <c r="G483" s="1">
        <v>45999.586122685185</v>
      </c>
      <c r="H483" s="1">
        <v>45999.586122685185</v>
      </c>
      <c r="I483" s="1">
        <v>45999.587696759256</v>
      </c>
      <c r="J483" t="s">
        <v>295</v>
      </c>
      <c r="K483" t="s">
        <v>453</v>
      </c>
      <c r="L483" s="2">
        <v>1.5707386574074075E-3</v>
      </c>
      <c r="M483" t="s">
        <v>263</v>
      </c>
      <c r="N483" t="s">
        <v>264</v>
      </c>
      <c r="O483" t="s">
        <v>198</v>
      </c>
      <c r="P483" t="s">
        <v>242</v>
      </c>
      <c r="Q483" t="b">
        <v>1</v>
      </c>
      <c r="R483" t="b">
        <v>1</v>
      </c>
      <c r="S483" t="b">
        <v>0</v>
      </c>
      <c r="T483" t="b">
        <v>1</v>
      </c>
      <c r="U483" t="b">
        <v>0</v>
      </c>
      <c r="V483" t="b">
        <v>0</v>
      </c>
      <c r="W483">
        <v>179</v>
      </c>
      <c r="X483">
        <v>7</v>
      </c>
      <c r="Y483">
        <v>47</v>
      </c>
      <c r="Z483">
        <v>47</v>
      </c>
      <c r="AA483">
        <v>26</v>
      </c>
      <c r="AB483">
        <v>0</v>
      </c>
      <c r="AC483">
        <v>1</v>
      </c>
      <c r="AD483">
        <v>0</v>
      </c>
      <c r="AE483">
        <v>0</v>
      </c>
      <c r="AF483">
        <v>0</v>
      </c>
      <c r="AG483">
        <v>1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15</v>
      </c>
      <c r="AP483">
        <v>1</v>
      </c>
      <c r="AQ483">
        <v>2</v>
      </c>
      <c r="AR483">
        <v>3</v>
      </c>
      <c r="AS483">
        <v>9</v>
      </c>
      <c r="AT483">
        <v>0</v>
      </c>
      <c r="AU483">
        <v>67</v>
      </c>
      <c r="AV483">
        <v>1</v>
      </c>
      <c r="AW483">
        <v>2</v>
      </c>
      <c r="AX483">
        <v>3</v>
      </c>
      <c r="AY483">
        <v>9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96</v>
      </c>
      <c r="BN483">
        <v>5</v>
      </c>
      <c r="BO483">
        <v>43</v>
      </c>
      <c r="BP483">
        <v>41</v>
      </c>
      <c r="BQ483">
        <v>7</v>
      </c>
      <c r="BR483">
        <v>0</v>
      </c>
    </row>
    <row r="484" spans="1:70" x14ac:dyDescent="0.25">
      <c r="A484" t="s">
        <v>873</v>
      </c>
      <c r="B484" t="s">
        <v>202</v>
      </c>
      <c r="C484" t="s">
        <v>203</v>
      </c>
      <c r="D484" t="s">
        <v>30</v>
      </c>
      <c r="E484" t="s">
        <v>201</v>
      </c>
      <c r="F484">
        <v>8943</v>
      </c>
      <c r="G484" s="1">
        <v>45999.585972222223</v>
      </c>
      <c r="H484" s="1">
        <v>45999.585972222223</v>
      </c>
      <c r="I484" s="1">
        <v>45999.586782407408</v>
      </c>
      <c r="J484" t="s">
        <v>295</v>
      </c>
      <c r="K484" t="s">
        <v>453</v>
      </c>
      <c r="L484" s="2">
        <v>8.164564930555556E-4</v>
      </c>
      <c r="M484" t="s">
        <v>263</v>
      </c>
      <c r="N484" t="s">
        <v>264</v>
      </c>
      <c r="O484" t="s">
        <v>198</v>
      </c>
      <c r="P484" t="s">
        <v>242</v>
      </c>
      <c r="Q484" t="b">
        <v>1</v>
      </c>
      <c r="R484" t="b">
        <v>1</v>
      </c>
      <c r="S484" t="b">
        <v>0</v>
      </c>
      <c r="T484" t="b">
        <v>1</v>
      </c>
      <c r="U484" t="b">
        <v>0</v>
      </c>
      <c r="V484" t="b">
        <v>0</v>
      </c>
      <c r="W484">
        <v>175</v>
      </c>
      <c r="X484">
        <v>7</v>
      </c>
      <c r="Y484">
        <v>47</v>
      </c>
      <c r="Z484">
        <v>47</v>
      </c>
      <c r="AA484">
        <v>25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15</v>
      </c>
      <c r="AP484">
        <v>1</v>
      </c>
      <c r="AQ484">
        <v>2</v>
      </c>
      <c r="AR484">
        <v>3</v>
      </c>
      <c r="AS484">
        <v>9</v>
      </c>
      <c r="AT484">
        <v>0</v>
      </c>
      <c r="AU484">
        <v>64</v>
      </c>
      <c r="AV484">
        <v>1</v>
      </c>
      <c r="AW484">
        <v>2</v>
      </c>
      <c r="AX484">
        <v>3</v>
      </c>
      <c r="AY484">
        <v>9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96</v>
      </c>
      <c r="BN484">
        <v>5</v>
      </c>
      <c r="BO484">
        <v>43</v>
      </c>
      <c r="BP484">
        <v>41</v>
      </c>
      <c r="BQ484">
        <v>7</v>
      </c>
      <c r="BR484">
        <v>0</v>
      </c>
    </row>
    <row r="485" spans="1:70" x14ac:dyDescent="0.25">
      <c r="A485" t="s">
        <v>874</v>
      </c>
      <c r="B485" t="s">
        <v>208</v>
      </c>
      <c r="C485" t="s">
        <v>209</v>
      </c>
      <c r="D485" t="s">
        <v>30</v>
      </c>
      <c r="E485" t="s">
        <v>201</v>
      </c>
      <c r="F485">
        <v>4482</v>
      </c>
      <c r="G485" s="1">
        <v>45999.585787037038</v>
      </c>
      <c r="H485" s="1">
        <v>45999.585787037038</v>
      </c>
      <c r="I485" s="1">
        <v>45999.588229166664</v>
      </c>
      <c r="J485" t="s">
        <v>295</v>
      </c>
      <c r="K485" t="s">
        <v>453</v>
      </c>
      <c r="L485" s="2">
        <v>2.4420513541666667E-3</v>
      </c>
      <c r="M485" t="s">
        <v>263</v>
      </c>
      <c r="N485" t="s">
        <v>264</v>
      </c>
      <c r="O485" t="s">
        <v>198</v>
      </c>
      <c r="P485" t="s">
        <v>242</v>
      </c>
      <c r="Q485" t="b">
        <v>1</v>
      </c>
      <c r="R485" t="b">
        <v>1</v>
      </c>
      <c r="S485" t="b">
        <v>0</v>
      </c>
      <c r="T485" t="b">
        <v>1</v>
      </c>
      <c r="U485" t="b">
        <v>0</v>
      </c>
      <c r="V485" t="b">
        <v>0</v>
      </c>
      <c r="W485">
        <v>220</v>
      </c>
      <c r="X485">
        <v>10</v>
      </c>
      <c r="Y485">
        <v>88</v>
      </c>
      <c r="Z485">
        <v>58</v>
      </c>
      <c r="AA485">
        <v>2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79</v>
      </c>
      <c r="AP485">
        <v>5</v>
      </c>
      <c r="AQ485">
        <v>44</v>
      </c>
      <c r="AR485">
        <v>29</v>
      </c>
      <c r="AS485">
        <v>1</v>
      </c>
      <c r="AT485">
        <v>0</v>
      </c>
      <c r="AU485">
        <v>141</v>
      </c>
      <c r="AV485">
        <v>5</v>
      </c>
      <c r="AW485">
        <v>44</v>
      </c>
      <c r="AX485">
        <v>29</v>
      </c>
      <c r="AY485">
        <v>1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</row>
    <row r="486" spans="1:70" x14ac:dyDescent="0.25">
      <c r="A486" t="s">
        <v>875</v>
      </c>
      <c r="B486" t="s">
        <v>214</v>
      </c>
      <c r="C486" t="s">
        <v>215</v>
      </c>
      <c r="D486" t="s">
        <v>30</v>
      </c>
      <c r="E486" t="s">
        <v>201</v>
      </c>
      <c r="F486">
        <v>51788</v>
      </c>
      <c r="G486" s="1">
        <v>45999.585659722223</v>
      </c>
      <c r="H486" s="1">
        <v>45999.585659722223</v>
      </c>
      <c r="I486" s="1">
        <v>45999.58666666667</v>
      </c>
      <c r="J486" t="s">
        <v>295</v>
      </c>
      <c r="K486" t="s">
        <v>453</v>
      </c>
      <c r="L486" s="2">
        <v>1.0104017824074075E-3</v>
      </c>
      <c r="M486" t="s">
        <v>263</v>
      </c>
      <c r="N486" t="s">
        <v>264</v>
      </c>
      <c r="O486" t="s">
        <v>198</v>
      </c>
      <c r="P486" t="s">
        <v>242</v>
      </c>
      <c r="Q486" t="b">
        <v>1</v>
      </c>
      <c r="R486" t="b">
        <v>1</v>
      </c>
      <c r="S486" t="b">
        <v>0</v>
      </c>
      <c r="T486" t="b">
        <v>1</v>
      </c>
      <c r="U486" t="b">
        <v>0</v>
      </c>
      <c r="V486" t="b">
        <v>0</v>
      </c>
      <c r="W486">
        <v>186</v>
      </c>
      <c r="X486">
        <v>7</v>
      </c>
      <c r="Y486">
        <v>49</v>
      </c>
      <c r="Z486">
        <v>48</v>
      </c>
      <c r="AA486">
        <v>29</v>
      </c>
      <c r="AB486">
        <v>0</v>
      </c>
      <c r="AC486">
        <v>11</v>
      </c>
      <c r="AD486">
        <v>0</v>
      </c>
      <c r="AE486">
        <v>0</v>
      </c>
      <c r="AF486">
        <v>3</v>
      </c>
      <c r="AG486">
        <v>8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13</v>
      </c>
      <c r="AP486">
        <v>1</v>
      </c>
      <c r="AQ486">
        <v>3</v>
      </c>
      <c r="AR486">
        <v>2</v>
      </c>
      <c r="AS486">
        <v>7</v>
      </c>
      <c r="AT486">
        <v>0</v>
      </c>
      <c r="AU486">
        <v>66</v>
      </c>
      <c r="AV486">
        <v>1</v>
      </c>
      <c r="AW486">
        <v>3</v>
      </c>
      <c r="AX486">
        <v>2</v>
      </c>
      <c r="AY486">
        <v>7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96</v>
      </c>
      <c r="BN486">
        <v>5</v>
      </c>
      <c r="BO486">
        <v>43</v>
      </c>
      <c r="BP486">
        <v>41</v>
      </c>
      <c r="BQ486">
        <v>7</v>
      </c>
      <c r="BR486">
        <v>0</v>
      </c>
    </row>
    <row r="487" spans="1:70" x14ac:dyDescent="0.25">
      <c r="A487" t="s">
        <v>876</v>
      </c>
      <c r="B487" t="s">
        <v>206</v>
      </c>
      <c r="C487" t="s">
        <v>207</v>
      </c>
      <c r="D487" t="s">
        <v>30</v>
      </c>
      <c r="E487" t="s">
        <v>201</v>
      </c>
      <c r="F487">
        <v>107446</v>
      </c>
      <c r="G487" s="1">
        <v>45999.585509259261</v>
      </c>
      <c r="H487" s="1">
        <v>45999.585509259261</v>
      </c>
      <c r="I487" s="1">
        <v>45999.588229166664</v>
      </c>
      <c r="J487" t="s">
        <v>295</v>
      </c>
      <c r="K487" t="s">
        <v>453</v>
      </c>
      <c r="L487" s="2">
        <v>2.7121598263888888E-3</v>
      </c>
      <c r="M487" t="s">
        <v>263</v>
      </c>
      <c r="N487" t="s">
        <v>264</v>
      </c>
      <c r="O487" t="s">
        <v>198</v>
      </c>
      <c r="P487" t="s">
        <v>242</v>
      </c>
      <c r="Q487" t="b">
        <v>1</v>
      </c>
      <c r="R487" t="b">
        <v>1</v>
      </c>
      <c r="S487" t="b">
        <v>0</v>
      </c>
      <c r="T487" t="b">
        <v>1</v>
      </c>
      <c r="U487" t="b">
        <v>0</v>
      </c>
      <c r="V487" t="b">
        <v>0</v>
      </c>
      <c r="W487">
        <v>1098</v>
      </c>
      <c r="X487">
        <v>14</v>
      </c>
      <c r="Y487">
        <v>22</v>
      </c>
      <c r="Z487">
        <v>84</v>
      </c>
      <c r="AA487">
        <v>22</v>
      </c>
      <c r="AB487">
        <v>2</v>
      </c>
      <c r="AC487">
        <v>14</v>
      </c>
      <c r="AD487">
        <v>0</v>
      </c>
      <c r="AE487">
        <v>0</v>
      </c>
      <c r="AF487">
        <v>2</v>
      </c>
      <c r="AG487">
        <v>12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65</v>
      </c>
      <c r="AP487">
        <v>7</v>
      </c>
      <c r="AQ487">
        <v>11</v>
      </c>
      <c r="AR487">
        <v>41</v>
      </c>
      <c r="AS487">
        <v>5</v>
      </c>
      <c r="AT487">
        <v>1</v>
      </c>
      <c r="AU487">
        <v>1019</v>
      </c>
      <c r="AV487">
        <v>7</v>
      </c>
      <c r="AW487">
        <v>11</v>
      </c>
      <c r="AX487">
        <v>41</v>
      </c>
      <c r="AY487">
        <v>5</v>
      </c>
      <c r="AZ487">
        <v>1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</row>
    <row r="488" spans="1:70" x14ac:dyDescent="0.25">
      <c r="A488" t="s">
        <v>877</v>
      </c>
      <c r="B488" t="s">
        <v>204</v>
      </c>
      <c r="C488" t="s">
        <v>205</v>
      </c>
      <c r="D488" t="s">
        <v>30</v>
      </c>
      <c r="E488" t="s">
        <v>201</v>
      </c>
      <c r="F488">
        <v>556437</v>
      </c>
      <c r="G488" s="1">
        <v>45999.585196759261</v>
      </c>
      <c r="H488" s="1">
        <v>45999.585196759261</v>
      </c>
      <c r="I488" s="1">
        <v>45999.588472222225</v>
      </c>
      <c r="J488" t="s">
        <v>295</v>
      </c>
      <c r="K488" t="s">
        <v>453</v>
      </c>
      <c r="L488" s="2">
        <v>3.2807609375000001E-3</v>
      </c>
      <c r="M488" t="s">
        <v>263</v>
      </c>
      <c r="N488" t="s">
        <v>264</v>
      </c>
      <c r="O488" t="s">
        <v>198</v>
      </c>
      <c r="P488" t="s">
        <v>242</v>
      </c>
      <c r="Q488" t="b">
        <v>1</v>
      </c>
      <c r="R488" t="b">
        <v>1</v>
      </c>
      <c r="S488" t="b">
        <v>0</v>
      </c>
      <c r="T488" t="b">
        <v>1</v>
      </c>
      <c r="U488" t="b">
        <v>0</v>
      </c>
      <c r="V488" t="b">
        <v>0</v>
      </c>
      <c r="W488">
        <v>58</v>
      </c>
      <c r="X488">
        <v>0</v>
      </c>
      <c r="Y488">
        <v>4</v>
      </c>
      <c r="Z488">
        <v>19</v>
      </c>
      <c r="AA488">
        <v>14</v>
      </c>
      <c r="AB488">
        <v>0</v>
      </c>
      <c r="AC488">
        <v>9</v>
      </c>
      <c r="AD488">
        <v>0</v>
      </c>
      <c r="AE488">
        <v>0</v>
      </c>
      <c r="AF488">
        <v>1</v>
      </c>
      <c r="AG488">
        <v>8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14</v>
      </c>
      <c r="AP488">
        <v>0</v>
      </c>
      <c r="AQ488">
        <v>2</v>
      </c>
      <c r="AR488">
        <v>9</v>
      </c>
      <c r="AS488">
        <v>3</v>
      </c>
      <c r="AT488">
        <v>0</v>
      </c>
      <c r="AU488">
        <v>35</v>
      </c>
      <c r="AV488">
        <v>0</v>
      </c>
      <c r="AW488">
        <v>2</v>
      </c>
      <c r="AX488">
        <v>9</v>
      </c>
      <c r="AY488">
        <v>3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</row>
    <row r="494" spans="1:70" x14ac:dyDescent="0.25">
      <c r="B494" s="3"/>
    </row>
    <row r="495" spans="1:70" x14ac:dyDescent="0.25">
      <c r="B495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3"/>
  <sheetViews>
    <sheetView workbookViewId="0">
      <selection activeCell="B7" sqref="B7"/>
    </sheetView>
  </sheetViews>
  <sheetFormatPr defaultRowHeight="15" x14ac:dyDescent="0.25"/>
  <cols>
    <col min="2" max="2" width="50.28515625" customWidth="1"/>
  </cols>
  <sheetData>
    <row r="1" spans="1:2" x14ac:dyDescent="0.25">
      <c r="A1" t="s">
        <v>189</v>
      </c>
      <c r="B1" t="s">
        <v>885</v>
      </c>
    </row>
    <row r="2" spans="1:2" x14ac:dyDescent="0.25">
      <c r="A2" s="120">
        <v>1</v>
      </c>
      <c r="B2" t="s">
        <v>886</v>
      </c>
    </row>
    <row r="3" spans="1:2" x14ac:dyDescent="0.25">
      <c r="A3">
        <v>1.01</v>
      </c>
      <c r="B3" t="s">
        <v>887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7" bestFit="1" customWidth="1"/>
    <col min="2" max="2" width="6.5703125" bestFit="1" customWidth="1"/>
    <col min="3" max="3" width="8" bestFit="1" customWidth="1"/>
  </cols>
  <sheetData>
    <row r="1" spans="1:3" x14ac:dyDescent="0.25">
      <c r="A1" s="101" t="s">
        <v>93</v>
      </c>
      <c r="B1" s="102" t="s">
        <v>42</v>
      </c>
      <c r="C1" s="102" t="s">
        <v>96</v>
      </c>
    </row>
    <row r="2" spans="1:3" x14ac:dyDescent="0.25">
      <c r="A2" s="107" t="s">
        <v>262</v>
      </c>
      <c r="B2" s="117">
        <v>23</v>
      </c>
      <c r="C2" s="117">
        <v>1698616</v>
      </c>
    </row>
    <row r="3" spans="1:3" x14ac:dyDescent="0.25">
      <c r="A3" s="107" t="s">
        <v>296</v>
      </c>
      <c r="B3" s="117">
        <v>23</v>
      </c>
      <c r="C3" s="117">
        <v>1158837</v>
      </c>
    </row>
    <row r="4" spans="1:3" x14ac:dyDescent="0.25">
      <c r="A4" s="107" t="s">
        <v>280</v>
      </c>
      <c r="B4" s="117">
        <v>21</v>
      </c>
      <c r="C4" s="117">
        <v>1115929</v>
      </c>
    </row>
    <row r="5" spans="1:3" x14ac:dyDescent="0.25">
      <c r="A5" s="107" t="s">
        <v>364</v>
      </c>
      <c r="B5" s="117">
        <v>20</v>
      </c>
      <c r="C5" s="117">
        <v>1113642</v>
      </c>
    </row>
    <row r="6" spans="1:3" x14ac:dyDescent="0.25">
      <c r="A6" s="107" t="s">
        <v>330</v>
      </c>
      <c r="B6" s="117">
        <v>19</v>
      </c>
      <c r="C6" s="117">
        <v>1115010</v>
      </c>
    </row>
    <row r="7" spans="1:3" x14ac:dyDescent="0.25">
      <c r="A7" s="107" t="s">
        <v>379</v>
      </c>
      <c r="B7" s="117">
        <v>18</v>
      </c>
      <c r="C7" s="117">
        <v>1096892</v>
      </c>
    </row>
    <row r="8" spans="1:3" x14ac:dyDescent="0.25">
      <c r="A8" s="107" t="s">
        <v>348</v>
      </c>
      <c r="B8" s="117">
        <v>17</v>
      </c>
      <c r="C8" s="117">
        <v>1048515</v>
      </c>
    </row>
    <row r="9" spans="1:3" x14ac:dyDescent="0.25">
      <c r="A9" s="107" t="s">
        <v>304</v>
      </c>
      <c r="B9" s="117">
        <v>17</v>
      </c>
      <c r="C9" s="117">
        <v>700020</v>
      </c>
    </row>
    <row r="10" spans="1:3" x14ac:dyDescent="0.25">
      <c r="A10" s="107" t="s">
        <v>412</v>
      </c>
      <c r="B10" s="117">
        <v>17</v>
      </c>
      <c r="C10" s="117">
        <v>1043119</v>
      </c>
    </row>
    <row r="11" spans="1:3" x14ac:dyDescent="0.25">
      <c r="A11" s="107" t="s">
        <v>397</v>
      </c>
      <c r="B11" s="117">
        <v>17</v>
      </c>
      <c r="C11" s="117">
        <v>1043119</v>
      </c>
    </row>
    <row r="12" spans="1:3" x14ac:dyDescent="0.25">
      <c r="A12" s="107" t="s">
        <v>428</v>
      </c>
      <c r="B12" s="117">
        <v>17</v>
      </c>
      <c r="C12" s="117">
        <v>1043119</v>
      </c>
    </row>
    <row r="13" spans="1:3" x14ac:dyDescent="0.25">
      <c r="A13" s="107" t="s">
        <v>314</v>
      </c>
      <c r="B13" s="117">
        <v>17</v>
      </c>
      <c r="C13" s="117">
        <v>1048559</v>
      </c>
    </row>
    <row r="14" spans="1:3" x14ac:dyDescent="0.25">
      <c r="A14" s="107" t="s">
        <v>453</v>
      </c>
      <c r="B14" s="117">
        <v>16</v>
      </c>
      <c r="C14" s="117">
        <v>1018125</v>
      </c>
    </row>
    <row r="15" spans="1:3" x14ac:dyDescent="0.25">
      <c r="A15" s="107" t="s">
        <v>277</v>
      </c>
      <c r="B15" s="117">
        <v>16</v>
      </c>
      <c r="C15" s="117">
        <v>122878</v>
      </c>
    </row>
    <row r="16" spans="1:3" x14ac:dyDescent="0.25">
      <c r="A16" s="107" t="s">
        <v>447</v>
      </c>
      <c r="B16" s="117">
        <v>15</v>
      </c>
      <c r="C16" s="117">
        <v>404254</v>
      </c>
    </row>
    <row r="17" spans="1:3" x14ac:dyDescent="0.25">
      <c r="A17" s="107" t="s">
        <v>343</v>
      </c>
      <c r="B17" s="117">
        <v>11</v>
      </c>
      <c r="C17" s="117">
        <v>204106</v>
      </c>
    </row>
    <row r="18" spans="1:3" x14ac:dyDescent="0.25">
      <c r="A18" s="107" t="s">
        <v>437</v>
      </c>
      <c r="B18" s="117">
        <v>9</v>
      </c>
      <c r="C18" s="117">
        <v>221915</v>
      </c>
    </row>
    <row r="19" spans="1:3" x14ac:dyDescent="0.25">
      <c r="A19" s="107" t="s">
        <v>257</v>
      </c>
      <c r="B19" s="117">
        <v>8</v>
      </c>
      <c r="C19" s="117">
        <v>194413</v>
      </c>
    </row>
    <row r="20" spans="1:3" x14ac:dyDescent="0.25">
      <c r="A20" s="107" t="s">
        <v>630</v>
      </c>
      <c r="B20" s="117">
        <v>8</v>
      </c>
      <c r="C20" s="117">
        <v>832106</v>
      </c>
    </row>
    <row r="21" spans="1:3" x14ac:dyDescent="0.25">
      <c r="A21" s="107" t="s">
        <v>259</v>
      </c>
      <c r="B21" s="117">
        <v>7</v>
      </c>
      <c r="C21" s="117">
        <v>87679</v>
      </c>
    </row>
    <row r="22" spans="1:3" x14ac:dyDescent="0.25">
      <c r="A22" s="107" t="s">
        <v>311</v>
      </c>
      <c r="B22" s="117">
        <v>7</v>
      </c>
      <c r="C22" s="117">
        <v>296100</v>
      </c>
    </row>
    <row r="23" spans="1:3" x14ac:dyDescent="0.25">
      <c r="A23" s="107" t="s">
        <v>252</v>
      </c>
      <c r="B23" s="117">
        <v>7</v>
      </c>
      <c r="C23" s="117">
        <v>96525</v>
      </c>
    </row>
    <row r="24" spans="1:3" x14ac:dyDescent="0.25">
      <c r="A24" s="107" t="s">
        <v>273</v>
      </c>
      <c r="B24" s="117">
        <v>7</v>
      </c>
      <c r="C24" s="117">
        <v>654319</v>
      </c>
    </row>
    <row r="25" spans="1:3" x14ac:dyDescent="0.25">
      <c r="A25" s="107" t="s">
        <v>442</v>
      </c>
      <c r="B25" s="117">
        <v>6</v>
      </c>
      <c r="C25" s="117">
        <v>147952</v>
      </c>
    </row>
    <row r="26" spans="1:3" x14ac:dyDescent="0.25">
      <c r="A26" s="107" t="s">
        <v>293</v>
      </c>
      <c r="B26" s="117">
        <v>5</v>
      </c>
      <c r="C26" s="117">
        <v>108748</v>
      </c>
    </row>
    <row r="27" spans="1:3" x14ac:dyDescent="0.25">
      <c r="A27" s="107" t="s">
        <v>643</v>
      </c>
      <c r="B27" s="117">
        <v>5</v>
      </c>
      <c r="C27" s="117">
        <v>2264325</v>
      </c>
    </row>
    <row r="28" spans="1:3" x14ac:dyDescent="0.25">
      <c r="A28" s="107" t="s">
        <v>271</v>
      </c>
      <c r="B28" s="117">
        <v>5</v>
      </c>
      <c r="C28" s="117">
        <v>646459</v>
      </c>
    </row>
    <row r="29" spans="1:3" x14ac:dyDescent="0.25">
      <c r="A29" s="107" t="s">
        <v>638</v>
      </c>
      <c r="B29" s="117">
        <v>5</v>
      </c>
      <c r="C29" s="117">
        <v>111758</v>
      </c>
    </row>
    <row r="30" spans="1:3" x14ac:dyDescent="0.25">
      <c r="A30" s="107" t="s">
        <v>275</v>
      </c>
      <c r="B30" s="117">
        <v>5</v>
      </c>
      <c r="C30" s="117">
        <v>79840</v>
      </c>
    </row>
    <row r="31" spans="1:3" x14ac:dyDescent="0.25">
      <c r="A31" s="107" t="s">
        <v>325</v>
      </c>
      <c r="B31" s="117">
        <v>4</v>
      </c>
      <c r="C31" s="117">
        <v>66256</v>
      </c>
    </row>
    <row r="32" spans="1:3" x14ac:dyDescent="0.25">
      <c r="A32" s="107" t="s">
        <v>291</v>
      </c>
      <c r="B32" s="117">
        <v>4</v>
      </c>
      <c r="C32" s="117">
        <v>75922</v>
      </c>
    </row>
    <row r="33" spans="1:3" x14ac:dyDescent="0.25">
      <c r="A33" s="107" t="s">
        <v>309</v>
      </c>
      <c r="B33" s="117">
        <v>4</v>
      </c>
      <c r="C33" s="117">
        <v>75922</v>
      </c>
    </row>
    <row r="34" spans="1:3" x14ac:dyDescent="0.25">
      <c r="A34" s="107" t="s">
        <v>359</v>
      </c>
      <c r="B34" s="117">
        <v>4</v>
      </c>
      <c r="C34" s="117">
        <v>139274</v>
      </c>
    </row>
    <row r="35" spans="1:3" x14ac:dyDescent="0.25">
      <c r="A35" s="107" t="s">
        <v>388</v>
      </c>
      <c r="B35" s="117">
        <v>4</v>
      </c>
      <c r="C35" s="117">
        <v>118604</v>
      </c>
    </row>
    <row r="36" spans="1:3" x14ac:dyDescent="0.25">
      <c r="A36" s="107" t="s">
        <v>285</v>
      </c>
      <c r="B36" s="117">
        <v>4</v>
      </c>
      <c r="C36" s="117">
        <v>75922</v>
      </c>
    </row>
    <row r="37" spans="1:3" x14ac:dyDescent="0.25">
      <c r="A37" s="107" t="s">
        <v>307</v>
      </c>
      <c r="B37" s="117">
        <v>4</v>
      </c>
      <c r="C37" s="117">
        <v>666876</v>
      </c>
    </row>
    <row r="38" spans="1:3" x14ac:dyDescent="0.25">
      <c r="A38" s="107" t="s">
        <v>289</v>
      </c>
      <c r="B38" s="117">
        <v>4</v>
      </c>
      <c r="C38" s="117">
        <v>75922</v>
      </c>
    </row>
    <row r="39" spans="1:3" x14ac:dyDescent="0.25">
      <c r="A39" s="107" t="s">
        <v>323</v>
      </c>
      <c r="B39" s="117">
        <v>4</v>
      </c>
      <c r="C39" s="117">
        <v>84922</v>
      </c>
    </row>
    <row r="40" spans="1:3" x14ac:dyDescent="0.25">
      <c r="A40" s="107" t="s">
        <v>269</v>
      </c>
      <c r="B40" s="117">
        <v>4</v>
      </c>
      <c r="C40" s="117">
        <v>75922</v>
      </c>
    </row>
    <row r="41" spans="1:3" x14ac:dyDescent="0.25">
      <c r="A41" s="107" t="s">
        <v>393</v>
      </c>
      <c r="B41" s="117">
        <v>4</v>
      </c>
      <c r="C41" s="117">
        <v>149821</v>
      </c>
    </row>
    <row r="42" spans="1:3" x14ac:dyDescent="0.25">
      <c r="A42" s="107" t="s">
        <v>267</v>
      </c>
      <c r="B42" s="117">
        <v>4</v>
      </c>
      <c r="C42" s="117">
        <v>75922</v>
      </c>
    </row>
    <row r="43" spans="1:3" x14ac:dyDescent="0.25">
      <c r="A43" s="107" t="s">
        <v>299</v>
      </c>
      <c r="B43" s="117">
        <v>4</v>
      </c>
      <c r="C43" s="117">
        <v>75922</v>
      </c>
    </row>
    <row r="44" spans="1:3" x14ac:dyDescent="0.25">
      <c r="A44" s="107" t="s">
        <v>301</v>
      </c>
      <c r="B44" s="117">
        <v>4</v>
      </c>
      <c r="C44" s="117">
        <v>75922</v>
      </c>
    </row>
    <row r="45" spans="1:3" x14ac:dyDescent="0.25">
      <c r="A45" s="107" t="s">
        <v>287</v>
      </c>
      <c r="B45" s="117">
        <v>4</v>
      </c>
      <c r="C45" s="117">
        <v>75922</v>
      </c>
    </row>
    <row r="46" spans="1:3" x14ac:dyDescent="0.25">
      <c r="A46" s="107" t="s">
        <v>283</v>
      </c>
      <c r="B46" s="117">
        <v>4</v>
      </c>
      <c r="C46" s="117">
        <v>75922</v>
      </c>
    </row>
    <row r="47" spans="1:3" x14ac:dyDescent="0.25">
      <c r="A47" s="107" t="s">
        <v>321</v>
      </c>
      <c r="B47" s="117">
        <v>3</v>
      </c>
      <c r="C47" s="117">
        <v>52524</v>
      </c>
    </row>
    <row r="48" spans="1:3" x14ac:dyDescent="0.25">
      <c r="A48" s="107" t="s">
        <v>390</v>
      </c>
      <c r="B48" s="117">
        <v>3</v>
      </c>
      <c r="C48" s="117">
        <v>96855</v>
      </c>
    </row>
    <row r="49" spans="1:3" x14ac:dyDescent="0.25">
      <c r="A49" s="107" t="s">
        <v>357</v>
      </c>
      <c r="B49" s="117">
        <v>3</v>
      </c>
      <c r="C49" s="117">
        <v>69675</v>
      </c>
    </row>
    <row r="50" spans="1:3" x14ac:dyDescent="0.25">
      <c r="A50" s="107" t="s">
        <v>425</v>
      </c>
      <c r="B50" s="117">
        <v>2</v>
      </c>
      <c r="C50" s="117">
        <v>53317</v>
      </c>
    </row>
    <row r="51" spans="1:3" x14ac:dyDescent="0.25">
      <c r="A51" s="107" t="s">
        <v>375</v>
      </c>
      <c r="B51" s="117">
        <v>2</v>
      </c>
      <c r="C51" s="117">
        <v>585661</v>
      </c>
    </row>
    <row r="52" spans="1:3" x14ac:dyDescent="0.25">
      <c r="A52" s="107" t="s">
        <v>327</v>
      </c>
      <c r="B52" s="117">
        <v>2</v>
      </c>
      <c r="C52" s="117">
        <v>25738</v>
      </c>
    </row>
    <row r="53" spans="1:3" x14ac:dyDescent="0.25">
      <c r="A53" s="107" t="s">
        <v>435</v>
      </c>
      <c r="B53" s="117">
        <v>2</v>
      </c>
      <c r="C53" s="117">
        <v>53283</v>
      </c>
    </row>
    <row r="54" spans="1:3" x14ac:dyDescent="0.25">
      <c r="A54" s="107" t="s">
        <v>341</v>
      </c>
      <c r="B54" s="117">
        <v>2</v>
      </c>
      <c r="C54" s="117">
        <v>53532</v>
      </c>
    </row>
    <row r="55" spans="1:3" x14ac:dyDescent="0.25">
      <c r="A55" s="107" t="s">
        <v>386</v>
      </c>
      <c r="B55" s="117">
        <v>2</v>
      </c>
      <c r="C55" s="117">
        <v>53370</v>
      </c>
    </row>
    <row r="56" spans="1:3" x14ac:dyDescent="0.25">
      <c r="A56" s="107" t="s">
        <v>423</v>
      </c>
      <c r="B56" s="117">
        <v>2</v>
      </c>
      <c r="C56" s="117">
        <v>53317</v>
      </c>
    </row>
    <row r="57" spans="1:3" x14ac:dyDescent="0.25">
      <c r="A57" s="107" t="s">
        <v>373</v>
      </c>
      <c r="B57" s="117">
        <v>2</v>
      </c>
      <c r="C57" s="117">
        <v>64262</v>
      </c>
    </row>
    <row r="58" spans="1:3" x14ac:dyDescent="0.25">
      <c r="A58" s="107" t="s">
        <v>339</v>
      </c>
      <c r="B58" s="117">
        <v>2</v>
      </c>
      <c r="C58" s="117">
        <v>128229</v>
      </c>
    </row>
    <row r="59" spans="1:3" x14ac:dyDescent="0.25">
      <c r="A59" s="107" t="s">
        <v>355</v>
      </c>
      <c r="B59" s="117">
        <v>2</v>
      </c>
      <c r="C59" s="117">
        <v>26238</v>
      </c>
    </row>
    <row r="60" spans="1:3" x14ac:dyDescent="0.25">
      <c r="A60" s="107" t="s">
        <v>421</v>
      </c>
      <c r="B60" s="117">
        <v>1</v>
      </c>
      <c r="C60" s="117">
        <v>20783</v>
      </c>
    </row>
    <row r="61" spans="1:3" x14ac:dyDescent="0.25">
      <c r="A61" s="107" t="s">
        <v>417</v>
      </c>
      <c r="B61" s="117">
        <v>1</v>
      </c>
      <c r="C61" s="117">
        <v>20783</v>
      </c>
    </row>
    <row r="62" spans="1:3" x14ac:dyDescent="0.25">
      <c r="A62" s="107" t="s">
        <v>319</v>
      </c>
      <c r="B62" s="117">
        <v>1</v>
      </c>
      <c r="C62" s="117">
        <v>20783</v>
      </c>
    </row>
    <row r="63" spans="1:3" x14ac:dyDescent="0.25">
      <c r="A63" s="107" t="s">
        <v>406</v>
      </c>
      <c r="B63" s="117">
        <v>1</v>
      </c>
      <c r="C63" s="117">
        <v>20783</v>
      </c>
    </row>
    <row r="64" spans="1:3" x14ac:dyDescent="0.25">
      <c r="A64" s="107" t="s">
        <v>351</v>
      </c>
      <c r="B64" s="117">
        <v>1</v>
      </c>
      <c r="C64" s="117">
        <v>20783</v>
      </c>
    </row>
    <row r="65" spans="1:3" x14ac:dyDescent="0.25">
      <c r="A65" s="107" t="s">
        <v>382</v>
      </c>
      <c r="B65" s="117">
        <v>1</v>
      </c>
      <c r="C65" s="117">
        <v>20783</v>
      </c>
    </row>
    <row r="66" spans="1:3" x14ac:dyDescent="0.25">
      <c r="A66" s="107" t="s">
        <v>377</v>
      </c>
      <c r="B66" s="117">
        <v>1</v>
      </c>
      <c r="C66" s="117">
        <v>20783</v>
      </c>
    </row>
    <row r="67" spans="1:3" x14ac:dyDescent="0.25">
      <c r="A67" s="107" t="s">
        <v>402</v>
      </c>
      <c r="B67" s="117">
        <v>1</v>
      </c>
      <c r="C67" s="117">
        <v>20783</v>
      </c>
    </row>
    <row r="68" spans="1:3" x14ac:dyDescent="0.25">
      <c r="A68" s="107" t="s">
        <v>317</v>
      </c>
      <c r="B68" s="117">
        <v>1</v>
      </c>
      <c r="C68" s="117">
        <v>20783</v>
      </c>
    </row>
    <row r="69" spans="1:3" x14ac:dyDescent="0.25">
      <c r="A69" s="107" t="s">
        <v>367</v>
      </c>
      <c r="B69" s="117">
        <v>1</v>
      </c>
      <c r="C69" s="117">
        <v>20783</v>
      </c>
    </row>
    <row r="70" spans="1:3" x14ac:dyDescent="0.25">
      <c r="A70" s="107" t="s">
        <v>404</v>
      </c>
      <c r="B70" s="117">
        <v>1</v>
      </c>
      <c r="C70" s="117">
        <v>20783</v>
      </c>
    </row>
    <row r="71" spans="1:3" x14ac:dyDescent="0.25">
      <c r="A71" s="107" t="s">
        <v>353</v>
      </c>
      <c r="B71" s="117">
        <v>1</v>
      </c>
      <c r="C71" s="117">
        <v>20783</v>
      </c>
    </row>
    <row r="72" spans="1:3" x14ac:dyDescent="0.25">
      <c r="A72" s="107" t="s">
        <v>433</v>
      </c>
      <c r="B72" s="117">
        <v>1</v>
      </c>
      <c r="C72" s="117">
        <v>20783</v>
      </c>
    </row>
    <row r="73" spans="1:3" x14ac:dyDescent="0.25">
      <c r="A73" s="107" t="s">
        <v>337</v>
      </c>
      <c r="B73" s="117">
        <v>1</v>
      </c>
      <c r="C73" s="117">
        <v>20783</v>
      </c>
    </row>
    <row r="74" spans="1:3" x14ac:dyDescent="0.25">
      <c r="A74" s="107" t="s">
        <v>384</v>
      </c>
      <c r="B74" s="117">
        <v>1</v>
      </c>
      <c r="C74" s="117">
        <v>20783</v>
      </c>
    </row>
    <row r="75" spans="1:3" x14ac:dyDescent="0.25">
      <c r="A75" s="107" t="s">
        <v>410</v>
      </c>
      <c r="B75" s="117">
        <v>1</v>
      </c>
      <c r="C75" s="117">
        <v>20783</v>
      </c>
    </row>
    <row r="76" spans="1:3" x14ac:dyDescent="0.25">
      <c r="A76" s="107" t="s">
        <v>419</v>
      </c>
      <c r="B76" s="117">
        <v>1</v>
      </c>
      <c r="C76" s="117">
        <v>20783</v>
      </c>
    </row>
    <row r="77" spans="1:3" x14ac:dyDescent="0.25">
      <c r="A77" s="107" t="s">
        <v>335</v>
      </c>
      <c r="B77" s="117">
        <v>1</v>
      </c>
      <c r="C77" s="117">
        <v>20783</v>
      </c>
    </row>
    <row r="78" spans="1:3" x14ac:dyDescent="0.25">
      <c r="A78" s="107" t="s">
        <v>431</v>
      </c>
      <c r="B78" s="117">
        <v>1</v>
      </c>
      <c r="C78" s="117">
        <v>20783</v>
      </c>
    </row>
    <row r="79" spans="1:3" x14ac:dyDescent="0.25">
      <c r="A79" s="107" t="s">
        <v>408</v>
      </c>
      <c r="B79" s="117">
        <v>1</v>
      </c>
      <c r="C79" s="117">
        <v>20783</v>
      </c>
    </row>
    <row r="80" spans="1:3" x14ac:dyDescent="0.25">
      <c r="A80" s="107" t="s">
        <v>369</v>
      </c>
      <c r="B80" s="117">
        <v>1</v>
      </c>
      <c r="C80" s="117">
        <v>20783</v>
      </c>
    </row>
    <row r="81" spans="1:3" x14ac:dyDescent="0.25">
      <c r="A81" s="107" t="s">
        <v>400</v>
      </c>
      <c r="B81" s="117">
        <v>1</v>
      </c>
      <c r="C81" s="117">
        <v>20783</v>
      </c>
    </row>
    <row r="82" spans="1:3" x14ac:dyDescent="0.25">
      <c r="A82" s="107" t="s">
        <v>333</v>
      </c>
      <c r="B82" s="117">
        <v>1</v>
      </c>
      <c r="C82" s="117">
        <v>20783</v>
      </c>
    </row>
    <row r="83" spans="1:3" x14ac:dyDescent="0.25">
      <c r="A83" s="107" t="s">
        <v>361</v>
      </c>
      <c r="B83" s="117">
        <v>1</v>
      </c>
      <c r="C83" s="117">
        <v>20783</v>
      </c>
    </row>
    <row r="84" spans="1:3" x14ac:dyDescent="0.25">
      <c r="A84" s="107" t="s">
        <v>415</v>
      </c>
      <c r="B84" s="117">
        <v>1</v>
      </c>
      <c r="C84" s="117">
        <v>20783</v>
      </c>
    </row>
    <row r="85" spans="1:3" x14ac:dyDescent="0.25">
      <c r="A85" s="107" t="s">
        <v>371</v>
      </c>
      <c r="B85" s="117">
        <v>1</v>
      </c>
      <c r="C85" s="117">
        <v>20783</v>
      </c>
    </row>
    <row r="86" spans="1:3" x14ac:dyDescent="0.25">
      <c r="A86"/>
    </row>
    <row r="87" spans="1:3" x14ac:dyDescent="0.25">
      <c r="A87"/>
    </row>
    <row r="88" spans="1:3" x14ac:dyDescent="0.25">
      <c r="A88"/>
    </row>
    <row r="89" spans="1:3" x14ac:dyDescent="0.25">
      <c r="A89"/>
    </row>
    <row r="90" spans="1:3" x14ac:dyDescent="0.25">
      <c r="A90"/>
    </row>
    <row r="91" spans="1:3" x14ac:dyDescent="0.25">
      <c r="A91"/>
    </row>
    <row r="92" spans="1:3" x14ac:dyDescent="0.25">
      <c r="A92"/>
    </row>
    <row r="93" spans="1:3" x14ac:dyDescent="0.25">
      <c r="A93"/>
    </row>
    <row r="94" spans="1:3" x14ac:dyDescent="0.25">
      <c r="A94"/>
    </row>
    <row r="95" spans="1:3" x14ac:dyDescent="0.25">
      <c r="A95"/>
    </row>
    <row r="96" spans="1:3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DDFE249E-EE0E-448A-BB5E-678273450D2A}">
  <ds:schemaRefs/>
</ds:datastoreItem>
</file>

<file path=customXml/itemProps2.xml><?xml version="1.0" encoding="utf-8"?>
<ds:datastoreItem xmlns:ds="http://schemas.openxmlformats.org/officeDocument/2006/customXml" ds:itemID="{04E0E79C-DDDA-4678-B181-CCF913DC2175}">
  <ds:schemaRefs/>
</ds:datastoreItem>
</file>

<file path=customXml/itemProps3.xml><?xml version="1.0" encoding="utf-8"?>
<ds:datastoreItem xmlns:ds="http://schemas.openxmlformats.org/officeDocument/2006/customXml" ds:itemID="{13DD9088-B88B-403C-A56E-581FCFDBF0D6}">
  <ds:schemaRefs/>
</ds:datastoreItem>
</file>

<file path=customXml/itemProps4.xml><?xml version="1.0" encoding="utf-8"?>
<ds:datastoreItem xmlns:ds="http://schemas.openxmlformats.org/officeDocument/2006/customXml" ds:itemID="{C29F687A-D469-43E4-AB7B-AACE11D88096}">
  <ds:schemaRefs/>
</ds:datastoreItem>
</file>

<file path=customXml/itemProps5.xml><?xml version="1.0" encoding="utf-8"?>
<ds:datastoreItem xmlns:ds="http://schemas.openxmlformats.org/officeDocument/2006/customXml" ds:itemID="{A795A5DA-DB3D-4805-B4A8-681C245DFF3C}">
  <ds:schemaRefs/>
</ds:datastoreItem>
</file>

<file path=customXml/itemProps6.xml><?xml version="1.0" encoding="utf-8"?>
<ds:datastoreItem xmlns:ds="http://schemas.openxmlformats.org/officeDocument/2006/customXml" ds:itemID="{ABEA9613-9FC4-48ED-95A7-CC1FEA414A55}">
  <ds:schemaRefs/>
</ds:datastoreItem>
</file>

<file path=customXml/itemProps7.xml><?xml version="1.0" encoding="utf-8"?>
<ds:datastoreItem xmlns:ds="http://schemas.openxmlformats.org/officeDocument/2006/customXml" ds:itemID="{3DCFD143-C694-4B4A-817F-A763277405EF}">
  <ds:schemaRefs/>
</ds:datastoreItem>
</file>

<file path=customXml/itemProps8.xml><?xml version="1.0" encoding="utf-8"?>
<ds:datastoreItem xmlns:ds="http://schemas.openxmlformats.org/officeDocument/2006/customXml" ds:itemID="{BBBB60D9-D722-4C4F-8EFC-8C4063B5F380}">
  <ds:schemaRefs/>
</ds:datastoreItem>
</file>

<file path=customXml/itemProps9.xml><?xml version="1.0" encoding="utf-8"?>
<ds:datastoreItem xmlns:ds="http://schemas.openxmlformats.org/officeDocument/2006/customXml" ds:itemID="{486A53C1-426C-4802-98F1-2120BCEE9F00}">
  <ds:schemaRefs/>
</ds:datastoreItem>
</file>

<file path=customXml/itemProps10.xml><?xml version="1.0" encoding="utf-8"?>
<ds:datastoreItem xmlns:ds="http://schemas.openxmlformats.org/officeDocument/2006/customXml" ds:itemID="{14394CBE-266D-4057-B600-7B46CE5F7BBF}">
  <ds:schemaRefs/>
</ds:datastoreItem>
</file>

<file path=customXml/itemProps11.xml><?xml version="1.0" encoding="utf-8"?>
<ds:datastoreItem xmlns:ds="http://schemas.openxmlformats.org/officeDocument/2006/customXml" ds:itemID="{0A1C4646-4B60-45E3-86AA-C23E6388B9D5}">
  <ds:schemaRefs/>
</ds:datastoreItem>
</file>

<file path=customXml/itemProps12.xml><?xml version="1.0" encoding="utf-8"?>
<ds:datastoreItem xmlns:ds="http://schemas.openxmlformats.org/officeDocument/2006/customXml" ds:itemID="{89BA68C2-7938-4F51-A437-35A58E932900}">
  <ds:schemaRefs/>
</ds:datastoreItem>
</file>

<file path=customXml/itemProps13.xml><?xml version="1.0" encoding="utf-8"?>
<ds:datastoreItem xmlns:ds="http://schemas.openxmlformats.org/officeDocument/2006/customXml" ds:itemID="{00F25001-C63B-4A8A-8B5F-DFDC43FF050A}">
  <ds:schemaRefs/>
</ds:datastoreItem>
</file>

<file path=customXml/itemProps14.xml><?xml version="1.0" encoding="utf-8"?>
<ds:datastoreItem xmlns:ds="http://schemas.openxmlformats.org/officeDocument/2006/customXml" ds:itemID="{B4C30F86-AE42-4B38-BD62-67733DA2CDF3}">
  <ds:schemaRefs/>
</ds:datastoreItem>
</file>

<file path=customXml/itemProps15.xml><?xml version="1.0" encoding="utf-8"?>
<ds:datastoreItem xmlns:ds="http://schemas.openxmlformats.org/officeDocument/2006/customXml" ds:itemID="{35D20315-4040-47F3-8787-34EBBE57EA23}">
  <ds:schemaRefs/>
</ds:datastoreItem>
</file>

<file path=customXml/itemProps16.xml><?xml version="1.0" encoding="utf-8"?>
<ds:datastoreItem xmlns:ds="http://schemas.openxmlformats.org/officeDocument/2006/customXml" ds:itemID="{BFFDEA43-C24F-4EF1-801C-DC264173D9B6}">
  <ds:schemaRefs/>
</ds:datastoreItem>
</file>

<file path=customXml/itemProps17.xml><?xml version="1.0" encoding="utf-8"?>
<ds:datastoreItem xmlns:ds="http://schemas.openxmlformats.org/officeDocument/2006/customXml" ds:itemID="{6420D4C5-DD4D-4DA8-9756-B93177B6907D}">
  <ds:schemaRefs/>
</ds:datastoreItem>
</file>

<file path=customXml/itemProps18.xml><?xml version="1.0" encoding="utf-8"?>
<ds:datastoreItem xmlns:ds="http://schemas.openxmlformats.org/officeDocument/2006/customXml" ds:itemID="{43559B65-36A6-4E20-9744-58860D6646C1}">
  <ds:schemaRefs/>
</ds:datastoreItem>
</file>

<file path=customXml/itemProps19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C804FF12-14C1-49D8-A2EB-397B5ABA7753}">
  <ds:schemaRefs/>
</ds:datastoreItem>
</file>

<file path=customXml/itemProps21.xml><?xml version="1.0" encoding="utf-8"?>
<ds:datastoreItem xmlns:ds="http://schemas.openxmlformats.org/officeDocument/2006/customXml" ds:itemID="{49927123-2E37-45E8-B79F-364C654172CF}">
  <ds:schemaRefs/>
</ds:datastoreItem>
</file>

<file path=customXml/itemProps22.xml><?xml version="1.0" encoding="utf-8"?>
<ds:datastoreItem xmlns:ds="http://schemas.openxmlformats.org/officeDocument/2006/customXml" ds:itemID="{EFBE39F0-5821-495A-A5D9-86300C643127}">
  <ds:schemaRefs/>
</ds:datastoreItem>
</file>

<file path=customXml/itemProps23.xml><?xml version="1.0" encoding="utf-8"?>
<ds:datastoreItem xmlns:ds="http://schemas.openxmlformats.org/officeDocument/2006/customXml" ds:itemID="{C62F7074-6450-4E9A-BC4A-62EBBD15C289}">
  <ds:schemaRefs/>
</ds:datastoreItem>
</file>

<file path=customXml/itemProps24.xml><?xml version="1.0" encoding="utf-8"?>
<ds:datastoreItem xmlns:ds="http://schemas.openxmlformats.org/officeDocument/2006/customXml" ds:itemID="{18AB8D23-66A8-4143-9881-F52A65BBE38D}">
  <ds:schemaRefs/>
</ds:datastoreItem>
</file>

<file path=customXml/itemProps25.xml><?xml version="1.0" encoding="utf-8"?>
<ds:datastoreItem xmlns:ds="http://schemas.openxmlformats.org/officeDocument/2006/customXml" ds:itemID="{A73F133E-C9AE-4294-84EC-FD6059AD462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Change Management</vt:lpstr>
      <vt:lpstr>Lookups</vt:lpstr>
      <vt:lpstr>APPLICATIONS</vt:lpstr>
      <vt:lpstr>COUNTS</vt:lpstr>
      <vt:lpstr>DATA_PATH</vt:lpstr>
      <vt:lpstr>EndDate</vt:lpstr>
      <vt:lpstr>GENERAL</vt:lpstr>
      <vt:lpstr>PROJECTS</vt:lpstr>
      <vt:lpstr>SCANS</vt:lpstr>
      <vt:lpstr>StartDate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2026-03-05T03:49:28Z</dcterms:modified>
</cp:coreProperties>
</file>