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Templates/CXOne EHC/"/>
    </mc:Choice>
  </mc:AlternateContent>
  <xr:revisionPtr revIDLastSave="2618" documentId="10_ncr:20000_{88B34991-1F1D-4D77-AE99-5C740012A695}" xr6:coauthVersionLast="47" xr6:coauthVersionMax="47" xr10:uidLastSave="{0C08B318-1A85-446C-8875-FD10A8966728}"/>
  <bookViews>
    <workbookView xWindow="-120" yWindow="-120" windowWidth="38640" windowHeight="21840" tabRatio="775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Change Management" sheetId="19" state="hidden" r:id="rId10"/>
    <sheet name="Lookups" sheetId="10" state="hidden" r:id="rId11"/>
  </sheets>
  <definedNames>
    <definedName name="_xlnm._FilterDatabase" localSheetId="8" hidden="1">Scans!$BD$9:$BE$9</definedName>
    <definedName name="_xlcn.WorksheetConnection_CxOneReport.xlsxApplicationsTable1" hidden="1">ApplicationsTable[]</definedName>
    <definedName name="APPLICATIONS">About!$D$9</definedName>
    <definedName name="COUNTS">About!$D$12</definedName>
    <definedName name="DATA_PATH">About!$D$7</definedName>
    <definedName name="EndDate">Summary!$C$4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Summary!$B$2:$C$10</definedName>
    <definedName name="ExternalData_2" localSheetId="0" hidden="1">About!$C$6:$F$13</definedName>
    <definedName name="ExternalData_2" localSheetId="8" hidden="1">Scans!$A$1:$BR$2</definedName>
    <definedName name="GENERAL">About!$D$8</definedName>
    <definedName name="PROJECTS">About!$D$10</definedName>
    <definedName name="SCANS">About!$D$11</definedName>
    <definedName name="StartDate">Summary!$C$3</definedName>
    <definedName name="STATUSES">About!$D$13</definedName>
  </definedNames>
  <calcPr calcId="19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</pivotCaches>
  <extLst>
    <ext xmlns:x15="http://schemas.microsoft.com/office/spreadsheetml/2010/11/main" uri="{841E416B-1EF1-43b6-AB56-02D37102CBD5}">
      <x15:pivotCaches>
        <pivotCache cacheId="7" r:id="rId19"/>
        <pivotCache cacheId="8" r:id="rId20"/>
        <pivotCache cacheId="9" r:id="rId21"/>
        <pivotCache cacheId="10" r:id="rId22"/>
        <pivotCache cacheId="11" r:id="rId23"/>
        <pivotCache cacheId="12" r:id="rId24"/>
      </x15:pivotCaches>
    </ext>
    <ext xmlns:x15="http://schemas.microsoft.com/office/spreadsheetml/2010/11/main" uri="{983426D0-5260-488c-9760-48F4B6AC55F4}">
      <x15:pivotTableReferences>
        <x15:pivotTableReference r:id="rId25"/>
        <x15:pivotTableReference r:id="rId26"/>
        <x15:pivotTableReference r:id="rId27"/>
        <x15:pivotTableReference r:id="rId28"/>
        <x15:pivotTableReference r:id="rId29"/>
        <x15:pivotTableReference r:id="rId30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" i="9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E3" i="11"/>
  <c r="J3" i="11" s="1"/>
  <c r="N3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E4" i="11"/>
  <c r="J4" i="11" s="1"/>
  <c r="E5" i="11"/>
  <c r="J5" i="11" s="1"/>
  <c r="E6" i="11"/>
  <c r="J6" i="11" s="1"/>
  <c r="E7" i="11"/>
  <c r="J7" i="11" s="1"/>
  <c r="E8" i="11"/>
  <c r="J8" i="11" s="1"/>
  <c r="E9" i="11"/>
  <c r="E10" i="11"/>
  <c r="J10" i="11" s="1"/>
  <c r="E11" i="11"/>
  <c r="J11" i="11" s="1"/>
  <c r="E12" i="11"/>
  <c r="J12" i="11" s="1"/>
  <c r="E13" i="11"/>
  <c r="J13" i="11" s="1"/>
  <c r="E14" i="11"/>
  <c r="J14" i="11" s="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4" i="7" s="1"/>
  <c r="O21" i="7"/>
  <c r="O20" i="7"/>
  <c r="O17" i="7"/>
  <c r="O16" i="7"/>
  <c r="O15" i="7"/>
  <c r="O14" i="7"/>
  <c r="O13" i="7"/>
  <c r="O12" i="7"/>
  <c r="V5" i="7" l="1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5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/>
      </ext>
    </extLst>
  </connection>
  <connection id="6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7" xr16:uid="{0AC6E69C-5818-4770-9AAA-65632C8AFC2A}" keepAlive="1" name="Query - Counts" description="Connection to the 'Counts' query in the workbook." type="5" refreshedVersion="0" background="1">
    <dbPr connection="Provider=Microsoft.Mashup.OleDb.1;Data Source=$Workbook$;Location=Counts;Extended Properties=&quot;&quot;" command="SELECT * FROM [Counts]"/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/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/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/>
      </ext>
    </extLst>
  </connection>
  <connection id="13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/>
      </ext>
    </extLst>
  </connection>
  <connection id="14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5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<sst xmlns="http://schemas.openxmlformats.org/spreadsheetml/2006/main" count="370" uniqueCount="294">
  <si>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</si>
  <si>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</si>
  <si>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</si>
  <si>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</si>
  <si>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</si>
  <si>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</si>
  <si>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</si>
  <si>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</si>
  <si>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</si>
  <si>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</si>
  <si>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</si>
  <si>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</si>
  <si>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</si>
  <si>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</si>
  <si>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</si>
  <si>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</si>
  <si>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</si>
  <si>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</si>
  <si>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</si>
  <si>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</si>
  <si>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COUNTS</t>
  </si>
  <si>
    <t>scans.csv</t>
  </si>
  <si>
    <t>counts.csv</t>
  </si>
  <si>
    <t>ScanID</t>
  </si>
  <si>
    <t>ProjectId</t>
  </si>
  <si>
    <t>Status</t>
  </si>
  <si>
    <t>Branch</t>
  </si>
  <si>
    <t>Loc</t>
  </si>
  <si>
    <t>Engines</t>
  </si>
  <si>
    <t>SourceOrigin</t>
  </si>
  <si>
    <t>Completed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</si>
  <si>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</si>
  <si>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</si>
  <si>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</si>
  <si>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</si>
  <si>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</si>
  <si>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</si>
  <si>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</si>
  <si>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</si>
  <si>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</si>
  <si>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</si>
  <si>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</si>
  <si>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</si>
  <si>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</si>
  <si>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</si>
  <si>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</si>
  <si>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</si>
  <si>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</si>
  <si>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</si>
  <si>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</si>
  <si>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</si>
  <si>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</si>
  <si>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</si>
  <si>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</si>
  <si>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zip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</si>
  <si>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</si>
  <si>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</si>
  <si>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</si>
  <si>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</si>
  <si>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</si>
  <si>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</si>
  <si>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</si>
  <si>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</si>
  <si>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</si>
  <si>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</si>
  <si>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</si>
  <si>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</si>
  <si>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</si>
  <si>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</si>
  <si>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</si>
  <si>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</si>
  <si>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</si>
  <si>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</si>
  <si>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</si>
  <si>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</si>
  <si>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</si>
  <si>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Start Date</t>
  </si>
  <si>
    <t>End Date</t>
  </si>
  <si>
    <t>Days</t>
  </si>
  <si>
    <t>Weeks</t>
  </si>
  <si>
    <t>Avg Scans per Week</t>
  </si>
  <si>
    <t>Avg Scans per Day</t>
  </si>
  <si>
    <t>Avg Scans per Weekday</t>
  </si>
  <si>
    <t>Friday</t>
  </si>
  <si>
    <t>Wednesday</t>
  </si>
  <si>
    <t>Thursday</t>
  </si>
  <si>
    <t>Monday</t>
  </si>
  <si>
    <t>Tuesday</t>
  </si>
  <si>
    <t>Saturday</t>
  </si>
  <si>
    <t>Sunday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</si>
  <si>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</si>
  <si>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</si>
  <si>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</si>
  <si>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</si>
  <si>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</si>
  <si>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</si>
  <si>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</si>
  <si>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</si>
  <si>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</si>
  <si>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</si>
  <si>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</si>
  <si>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</si>
  <si>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</si>
  <si>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</si>
  <si>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</si>
  <si>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</si>
  <si>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</si>
  <si>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</si>
  <si>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</si>
  <si>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</si>
  <si>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</si>
  <si>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</si>
  <si>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</si>
  <si>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</si>
  <si>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</si>
  <si>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</si>
  <si>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</si>
  <si>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</si>
  <si>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</si>
  <si>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</si>
  <si>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</si>
  <si>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</si>
  <si>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</si>
  <si>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</si>
  <si>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</si>
  <si>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</si>
  <si>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</si>
  <si>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</si>
  <si>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</si>
  <si>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</si>
  <si>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</si>
  <si>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</si>
  <si>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</si>
  <si>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</si>
  <si>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</si>
  <si>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</si>
  <si>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</si>
  <si>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</si>
  <si>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</si>
  <si>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</si>
  <si>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</si>
  <si>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</si>
  <si>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</si>
  <si>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</si>
  <si>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</si>
  <si>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</si>
  <si>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</si>
  <si>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</si>
  <si>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</si>
  <si>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</si>
  <si>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</si>
  <si>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</si>
  <si>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</si>
  <si>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</si>
  <si>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</si>
  <si>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</si>
  <si>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</si>
  <si>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</si>
  <si>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</si>
  <si>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</si>
  <si>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</si>
  <si>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</si>
  <si>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</si>
  <si>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CxOne version</t>
  </si>
  <si>
    <t>SAST version</t>
  </si>
  <si>
    <t>CxIam version</t>
  </si>
  <si>
    <t>KICS version</t>
  </si>
  <si>
    <t>GENERAL</t>
  </si>
  <si>
    <t>general.csv</t>
  </si>
  <si>
    <t>Current Contributors</t>
  </si>
  <si>
    <t>Detail</t>
  </si>
  <si>
    <t>N/A</t>
  </si>
  <si>
    <t>Licenced Contributors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</si>
  <si>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</si>
  <si>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</si>
  <si>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</si>
  <si>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</si>
  <si>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</si>
  <si>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</si>
  <si>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</si>
  <si>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</si>
  <si>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</si>
  <si>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</si>
  <si>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</si>
  <si>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Counts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</si>
  <si>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</si>
  <si>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</si>
  <si>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</si>
  <si>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</si>
  <si>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</si>
  <si>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</si>
  <si>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</si>
  <si>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</si>
  <si>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Failed</t>
  </si>
  <si>
    <t>Partial</t>
  </si>
  <si>
    <t>azure</t>
  </si>
  <si>
    <t>5/03/2026</t>
  </si>
  <si>
    <t>4/03/2026</t>
  </si>
  <si>
    <t>3/03/2026</t>
  </si>
  <si>
    <t>2/03/2026</t>
  </si>
  <si>
    <t>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</si>
  <si>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</si>
  <si>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</si>
  <si>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</si>
  <si>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</si>
  <si>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</si>
  <si>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</si>
  <si>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</si>
  <si>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21/02/2026</t>
  </si>
  <si>
    <t>20/02/2026</t>
  </si>
  <si>
    <t>19/02/2026</t>
  </si>
  <si>
    <t>18/02/2026</t>
  </si>
  <si>
    <t>17/02/2026</t>
  </si>
  <si>
    <t>16/02/2026</t>
  </si>
  <si>
    <t>15/02/2026</t>
  </si>
  <si>
    <t>14/02/2026</t>
  </si>
  <si>
    <t>13/02/2026</t>
  </si>
  <si>
    <t>12/02/2026</t>
  </si>
  <si>
    <t>11/02/2026</t>
  </si>
  <si>
    <t>10/02/2026</t>
  </si>
  <si>
    <t>9/02/2026</t>
  </si>
  <si>
    <t>8/02/2026</t>
  </si>
  <si>
    <t>7/02/2026</t>
  </si>
  <si>
    <t>6/02/2026</t>
  </si>
  <si>
    <t>5/02/2026</t>
  </si>
  <si>
    <t>4/02/2026</t>
  </si>
  <si>
    <t>3/02/2026</t>
  </si>
  <si>
    <t>2/02/2026</t>
  </si>
  <si>
    <t>1/02/2026</t>
  </si>
  <si>
    <t>31/01/2026</t>
  </si>
  <si>
    <t>30/01/2026</t>
  </si>
  <si>
    <t>29/01/2026</t>
  </si>
  <si>
    <t>28/01/2026</t>
  </si>
  <si>
    <t>27/01/2026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</si>
  <si>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</si>
  <si>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</si>
  <si>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</si>
  <si>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</si>
  <si>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</si>
  <si>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</si>
  <si>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</si>
  <si>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</si>
  <si>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</si>
  <si>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</si>
  <si>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16/01/2026</t>
  </si>
  <si>
    <t>15/01/2026</t>
  </si>
  <si>
    <t>14/01/2026</t>
  </si>
  <si>
    <t>13/01/2026</t>
  </si>
  <si>
    <t>12/01/2026</t>
  </si>
  <si>
    <t>11/01/2026</t>
  </si>
  <si>
    <t>10/01/2026</t>
  </si>
  <si>
    <t>9/01/2026</t>
  </si>
  <si>
    <t>8/01/2026</t>
  </si>
  <si>
    <t>7/01/2026</t>
  </si>
  <si>
    <t>6/01/2026</t>
  </si>
  <si>
    <t>5/01/2026</t>
  </si>
  <si>
    <t>4/01/2026</t>
  </si>
  <si>
    <t>3/01/2026</t>
  </si>
  <si>
    <t>2/01/2026</t>
  </si>
  <si>
    <t>1/01/2026</t>
  </si>
  <si>
    <t>31/12/2025</t>
  </si>
  <si>
    <t>30/12/2025</t>
  </si>
  <si>
    <t>29/12/2025</t>
  </si>
  <si>
    <t>28/12/2025</t>
  </si>
  <si>
    <t>27/12/2025</t>
  </si>
  <si>
    <t>26/12/2025</t>
  </si>
  <si>
    <t>25/12/2025</t>
  </si>
  <si>
    <t>24/12/2025</t>
  </si>
  <si>
    <t>23/12/2025</t>
  </si>
  <si>
    <t>22/12/2025</t>
  </si>
  <si>
    <t>21/12/2025</t>
  </si>
  <si>
    <t>20/12/2025</t>
  </si>
  <si>
    <t>19/12/2025</t>
  </si>
  <si>
    <t>18/12/2025</t>
  </si>
  <si>
    <t>17/12/2025</t>
  </si>
  <si>
    <t>15/12/2025</t>
  </si>
  <si>
    <t>8/12/2025</t>
  </si>
  <si>
    <t>16/12/2025</t>
  </si>
  <si>
    <t>11/12/2025</t>
  </si>
  <si>
    <t>9/12/2025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</si>
  <si>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</si>
  <si>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</si>
  <si>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</si>
  <si>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</si>
  <si>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</si>
  <si>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</si>
  <si>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</si>
  <si>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</si>
  <si>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</si>
  <si>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</si>
  <si>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</si>
  <si>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C:\Temp</t>
  </si>
  <si>
    <t>Add formula to Scans table to calculate latest scan</t>
  </si>
  <si>
    <t>Latest Branch Scan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</si>
</sst>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6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9" xfId="0" applyFill="1" applyBorder="1"/>
    <xf numFmtId="0" fontId="0" fillId="6" borderId="38" xfId="0" applyFill="1" applyBorder="1"/>
    <xf numFmtId="0" fontId="0" fillId="6" borderId="34" xfId="0" applyFill="1" applyBorder="1"/>
    <xf numFmtId="0" fontId="0" fillId="6" borderId="36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41" xfId="0" applyFont="1" applyBorder="1" applyAlignment="1">
      <alignment horizontal="left"/>
    </xf>
    <xf numFmtId="0" fontId="2" fillId="0" borderId="35" xfId="0" applyFont="1" applyBorder="1" applyAlignment="1">
      <alignment horizontal="left"/>
    </xf>
    <xf numFmtId="168" fontId="0" fillId="3" borderId="29" xfId="0" applyNumberFormat="1" applyFill="1" applyBorder="1" applyAlignment="1">
      <alignment horizontal="center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168" fontId="0" fillId="0" borderId="42" xfId="0" pivotButton="1" applyNumberFormat="1" applyBorder="1"/>
    <xf numFmtId="0" fontId="0" fillId="0" borderId="42" xfId="0" applyBorder="1"/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9" xfId="0" applyBorder="1"/>
    <xf numFmtId="0" fontId="0" fillId="0" borderId="9" xfId="0" pivotButton="1" applyBorder="1"/>
    <xf numFmtId="0" fontId="0" fillId="0" borderId="0" xfId="0" applyAlignment="1">
      <alignment horizontal="left"/>
    </xf>
    <xf numFmtId="0" fontId="9" fillId="3" borderId="44" xfId="0" applyFont="1" applyFill="1" applyBorder="1" applyAlignment="1">
      <alignment horizontal="left"/>
    </xf>
    <xf numFmtId="0" fontId="9" fillId="3" borderId="43" xfId="0" applyFont="1" applyFill="1" applyBorder="1" applyAlignment="1">
      <alignment horizontal="left"/>
    </xf>
    <xf numFmtId="0" fontId="9" fillId="3" borderId="45" xfId="0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0" xfId="0" applyNumberFormat="1"/>
    <xf numFmtId="0" fontId="0" fillId="3" borderId="4" xfId="0" applyFill="1" applyBorder="1" applyAlignment="1">
      <alignment horizontal="left"/>
    </xf>
    <xf numFmtId="0" fontId="8" fillId="3" borderId="26" xfId="0" applyFont="1" applyFill="1" applyBorder="1"/>
    <xf numFmtId="0" fontId="0" fillId="3" borderId="18" xfId="0" applyFill="1" applyBorder="1" applyAlignment="1">
      <alignment horizontal="center"/>
    </xf>
    <xf numFmtId="9" fontId="0" fillId="3" borderId="19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9" fontId="0" fillId="3" borderId="5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18" xfId="0" applyFill="1" applyBorder="1" applyAlignment="1">
      <alignment horizontal="left"/>
    </xf>
    <xf numFmtId="3" fontId="0" fillId="3" borderId="1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46" xfId="0" applyFill="1" applyBorder="1"/>
    <xf numFmtId="3" fontId="0" fillId="3" borderId="9" xfId="0" applyNumberFormat="1" applyFill="1" applyBorder="1" applyAlignment="1">
      <alignment horizontal="center"/>
    </xf>
    <xf numFmtId="3" fontId="0" fillId="3" borderId="11" xfId="0" applyNumberFormat="1" applyFill="1" applyBorder="1" applyAlignment="1">
      <alignment horizontal="center"/>
    </xf>
    <xf numFmtId="0" fontId="2" fillId="3" borderId="12" xfId="0" applyFont="1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0" fontId="0" fillId="3" borderId="12" xfId="0" applyFill="1" applyBorder="1" applyAlignment="1">
      <alignment horizontal="left"/>
    </xf>
    <xf numFmtId="0" fontId="0" fillId="3" borderId="44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45" xfId="0" applyFill="1" applyBorder="1" applyAlignment="1">
      <alignment horizontal="center"/>
    </xf>
    <xf numFmtId="0" fontId="13" fillId="6" borderId="40" xfId="0" applyFont="1" applyFill="1" applyBorder="1" applyAlignment="1">
      <alignment horizontal="center" vertical="center"/>
    </xf>
    <xf numFmtId="0" fontId="0" fillId="0" borderId="32" xfId="0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315"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pivotTable" Target="pivotTables/pivotTable2.xml"/><Relationship Id="rId39" Type="http://schemas.openxmlformats.org/officeDocument/2006/relationships/customXml" Target="../customXml/item3.xml"/><Relationship Id="rId21" Type="http://schemas.openxmlformats.org/officeDocument/2006/relationships/pivotCacheDefinition" Target="pivotCache/pivotCacheDefinition10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6.xml"/><Relationship Id="rId47" Type="http://schemas.openxmlformats.org/officeDocument/2006/relationships/customXml" Target="../customXml/item11.xml"/><Relationship Id="rId50" Type="http://schemas.openxmlformats.org/officeDocument/2006/relationships/customXml" Target="../customXml/item14.xml"/><Relationship Id="rId55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9" Type="http://schemas.openxmlformats.org/officeDocument/2006/relationships/pivotTable" Target="pivotTables/pivotTable5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45" Type="http://schemas.openxmlformats.org/officeDocument/2006/relationships/customXml" Target="../customXml/item9.xml"/><Relationship Id="rId53" Type="http://schemas.openxmlformats.org/officeDocument/2006/relationships/customXml" Target="../customXml/item17.xml"/><Relationship Id="rId58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5.xml"/><Relationship Id="rId19" Type="http://schemas.openxmlformats.org/officeDocument/2006/relationships/pivotCacheDefinition" Target="pivotCache/pivotCacheDefinition8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pivotTable" Target="pivotTables/pivotTable3.xml"/><Relationship Id="rId30" Type="http://schemas.openxmlformats.org/officeDocument/2006/relationships/pivotTable" Target="pivotTables/pivotTable6.xml"/><Relationship Id="rId35" Type="http://schemas.openxmlformats.org/officeDocument/2006/relationships/powerPivotData" Target="model/item.data"/><Relationship Id="rId43" Type="http://schemas.openxmlformats.org/officeDocument/2006/relationships/customXml" Target="../customXml/item7.xml"/><Relationship Id="rId48" Type="http://schemas.openxmlformats.org/officeDocument/2006/relationships/customXml" Target="../customXml/item12.xml"/><Relationship Id="rId56" Type="http://schemas.openxmlformats.org/officeDocument/2006/relationships/customXml" Target="../customXml/item20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pivotTable" Target="pivotTables/pivotTable1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46" Type="http://schemas.openxmlformats.org/officeDocument/2006/relationships/customXml" Target="../customXml/item10.xml"/><Relationship Id="rId59" Type="http://schemas.openxmlformats.org/officeDocument/2006/relationships/customXml" Target="../customXml/item23.xml"/><Relationship Id="rId20" Type="http://schemas.openxmlformats.org/officeDocument/2006/relationships/pivotCacheDefinition" Target="pivotCache/pivotCacheDefinition9.xml"/><Relationship Id="rId41" Type="http://schemas.openxmlformats.org/officeDocument/2006/relationships/customXml" Target="../customXml/item5.xml"/><Relationship Id="rId54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pivotTable" Target="pivotTables/pivotTable4.xml"/><Relationship Id="rId36" Type="http://schemas.openxmlformats.org/officeDocument/2006/relationships/calcChain" Target="calcChain.xml"/><Relationship Id="rId49" Type="http://schemas.openxmlformats.org/officeDocument/2006/relationships/customXml" Target="../customXml/item13.xml"/><Relationship Id="rId57" Type="http://schemas.openxmlformats.org/officeDocument/2006/relationships/customXml" Target="../customXml/item21.xml"/><Relationship Id="rId10" Type="http://schemas.openxmlformats.org/officeDocument/2006/relationships/worksheet" Target="worksheets/sheet10.xml"/><Relationship Id="rId31" Type="http://schemas.openxmlformats.org/officeDocument/2006/relationships/theme" Target="theme/theme1.xml"/><Relationship Id="rId44" Type="http://schemas.openxmlformats.org/officeDocument/2006/relationships/customXml" Target="../customXml/item8.xml"/><Relationship Id="rId52" Type="http://schemas.openxmlformats.org/officeDocument/2006/relationships/customXml" Target="../customXml/item16.xml"/><Relationship Id="rId60" Type="http://schemas.openxmlformats.org/officeDocument/2006/relationships/customXml" Target="../customXml/item2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December</c:v>
              </c:pt>
              <c:pt idx="1">
                <c:v>February</c:v>
              </c:pt>
              <c:pt idx="2">
                <c:v>January</c:v>
              </c:pt>
              <c:pt idx="3">
                <c:v>March</c:v>
              </c:pt>
            </c:strLit>
          </c:cat>
          <c:val>
            <c:numLit>
              <c:formatCode>General</c:formatCode>
              <c:ptCount val="4"/>
              <c:pt idx="0">
                <c:v>112</c:v>
              </c:pt>
              <c:pt idx="1">
                <c:v>198</c:v>
              </c:pt>
              <c:pt idx="2">
                <c:v>128</c:v>
              </c:pt>
              <c:pt idx="3">
                <c:v>49</c:v>
              </c:pt>
            </c:numLit>
          </c:val>
          <c:extLst>
            <c:ext xmlns:c16="http://schemas.microsoft.com/office/drawing/2014/chart" uri="{C3380CC4-5D6E-409C-BE32-E72D297353CC}">
              <c16:uniqueId val="{00000000-61B0-478A-A779-340F9EFBF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December</c:v>
              </c:pt>
              <c:pt idx="1">
                <c:v>February</c:v>
              </c:pt>
              <c:pt idx="2">
                <c:v>January</c:v>
              </c:pt>
              <c:pt idx="3">
                <c:v>March</c:v>
              </c:pt>
            </c:strLit>
          </c:cat>
          <c:val>
            <c:numLit>
              <c:formatCode>General</c:formatCode>
              <c:ptCount val="4"/>
              <c:pt idx="0">
                <c:v>7412854</c:v>
              </c:pt>
              <c:pt idx="1">
                <c:v>8688662</c:v>
              </c:pt>
              <c:pt idx="2">
                <c:v>6303540</c:v>
              </c:pt>
              <c:pt idx="3">
                <c:v>2153155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1B0-478A-A779-340F9EFBF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  <c:pt idx="0">
                <c:v>1</c:v>
              </c:pt>
              <c:pt idx="1">
                <c:v>1</c:v>
              </c:pt>
              <c:pt idx="2">
                <c:v>4</c:v>
              </c:pt>
              <c:pt idx="3">
                <c:v>1</c:v>
              </c:pt>
              <c:pt idx="4">
                <c:v>7</c:v>
              </c:pt>
              <c:pt idx="6">
                <c:v>1</c:v>
              </c:pt>
              <c:pt idx="7">
                <c:v>4</c:v>
              </c:pt>
              <c:pt idx="8">
                <c:v>5</c:v>
              </c:pt>
              <c:pt idx="9">
                <c:v>18</c:v>
              </c:pt>
              <c:pt idx="10">
                <c:v>4</c:v>
              </c:pt>
              <c:pt idx="12">
                <c:v>1</c:v>
              </c:pt>
              <c:pt idx="13">
                <c:v>17</c:v>
              </c:pt>
              <c:pt idx="15">
                <c:v>2</c:v>
              </c:pt>
              <c:pt idx="16">
                <c:v>4</c:v>
              </c:pt>
              <c:pt idx="18">
                <c:v>2</c:v>
              </c:pt>
              <c:pt idx="19">
                <c:v>4</c:v>
              </c:pt>
              <c:pt idx="20">
                <c:v>15</c:v>
              </c:pt>
              <c:pt idx="21">
                <c:v>1</c:v>
              </c:pt>
              <c:pt idx="22">
                <c:v>23</c:v>
              </c:pt>
              <c:pt idx="23">
                <c:v>8</c:v>
              </c:pt>
              <c:pt idx="24">
                <c:v>1</c:v>
              </c:pt>
              <c:pt idx="25">
                <c:v>5</c:v>
              </c:pt>
              <c:pt idx="26">
                <c:v>6</c:v>
              </c:pt>
              <c:pt idx="27">
                <c:v>1</c:v>
              </c:pt>
              <c:pt idx="28">
                <c:v>4</c:v>
              </c:pt>
              <c:pt idx="29">
                <c:v>9</c:v>
              </c:pt>
              <c:pt idx="30">
                <c:v>20</c:v>
              </c:pt>
              <c:pt idx="31">
                <c:v>4</c:v>
              </c:pt>
              <c:pt idx="32">
                <c:v>2</c:v>
              </c:pt>
              <c:pt idx="33">
                <c:v>1</c:v>
              </c:pt>
              <c:pt idx="34">
                <c:v>19</c:v>
              </c:pt>
              <c:pt idx="35">
                <c:v>23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4</c:v>
              </c:pt>
              <c:pt idx="40">
                <c:v>4</c:v>
              </c:pt>
              <c:pt idx="41">
                <c:v>1</c:v>
              </c:pt>
              <c:pt idx="42">
                <c:v>3</c:v>
              </c:pt>
              <c:pt idx="43">
                <c:v>4</c:v>
              </c:pt>
              <c:pt idx="44">
                <c:v>17</c:v>
              </c:pt>
              <c:pt idx="45">
                <c:v>2</c:v>
              </c:pt>
              <c:pt idx="46">
                <c:v>21</c:v>
              </c:pt>
              <c:pt idx="47">
                <c:v>2</c:v>
              </c:pt>
              <c:pt idx="48">
                <c:v>1</c:v>
              </c:pt>
              <c:pt idx="49">
                <c:v>16</c:v>
              </c:pt>
              <c:pt idx="50">
                <c:v>2</c:v>
              </c:pt>
              <c:pt idx="51">
                <c:v>1</c:v>
              </c:pt>
              <c:pt idx="52">
                <c:v>5</c:v>
              </c:pt>
              <c:pt idx="53">
                <c:v>1</c:v>
              </c:pt>
              <c:pt idx="54">
                <c:v>17</c:v>
              </c:pt>
              <c:pt idx="55">
                <c:v>7</c:v>
              </c:pt>
              <c:pt idx="56">
                <c:v>1</c:v>
              </c:pt>
              <c:pt idx="57">
                <c:v>11</c:v>
              </c:pt>
              <c:pt idx="58">
                <c:v>5</c:v>
              </c:pt>
              <c:pt idx="59">
                <c:v>1</c:v>
              </c:pt>
              <c:pt idx="60">
                <c:v>2</c:v>
              </c:pt>
              <c:pt idx="61">
                <c:v>4</c:v>
              </c:pt>
              <c:pt idx="62">
                <c:v>1</c:v>
              </c:pt>
              <c:pt idx="63">
                <c:v>2</c:v>
              </c:pt>
              <c:pt idx="64">
                <c:v>17</c:v>
              </c:pt>
              <c:pt idx="65">
                <c:v>1</c:v>
              </c:pt>
              <c:pt idx="66">
                <c:v>2</c:v>
              </c:pt>
              <c:pt idx="67">
                <c:v>7</c:v>
              </c:pt>
              <c:pt idx="68">
                <c:v>1</c:v>
              </c:pt>
              <c:pt idx="69">
                <c:v>1</c:v>
              </c:pt>
              <c:pt idx="70">
                <c:v>1</c:v>
              </c:pt>
              <c:pt idx="71">
                <c:v>1</c:v>
              </c:pt>
              <c:pt idx="72">
                <c:v>1</c:v>
              </c:pt>
              <c:pt idx="73">
                <c:v>4</c:v>
              </c:pt>
              <c:pt idx="74">
                <c:v>8</c:v>
              </c:pt>
              <c:pt idx="75">
                <c:v>17</c:v>
              </c:pt>
              <c:pt idx="76">
                <c:v>4</c:v>
              </c:pt>
              <c:pt idx="77">
                <c:v>7</c:v>
              </c:pt>
              <c:pt idx="79">
                <c:v>4</c:v>
              </c:pt>
              <c:pt idx="80">
                <c:v>3</c:v>
              </c:pt>
              <c:pt idx="82">
                <c:v>3</c:v>
              </c:pt>
              <c:pt idx="83">
                <c:v>1</c:v>
              </c:pt>
              <c:pt idx="85">
                <c:v>4</c:v>
              </c:pt>
              <c:pt idx="86">
                <c:v>1</c:v>
              </c:pt>
              <c:pt idx="87">
                <c:v>16</c:v>
              </c:pt>
              <c:pt idx="88">
                <c:v>2</c:v>
              </c:pt>
              <c:pt idx="89">
                <c:v>17</c:v>
              </c:pt>
              <c:pt idx="90">
                <c:v>5</c:v>
              </c:pt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  <c:pt idx="0">
                <c:v>20783</c:v>
              </c:pt>
              <c:pt idx="1">
                <c:v>20783</c:v>
              </c:pt>
              <c:pt idx="2">
                <c:v>75922</c:v>
              </c:pt>
              <c:pt idx="3">
                <c:v>20783</c:v>
              </c:pt>
              <c:pt idx="4">
                <c:v>296100</c:v>
              </c:pt>
              <c:pt idx="6">
                <c:v>20783</c:v>
              </c:pt>
              <c:pt idx="7">
                <c:v>75922</c:v>
              </c:pt>
              <c:pt idx="8">
                <c:v>111758</c:v>
              </c:pt>
              <c:pt idx="9">
                <c:v>1096892</c:v>
              </c:pt>
              <c:pt idx="10">
                <c:v>666876</c:v>
              </c:pt>
              <c:pt idx="12">
                <c:v>20783</c:v>
              </c:pt>
              <c:pt idx="13">
                <c:v>700020</c:v>
              </c:pt>
              <c:pt idx="15">
                <c:v>585661</c:v>
              </c:pt>
              <c:pt idx="16">
                <c:v>75922</c:v>
              </c:pt>
              <c:pt idx="18">
                <c:v>64262</c:v>
              </c:pt>
              <c:pt idx="19">
                <c:v>75922</c:v>
              </c:pt>
              <c:pt idx="20">
                <c:v>404254</c:v>
              </c:pt>
              <c:pt idx="21">
                <c:v>20783</c:v>
              </c:pt>
              <c:pt idx="22">
                <c:v>1158837</c:v>
              </c:pt>
              <c:pt idx="23">
                <c:v>832106</c:v>
              </c:pt>
              <c:pt idx="24">
                <c:v>20783</c:v>
              </c:pt>
              <c:pt idx="25">
                <c:v>108748</c:v>
              </c:pt>
              <c:pt idx="26">
                <c:v>147952</c:v>
              </c:pt>
              <c:pt idx="27">
                <c:v>20783</c:v>
              </c:pt>
              <c:pt idx="28">
                <c:v>75922</c:v>
              </c:pt>
              <c:pt idx="29">
                <c:v>221915</c:v>
              </c:pt>
              <c:pt idx="30">
                <c:v>1113642</c:v>
              </c:pt>
              <c:pt idx="31">
                <c:v>75922</c:v>
              </c:pt>
              <c:pt idx="32">
                <c:v>53283</c:v>
              </c:pt>
              <c:pt idx="33">
                <c:v>20783</c:v>
              </c:pt>
              <c:pt idx="34">
                <c:v>1115010</c:v>
              </c:pt>
              <c:pt idx="35">
                <c:v>1698616</c:v>
              </c:pt>
              <c:pt idx="36">
                <c:v>20783</c:v>
              </c:pt>
              <c:pt idx="37">
                <c:v>75922</c:v>
              </c:pt>
              <c:pt idx="38">
                <c:v>20783</c:v>
              </c:pt>
              <c:pt idx="39">
                <c:v>139274</c:v>
              </c:pt>
              <c:pt idx="40">
                <c:v>75922</c:v>
              </c:pt>
              <c:pt idx="41">
                <c:v>20783</c:v>
              </c:pt>
              <c:pt idx="42">
                <c:v>69675</c:v>
              </c:pt>
              <c:pt idx="43">
                <c:v>75922</c:v>
              </c:pt>
              <c:pt idx="44">
                <c:v>1043119</c:v>
              </c:pt>
              <c:pt idx="45">
                <c:v>26238</c:v>
              </c:pt>
              <c:pt idx="46">
                <c:v>1115929</c:v>
              </c:pt>
              <c:pt idx="47">
                <c:v>53317</c:v>
              </c:pt>
              <c:pt idx="48">
                <c:v>20783</c:v>
              </c:pt>
              <c:pt idx="49">
                <c:v>122878</c:v>
              </c:pt>
              <c:pt idx="50">
                <c:v>53317</c:v>
              </c:pt>
              <c:pt idx="51">
                <c:v>20783</c:v>
              </c:pt>
              <c:pt idx="52">
                <c:v>79840</c:v>
              </c:pt>
              <c:pt idx="53">
                <c:v>20783</c:v>
              </c:pt>
              <c:pt idx="54">
                <c:v>1048515</c:v>
              </c:pt>
              <c:pt idx="55">
                <c:v>654319</c:v>
              </c:pt>
              <c:pt idx="56">
                <c:v>20783</c:v>
              </c:pt>
              <c:pt idx="57">
                <c:v>204106</c:v>
              </c:pt>
              <c:pt idx="58">
                <c:v>646459</c:v>
              </c:pt>
              <c:pt idx="59">
                <c:v>20783</c:v>
              </c:pt>
              <c:pt idx="60">
                <c:v>53532</c:v>
              </c:pt>
              <c:pt idx="61">
                <c:v>75922</c:v>
              </c:pt>
              <c:pt idx="62">
                <c:v>20783</c:v>
              </c:pt>
              <c:pt idx="63">
                <c:v>128229</c:v>
              </c:pt>
              <c:pt idx="64">
                <c:v>1043119</c:v>
              </c:pt>
              <c:pt idx="65">
                <c:v>20783</c:v>
              </c:pt>
              <c:pt idx="66">
                <c:v>25738</c:v>
              </c:pt>
              <c:pt idx="67">
                <c:v>87679</c:v>
              </c:pt>
              <c:pt idx="68">
                <c:v>20783</c:v>
              </c:pt>
              <c:pt idx="69">
                <c:v>20783</c:v>
              </c:pt>
              <c:pt idx="70">
                <c:v>20783</c:v>
              </c:pt>
              <c:pt idx="71">
                <c:v>20783</c:v>
              </c:pt>
              <c:pt idx="72">
                <c:v>20783</c:v>
              </c:pt>
              <c:pt idx="73">
                <c:v>66256</c:v>
              </c:pt>
              <c:pt idx="74">
                <c:v>194413</c:v>
              </c:pt>
              <c:pt idx="75">
                <c:v>1043119</c:v>
              </c:pt>
              <c:pt idx="76">
                <c:v>84922</c:v>
              </c:pt>
              <c:pt idx="77">
                <c:v>96525</c:v>
              </c:pt>
              <c:pt idx="79">
                <c:v>149821</c:v>
              </c:pt>
              <c:pt idx="80">
                <c:v>52524</c:v>
              </c:pt>
              <c:pt idx="82">
                <c:v>96855</c:v>
              </c:pt>
              <c:pt idx="83">
                <c:v>20783</c:v>
              </c:pt>
              <c:pt idx="85">
                <c:v>118604</c:v>
              </c:pt>
              <c:pt idx="86">
                <c:v>20783</c:v>
              </c:pt>
              <c:pt idx="87">
                <c:v>1018125</c:v>
              </c:pt>
              <c:pt idx="88">
                <c:v>53370</c:v>
              </c:pt>
              <c:pt idx="89">
                <c:v>1048559</c:v>
              </c:pt>
              <c:pt idx="90">
                <c:v>2264325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Monday</c:v>
              </c:pt>
              <c:pt idx="1">
                <c:v>Tuesday</c:v>
              </c:pt>
              <c:pt idx="2">
                <c:v>Wednesday</c:v>
              </c:pt>
              <c:pt idx="3">
                <c:v>Thursday</c:v>
              </c:pt>
              <c:pt idx="4">
                <c:v>Friday</c:v>
              </c:pt>
              <c:pt idx="5">
                <c:v>Saturday</c:v>
              </c:pt>
              <c:pt idx="6">
                <c:v>Sunday</c:v>
              </c:pt>
            </c:strLit>
          </c:cat>
          <c:val>
            <c:numLit>
              <c:formatCode>General</c:formatCode>
              <c:ptCount val="7"/>
              <c:pt idx="0">
                <c:v>240</c:v>
              </c:pt>
              <c:pt idx="1">
                <c:v>70</c:v>
              </c:pt>
              <c:pt idx="2">
                <c:v>45</c:v>
              </c:pt>
              <c:pt idx="3">
                <c:v>53</c:v>
              </c:pt>
              <c:pt idx="4">
                <c:v>39</c:v>
              </c:pt>
              <c:pt idx="5">
                <c:v>20</c:v>
              </c:pt>
              <c:pt idx="6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0-CDAB-49F9-BB50-EE043984C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9521216"/>
        <c:axId val="2079518816"/>
      </c:line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valAx>
        <c:axId val="207951881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Max Runtime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21216"/>
        <c:crosses val="max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catAx>
        <c:axId val="20795212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1881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3.1611897221334326E-2"/>
                  <c:y val="-0.1193191489361702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Engines!$L$4:$L$6</c:f>
              <c:strCache>
                <c:ptCount val="3"/>
                <c:pt idx="0">
                  <c:v>Completed</c:v>
                </c:pt>
                <c:pt idx="1">
                  <c:v>Failed</c:v>
                </c:pt>
                <c:pt idx="2">
                  <c:v>Partial</c:v>
                </c:pt>
              </c:strCache>
            </c:strRef>
          </c:cat>
          <c:val>
            <c:numRef>
              <c:f>Engines!$M$4:$M$6</c:f>
              <c:numCache>
                <c:formatCode>General</c:formatCode>
                <c:ptCount val="3"/>
                <c:pt idx="0">
                  <c:v>483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40046294" backgroundQuery="1" createdVersion="8" refreshedVersion="8" minRefreshableVersion="3" recordCount="0" supportSubquery="1" supportAdvancedDrill="1" xr:uid="{B078EFA6-2990-4F51-9BB9-32BEBF281B68}">
  <cacheSource type="external" connectionId="14"/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  <cacheField name="[Statuses].[Status].[Status]" caption="Status" numFmtId="0" hierarchy="107" level="1">
      <sharedItems count="3">
        <s v="Canceled"/>
        <s v="Completed"/>
        <s v="Failed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41898149" backgroundQuery="1" createdVersion="8" refreshedVersion="8" minRefreshableVersion="3" recordCount="0" supportSubquery="1" supportAdvancedDrill="1" xr:uid="{5533FFC0-18D9-4EB3-9EB5-A502F00CE883}">
  <cacheSource type="external" connectionId="14"/>
  <cacheFields count="4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  <cacheField name="[Measures].[Min of Runtime]" caption="Min of Runtime" numFmtId="0" hierarchy="140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086.610197569447" createdVersion="8" refreshedVersion="8" minRefreshableVersion="3" recordCount="487" xr:uid="{418B69AD-4F93-4D85-9002-6555A6FCA6B6}">
  <cacheSource type="worksheet">
    <worksheetSource name="ScansTable"/>
  </cacheSource>
  <cacheFields count="71">
    <cacheField name="ScanID" numFmtId="0">
      <sharedItems/>
    </cacheField>
    <cacheField name="ProjectId" numFmtId="0">
      <sharedItems/>
    </cacheField>
    <cacheField name="ProjectName" numFmtId="0">
      <sharedItems/>
    </cacheField>
    <cacheField name="Status" numFmtId="0">
      <sharedItems count="3">
        <s v="Completed"/>
        <s v="Partial"/>
        <s v="Failed"/>
      </sharedItems>
    </cacheField>
    <cacheField name="Branch" numFmtId="0">
      <sharedItems/>
    </cacheField>
    <cacheField name="Loc" numFmtId="0">
      <sharedItems containsString="0" containsBlank="1" containsNumber="1" containsInteger="1" minValue="2322" maxValue="570561"/>
    </cacheField>
    <cacheField name="CreatedAt" numFmtId="22">
      <sharedItems containsSemiMixedTypes="0" containsNonDate="0" containsDate="1" containsString="0" minDate="2025-12-08T14:02:41" maxDate="2026-03-05T04:18:29"/>
    </cacheField>
    <cacheField name="StartDate" numFmtId="22">
      <sharedItems containsSemiMixedTypes="0" containsNonDate="0" containsDate="1" containsString="0" minDate="2025-12-08T14:02:41" maxDate="2026-03-05T04:18:29"/>
    </cacheField>
    <cacheField name="EndDate" numFmtId="22">
      <sharedItems containsSemiMixedTypes="0" containsNonDate="0" containsDate="1" containsString="0" minDate="2025-12-08T14:04:48" maxDate="2026-03-05T04:20:40"/>
    </cacheField>
    <cacheField name="HourRequested" numFmtId="0">
      <sharedItems/>
    </cacheField>
    <cacheField name="ScanDate" numFmtId="0">
      <sharedItems/>
    </cacheField>
    <cacheField name="Runtime" numFmtId="164">
      <sharedItems containsSemiMixedTypes="0" containsNonDate="0" containsDate="1" containsString="0" minDate="1899-12-30T00:00:02" maxDate="1899-12-30T06:01:26"/>
    </cacheField>
    <cacheField name="Engines" numFmtId="0">
      <sharedItems/>
    </cacheField>
    <cacheField name="Initiator" numFmtId="0">
      <sharedItems/>
    </cacheField>
    <cacheField name="SourceType" numFmtId="0">
      <sharedItems count="6">
        <s v="zip"/>
        <s v="azure"/>
        <s v="bitbucket" u="1"/>
        <s v="github" u="1"/>
        <s v="" u="1"/>
        <s v="gitlab" u="1"/>
      </sharedItems>
    </cacheField>
    <cacheField name="SourceOrigin" numFmtId="0">
      <sharedItems/>
    </cacheField>
    <cacheField name="Sast" numFmtId="0">
      <sharedItems/>
    </cacheField>
    <cacheField name="Sca" numFmtId="0">
      <sharedItems/>
    </cacheField>
    <cacheField name="Kics" numFmtId="0">
      <sharedItems/>
    </cacheField>
    <cacheField name="Containers" numFmtId="0">
      <sharedItems/>
    </cacheField>
    <cacheField name="Api" numFmtId="0">
      <sharedItems/>
    </cacheField>
    <cacheField name="SSCS" numFmtId="0">
      <sharedItems/>
    </cacheField>
    <cacheField name="Total_Vulnerabilties" numFmtId="0">
      <sharedItems containsSemiMixedTypes="0" containsString="0" containsNumber="1" containsInteger="1" minValue="0" maxValue="1121"/>
    </cacheField>
    <cacheField name="Total_Critical" numFmtId="0">
      <sharedItems containsSemiMixedTypes="0" containsString="0" containsNumber="1" containsInteger="1" minValue="0" maxValue="55"/>
    </cacheField>
    <cacheField name="Total_High" numFmtId="0">
      <sharedItems containsSemiMixedTypes="0" containsString="0" containsNumber="1" containsInteger="1" minValue="0" maxValue="155"/>
    </cacheField>
    <cacheField name="Total_Medium" numFmtId="0">
      <sharedItems containsSemiMixedTypes="0" containsString="0" containsNumber="1" containsInteger="1" minValue="0" maxValue="160"/>
    </cacheField>
    <cacheField name="Total_Low" numFmtId="0">
      <sharedItems containsSemiMixedTypes="0" containsString="0" containsNumber="1" containsInteger="1" minValue="0" maxValue="58"/>
    </cacheField>
    <cacheField name="Total_Info" numFmtId="0">
      <sharedItems containsSemiMixedTypes="0" containsString="0" containsNumber="1" containsInteger="1" minValue="0" maxValue="4"/>
    </cacheField>
    <cacheField name="Sast_Total_Vulnerabilties" numFmtId="0">
      <sharedItems containsSemiMixedTypes="0" containsString="0" containsNumber="1" containsInteger="1" minValue="0" maxValue="396" count="57">
        <n v="4"/>
        <n v="14"/>
        <n v="0"/>
        <n v="1"/>
        <n v="19"/>
        <n v="2"/>
        <n v="9"/>
        <n v="13"/>
        <n v="10"/>
        <n v="5"/>
        <n v="12"/>
        <n v="18"/>
        <n v="7"/>
        <n v="11"/>
        <n v="8"/>
        <n v="182" u="1"/>
        <n v="57" u="1"/>
        <n v="105" u="1"/>
        <n v="225" u="1"/>
        <n v="30" u="1"/>
        <n v="95" u="1"/>
        <n v="6" u="1"/>
        <n v="15" u="1"/>
        <n v="213" u="1"/>
        <n v="208" u="1"/>
        <n v="244" u="1"/>
        <n v="396" u="1"/>
        <n v="24" u="1"/>
        <n v="34" u="1"/>
        <n v="60" u="1"/>
        <n v="17" u="1"/>
        <n v="25" u="1"/>
        <n v="165" u="1"/>
        <n v="252" u="1"/>
        <n v="3" u="1"/>
        <n v="16" u="1"/>
        <n v="174" u="1"/>
        <n v="56" u="1"/>
        <n v="321" u="1"/>
        <n v="32" u="1"/>
        <n v="33" u="1"/>
        <n v="49" u="1"/>
        <n v="35" u="1"/>
        <n v="218" u="1"/>
        <n v="38" u="1"/>
        <n v="21" u="1"/>
        <n v="20" u="1"/>
        <n v="52" u="1"/>
        <n v="40" u="1"/>
        <n v="62" u="1"/>
        <n v="58" u="1"/>
        <n v="37" u="1"/>
        <n v="22" u="1"/>
        <n v="36" u="1"/>
        <n v="319" u="1"/>
        <n v="334" u="1"/>
        <n v="156" u="1"/>
      </sharedItems>
      <fieldGroup par="70"/>
    </cacheField>
    <cacheField name="Sast_Critical" numFmtId="0">
      <sharedItems containsSemiMixedTypes="0" containsString="0" containsNumber="1" containsInteger="1" minValue="0" maxValue="0"/>
    </cacheField>
    <cacheField name="Sast_High" numFmtId="0">
      <sharedItems containsSemiMixedTypes="0" containsString="0" containsNumber="1" containsInteger="1" minValue="0" maxValue="7"/>
    </cacheField>
    <cacheField name="Sast_Medium" numFmtId="0">
      <sharedItems containsSemiMixedTypes="0" containsString="0" containsNumber="1" containsInteger="1" minValue="0" maxValue="7"/>
    </cacheField>
    <cacheField name="Sast_Low" numFmtId="0">
      <sharedItems containsSemiMixedTypes="0" containsString="0" containsNumber="1" containsInteger="1" minValue="0" maxValue="19"/>
    </cacheField>
    <cacheField name="Sast_Info" numFmtId="0">
      <sharedItems containsSemiMixedTypes="0" containsString="0" containsNumber="1" containsInteger="1" minValue="0" maxValue="0"/>
    </cacheField>
    <cacheField name="Kics_Total_Vulnerabilties" numFmtId="0">
      <sharedItems containsSemiMixedTypes="0" containsString="0" containsNumber="1" containsInteger="1" minValue="0" maxValue="0"/>
    </cacheField>
    <cacheField name="Kics_Critical" numFmtId="0">
      <sharedItems containsSemiMixedTypes="0" containsString="0" containsNumber="1" containsInteger="1" minValue="0" maxValue="0"/>
    </cacheField>
    <cacheField name="Kics_High" numFmtId="0">
      <sharedItems containsSemiMixedTypes="0" containsString="0" containsNumber="1" containsInteger="1" minValue="0" maxValue="0"/>
    </cacheField>
    <cacheField name="Kics_Medium" numFmtId="0">
      <sharedItems containsSemiMixedTypes="0" containsString="0" containsNumber="1" containsInteger="1" minValue="0" maxValue="0"/>
    </cacheField>
    <cacheField name="Kics_Low" numFmtId="0">
      <sharedItems containsSemiMixedTypes="0" containsString="0" containsNumber="1" containsInteger="1" minValue="0" maxValue="0"/>
    </cacheField>
    <cacheField name="Kics_Info" numFmtId="0">
      <sharedItems containsSemiMixedTypes="0" containsString="0" containsNumber="1" containsInteger="1" minValue="0" maxValue="0"/>
    </cacheField>
    <cacheField name="Sca_Total_Vulnerabilties" numFmtId="0">
      <sharedItems containsSemiMixedTypes="0" containsString="0" containsNumber="1" containsInteger="1" minValue="0" maxValue="95"/>
    </cacheField>
    <cacheField name="Sca_Critical" numFmtId="0">
      <sharedItems containsSemiMixedTypes="0" containsString="0" containsNumber="1" containsInteger="1" minValue="0" maxValue="10"/>
    </cacheField>
    <cacheField name="Sca_High" numFmtId="0">
      <sharedItems containsSemiMixedTypes="0" containsString="0" containsNumber="1" containsInteger="1" minValue="0" maxValue="51"/>
    </cacheField>
    <cacheField name="Sca_Medium" numFmtId="0">
      <sharedItems containsSemiMixedTypes="0" containsString="0" containsNumber="1" containsInteger="1" minValue="0" maxValue="48"/>
    </cacheField>
    <cacheField name="Sca_Low" numFmtId="0">
      <sharedItems containsSemiMixedTypes="0" containsString="0" containsNumber="1" containsInteger="1" minValue="0" maxValue="14"/>
    </cacheField>
    <cacheField name="Sca_Info" numFmtId="0">
      <sharedItems containsSemiMixedTypes="0" containsString="0" containsNumber="1" containsInteger="1" minValue="0" maxValue="2"/>
    </cacheField>
    <cacheField name="Packages_Total_Vulnerabilties" numFmtId="0">
      <sharedItems containsSemiMixedTypes="0" containsString="0" containsNumber="1" containsInteger="1" minValue="0" maxValue="1019"/>
    </cacheField>
    <cacheField name="Packages_Critical" numFmtId="0">
      <sharedItems containsSemiMixedTypes="0" containsString="0" containsNumber="1" containsInteger="1" minValue="0" maxValue="10"/>
    </cacheField>
    <cacheField name="Packages_High" numFmtId="0">
      <sharedItems containsSemiMixedTypes="0" containsString="0" containsNumber="1" containsInteger="1" minValue="0" maxValue="51"/>
    </cacheField>
    <cacheField name="Packages_Medium" numFmtId="0">
      <sharedItems containsSemiMixedTypes="0" containsString="0" containsNumber="1" containsInteger="1" minValue="0" maxValue="48"/>
    </cacheField>
    <cacheField name="Packages_Low" numFmtId="0">
      <sharedItems containsSemiMixedTypes="0" containsString="0" containsNumber="1" containsInteger="1" minValue="0" maxValue="14"/>
    </cacheField>
    <cacheField name="Packages_Info" numFmtId="0">
      <sharedItems containsSemiMixedTypes="0" containsString="0" containsNumber="1" containsInteger="1" minValue="0" maxValue="2"/>
    </cacheField>
    <cacheField name="Api_Total_Vulnerabilties" numFmtId="0">
      <sharedItems containsSemiMixedTypes="0" containsString="0" containsNumber="1" containsInteger="1" minValue="0" maxValue="0"/>
    </cacheField>
    <cacheField name="Api_Critical" numFmtId="0">
      <sharedItems containsSemiMixedTypes="0" containsString="0" containsNumber="1" containsInteger="1" minValue="0" maxValue="0"/>
    </cacheField>
    <cacheField name="Api_High" numFmtId="0">
      <sharedItems containsSemiMixedTypes="0" containsString="0" containsNumber="1" containsInteger="1" minValue="0" maxValue="0"/>
    </cacheField>
    <cacheField name="Api_Medium" numFmtId="0">
      <sharedItems containsSemiMixedTypes="0" containsString="0" containsNumber="1" containsInteger="1" minValue="0" maxValue="0"/>
    </cacheField>
    <cacheField name="Api_Low" numFmtId="0">
      <sharedItems containsSemiMixedTypes="0" containsString="0" containsNumber="1" containsInteger="1" minValue="0" maxValue="0"/>
    </cacheField>
    <cacheField name="Api_Info" numFmtId="0">
      <sharedItems containsSemiMixedTypes="0" containsString="0" containsNumber="1" containsInteger="1" minValue="0" maxValue="0"/>
    </cacheField>
    <cacheField name="SSCS_Total_Vulnerabilties" numFmtId="0">
      <sharedItems containsSemiMixedTypes="0" containsString="0" containsNumber="1" containsInteger="1" minValue="0" maxValue="0"/>
    </cacheField>
    <cacheField name="SSCS_Critical" numFmtId="0">
      <sharedItems containsSemiMixedTypes="0" containsString="0" containsNumber="1" containsInteger="1" minValue="0" maxValue="0"/>
    </cacheField>
    <cacheField name="SSCS_High" numFmtId="0">
      <sharedItems containsSemiMixedTypes="0" containsString="0" containsNumber="1" containsInteger="1" minValue="0" maxValue="0"/>
    </cacheField>
    <cacheField name="SSCS_Medium" numFmtId="0">
      <sharedItems containsSemiMixedTypes="0" containsString="0" containsNumber="1" containsInteger="1" minValue="0" maxValue="0"/>
    </cacheField>
    <cacheField name="SSCS_Low" numFmtId="0">
      <sharedItems containsSemiMixedTypes="0" containsString="0" containsNumber="1" containsInteger="1" minValue="0" maxValue="0"/>
    </cacheField>
    <cacheField name="SSCS_Info" numFmtId="0">
      <sharedItems containsSemiMixedTypes="0" containsString="0" containsNumber="1" containsInteger="1" minValue="0" maxValue="0"/>
    </cacheField>
    <cacheField name="Containers_Total_Vulnerabilties" numFmtId="0">
      <sharedItems containsSemiMixedTypes="0" containsString="0" containsNumber="1" containsInteger="1" minValue="0" maxValue="290"/>
    </cacheField>
    <cacheField name="Containers_Critical" numFmtId="0">
      <sharedItems containsSemiMixedTypes="0" containsString="0" containsNumber="1" containsInteger="1" minValue="0" maxValue="39"/>
    </cacheField>
    <cacheField name="Containers_High" numFmtId="0">
      <sharedItems containsSemiMixedTypes="0" containsString="0" containsNumber="1" containsInteger="1" minValue="0" maxValue="123"/>
    </cacheField>
    <cacheField name="Containers_Medium" numFmtId="0">
      <sharedItems containsSemiMixedTypes="0" containsString="0" containsNumber="1" containsInteger="1" minValue="0" maxValue="100"/>
    </cacheField>
    <cacheField name="Containers_Low" numFmtId="0">
      <sharedItems containsSemiMixedTypes="0" containsString="0" containsNumber="1" containsInteger="1" minValue="0" maxValue="26"/>
    </cacheField>
    <cacheField name="Containers_Info" numFmtId="0">
      <sharedItems containsSemiMixedTypes="0" containsString="0" containsNumber="1" containsInteger="1" minValue="0" maxValue="4"/>
    </cacheField>
    <cacheField name="Sast_Total_Vulnerabilties2" numFmtId="0" databaseField="0">
      <fieldGroup base="28">
        <discretePr count="57">
          <x v="1"/>
          <x v="31"/>
          <x v="0"/>
          <x v="6"/>
          <x v="12"/>
          <x v="17"/>
          <x v="47"/>
          <x v="48"/>
          <x v="49"/>
          <x v="50"/>
          <x v="23"/>
          <x v="7"/>
          <x v="5"/>
          <x v="10"/>
          <x v="2"/>
          <x v="25"/>
          <x v="26"/>
          <x v="27"/>
          <x v="28"/>
          <x v="29"/>
          <x v="30"/>
          <x v="22"/>
          <x v="32"/>
          <x v="33"/>
          <x v="34"/>
          <x v="35"/>
          <x v="36"/>
          <x v="37"/>
          <x v="38"/>
          <x v="39"/>
          <x v="40"/>
          <x v="41"/>
          <x v="42"/>
          <x v="43"/>
          <x v="44"/>
          <x v="45"/>
          <x v="46"/>
          <x v="24"/>
          <x v="0"/>
          <x v="0"/>
          <x v="0"/>
          <x v="3"/>
          <x v="4"/>
          <x v="8"/>
          <x v="9"/>
          <x v="11"/>
          <x v="13"/>
          <x v="14"/>
          <x v="15"/>
          <x v="16"/>
          <x v="18"/>
          <x v="19"/>
          <x v="20"/>
          <x v="21"/>
          <x v="0"/>
          <x v="0"/>
          <x v="0"/>
        </discretePr>
        <groupItems count="51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40624999" backgroundQuery="1" createdVersion="8" refreshedVersion="8" minRefreshableVersion="3" recordCount="0" supportSubquery="1" supportAdvancedDrill="1" xr:uid="{3BBE7F89-4E16-4603-AC20-6B26F8810FDA}">
  <cacheSource type="external" connectionId="14"/>
  <cacheFields count="3">
    <cacheField name="[Scans].[ScanDate].[ScanDate]" caption="ScanDate" numFmtId="0" hierarchy="45" level="1">
      <sharedItems count="84">
        <s v="1/01/2026"/>
        <s v="1/02/2026"/>
        <s v="1/03/2026"/>
        <s v="10/01/2026"/>
        <s v="10/02/2026"/>
        <s v="11/01/2026"/>
        <s v="11/02/2026"/>
        <s v="11/12/2025"/>
        <s v="12/01/2026"/>
        <s v="12/02/2026"/>
        <s v="13/01/2026"/>
        <s v="13/02/2026"/>
        <s v="14/01/2026"/>
        <s v="14/02/2026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6/01/2026"/>
        <s v="6/02/2026"/>
        <s v="7/01/2026"/>
        <s v="7/02/2026"/>
        <s v="8/01/2026"/>
        <s v="8/02/2026"/>
        <s v="8/12/2025"/>
        <s v="9/01/2026"/>
        <s v="9/02/2026"/>
        <s v="9/12/2025"/>
      </sharedItems>
    </cacheField>
    <cacheField name="[Measures].[Count of ScanID]" caption="Count of ScanID" numFmtId="0" hierarchy="134" level="32767"/>
    <cacheField name="[Measures].[Sum of Loc]" caption="Sum of Loc" numFmtId="0" hierarchy="15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42013892" backgroundQuery="1" createdVersion="8" refreshedVersion="8" minRefreshableVersion="3" recordCount="0" supportSubquery="1" supportAdvancedDrill="1" xr:uid="{A389C5AA-1F11-44E4-BCCE-5E82D712734F}">
  <cacheSource type="external" connectionId="14"/>
  <cacheFields count="3"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unt of ScanID]" caption="Count of ScanID" numFmtId="0" hierarchy="134" level="32767"/>
    <cacheField name="Unsupported0" numFmtId="0" hierarchy="161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6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4677546298" backgroundQuery="1" createdVersion="8" refreshedVersion="8" minRefreshableVersion="3" recordCount="0" supportSubquery="1" supportAdvancedDrill="1" xr:uid="{8DE96FC1-F017-4D26-B662-FC8072EE612F}">
  <cacheSource type="external" connectionId="14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28" level="32767"/>
    <cacheField name="[Measures].[Count of ApplicationID]" caption="Count of ApplicationID" numFmtId="0" hierarchy="129" level="32767"/>
    <cacheField name="[Measures].[Count of ScanID]" caption="Count of ScanID" numFmtId="0" hierarchy="134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4678703707" backgroundQuery="1" createdVersion="8" refreshedVersion="8" minRefreshableVersion="3" recordCount="0" supportSubquery="1" supportAdvancedDrill="1" xr:uid="{E3FA3C9E-EB9F-416F-AF6D-7CFC1D5B57C8}">
  <cacheSource type="external" connectionId="14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13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35416668" backgroundQuery="1" createdVersion="8" refreshedVersion="8" minRefreshableVersion="3" recordCount="0" supportSubquery="1" supportAdvancedDrill="1" xr:uid="{3B8DFBE9-F6C5-4F4F-9241-E8B57AC42E27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37152777" backgroundQuery="1" createdVersion="8" refreshedVersion="8" minRefreshableVersion="3" recordCount="0" supportSubquery="1" supportAdvancedDrill="1" xr:uid="{CD380659-5E17-476B-89F8-23E2067FFDBC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EngineName]" caption="Count of EngineName" numFmtId="0" hierarchy="141" level="32767"/>
    <cacheField name="[Statuses].[StartDate (Month)].[StartDate (Month)]" caption="StartDate (Month)" numFmtId="0" hierarchy="117" level="1">
      <sharedItems count="4">
        <s v="Dec"/>
        <s v="Jan"/>
        <s v="Feb"/>
        <s v="Mar"/>
      </sharedItems>
    </cacheField>
    <cacheField name="[Statuses].[StartDate (Year)].[StartDate (Year)]" caption="StartDate (Year)" numFmtId="0" hierarchy="115" level="1">
      <sharedItems count="2">
        <s v="2025"/>
        <s v="2026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38657408" backgroundQuery="1" createdVersion="8" refreshedVersion="8" minRefreshableVersion="3" recordCount="0" supportSubquery="1" supportAdvancedDrill="1" xr:uid="{095B9946-F4F4-40FD-AC8A-B837FFEDA7C5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07" level="1">
      <sharedItems count="3">
        <s v="Canceled"/>
        <s v="Completed"/>
        <s v="Failed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36458335" backgroundQuery="1" createdVersion="8" refreshedVersion="8" minRefreshableVersion="3" recordCount="0" supportSubquery="1" supportAdvancedDrill="1" xr:uid="{5EE92FEF-26BD-4317-8B27-2F6C042EE71A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134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38078705" backgroundQuery="1" createdVersion="8" refreshedVersion="8" minRefreshableVersion="3" recordCount="0" supportSubquery="1" supportAdvancedDrill="1" xr:uid="{BFC4D163-EFA0-48FF-83D7-10A1EEDE698F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134" level="32767"/>
    <cacheField name="[Measures].[Sum of Loc]" caption="Sum of Loc" numFmtId="0" hierarchy="152" level="32767"/>
    <cacheField name="[DateTable].[Date].[Date]" caption="Date" numFmtId="0" hierarchy="18" level="1">
      <sharedItems count="91">
        <s v="1/01/2026"/>
        <s v="1/02/2026"/>
        <s v="1/03/2026"/>
        <s v="10/01/2026"/>
        <s v="10/02/2026"/>
        <s v="10/12/2025"/>
        <s v="11/01/2026"/>
        <s v="11/02/2026"/>
        <s v="11/12/2025"/>
        <s v="12/01/2026"/>
        <s v="12/02/2026"/>
        <s v="12/12/2025"/>
        <s v="13/01/2026"/>
        <s v="13/02/2026"/>
        <s v="13/12/2025"/>
        <s v="14/01/2026"/>
        <s v="14/02/2026"/>
        <s v="14/12/2025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5/12/2025"/>
        <s v="6/01/2026"/>
        <s v="6/02/2026"/>
        <s v="6/12/2025"/>
        <s v="7/01/2026"/>
        <s v="7/02/2026"/>
        <s v="7/12/2025"/>
        <s v="8/01/2026"/>
        <s v="8/02/2026"/>
        <s v="8/12/2025"/>
        <s v="9/01/2026"/>
        <s v="9/02/2026"/>
        <s v="9/12/2025"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1" level="1">
      <sharedItems containsSemiMixedTypes="0" containsNonDate="0" containsString="0"/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39236113" backgroundQuery="1" createdVersion="8" refreshedVersion="8" minRefreshableVersion="3" recordCount="0" supportSubquery="1" supportAdvancedDrill="1" xr:uid="{BB75D695-E6F6-429E-A6D4-AA3D9CC3068D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134" level="32767"/>
    <cacheField name="[Measures].[Sum of Loc]" caption="Sum of Loc" numFmtId="0" hierarchy="152" level="32767"/>
    <cacheField name="[DateTable].[Month Name].[Month Name]" caption="Month Name" numFmtId="0" hierarchy="21" level="1">
      <sharedItems count="4">
        <s v="December"/>
        <s v="February"/>
        <s v="January"/>
        <s v="March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7">
  <r>
    <s v="323a25d6-ec8e-414b-97d6-8d0e5c77a19b"/>
    <s v="1d18a294-31bd-483e-8226-78a11d3479f4"/>
    <s v="BFL-Govdc-Apps/bfl/osd-tsm"/>
    <x v="0"/>
    <s v="feature_OSDME-4705_checkmarx_integration"/>
    <n v="20783"/>
    <d v="2026-03-05T01:03:54"/>
    <d v="2026-03-05T01:03:54"/>
    <d v="2026-03-05T01:05:08"/>
    <s v="1"/>
    <s v="5/03/2026"/>
    <d v="1899-12-30T00:01:14"/>
    <s v="sast,sca,apisec,containers"/>
    <s v="ksubburath"/>
    <x v="0"/>
    <s v="Azure DevOps"/>
    <b v="1"/>
    <b v="1"/>
    <b v="0"/>
    <b v="1"/>
    <b v="1"/>
    <b v="0"/>
    <n v="149"/>
    <n v="4"/>
    <n v="33"/>
    <n v="44"/>
    <n v="24"/>
    <n v="1"/>
    <x v="0"/>
    <n v="0"/>
    <n v="0"/>
    <n v="0"/>
    <n v="4"/>
    <n v="0"/>
    <n v="0"/>
    <n v="0"/>
    <n v="0"/>
    <n v="0"/>
    <n v="0"/>
    <n v="0"/>
    <n v="15"/>
    <n v="1"/>
    <n v="4"/>
    <n v="3"/>
    <n v="7"/>
    <n v="0"/>
    <n v="58"/>
    <n v="1"/>
    <n v="4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f2893cfa-74b9-4a08-bb31-d605a5624a95"/>
    <s v="1d18a294-31bd-483e-8226-78a11d3479f4"/>
    <s v="BFL-Govdc-Apps/bfl/osd-tsm"/>
    <x v="0"/>
    <s v="feature_OSDME-4705_checkmarx_integration"/>
    <n v="20783"/>
    <d v="2026-03-04T01:06:10"/>
    <d v="2026-03-04T01:06:10"/>
    <d v="2026-03-04T01:07:26"/>
    <s v="1"/>
    <s v="4/03/2026"/>
    <d v="1899-12-30T00:01:16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89c7ac1d-bad0-4406-9452-e9afdef81b4e"/>
    <s v="1d18a294-31bd-483e-8226-78a11d3479f4"/>
    <s v="BFL-Govdc-Apps/bfl/osd-tsm"/>
    <x v="0"/>
    <s v="feature_OSDME-4705_checkmarx_integration"/>
    <n v="20783"/>
    <d v="2026-03-03T01:06:05"/>
    <d v="2026-03-03T01:06:05"/>
    <d v="2026-03-03T01:07:18"/>
    <s v="1"/>
    <s v="3/03/2026"/>
    <d v="1899-12-30T00:01:12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0105744e-4676-4fc5-a45e-ac894ae3a5f7"/>
    <s v="1d18a294-31bd-483e-8226-78a11d3479f4"/>
    <s v="BFL-Govdc-Apps/bfl/osd-tsm"/>
    <x v="0"/>
    <s v="develop"/>
    <n v="20783"/>
    <d v="2026-03-02T16:08:32"/>
    <d v="2026-03-02T16:08:32"/>
    <d v="2026-03-02T16:10:06"/>
    <s v="16"/>
    <s v="2/03/2026"/>
    <d v="1899-12-30T00:01:34"/>
    <s v="sast,containers,sca"/>
    <s v="achauhan4"/>
    <x v="1"/>
    <s v="Project Scan"/>
    <b v="1"/>
    <b v="1"/>
    <b v="0"/>
    <b v="1"/>
    <b v="0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bb0e7be1-b585-4827-9b4a-9500d3cf7508"/>
    <s v="1d18a294-31bd-483e-8226-78a11d3479f4"/>
    <s v="BFL-Govdc-Apps/bfl/osd-tsm"/>
    <x v="0"/>
    <s v="feature_OSDME-4705_checkmarx_integration"/>
    <n v="20783"/>
    <d v="2026-03-02T01:06:01"/>
    <d v="2026-03-02T01:06:01"/>
    <d v="2026-03-02T01:07:17"/>
    <s v="1"/>
    <s v="2/03/2026"/>
    <d v="1899-12-30T00:01:16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0ccc7f63-a39b-403c-bcf7-4bffc7ae6df6"/>
    <s v="1d18a294-31bd-483e-8226-78a11d3479f4"/>
    <s v="BFL-Govdc-Apps/bfl/osd-tsm"/>
    <x v="0"/>
    <s v="feature_OSDME-4705_checkmarx_integration"/>
    <n v="20783"/>
    <d v="2026-03-01T01:06:04"/>
    <d v="2026-03-01T01:06:04"/>
    <d v="2026-03-01T01:08:16"/>
    <s v="1"/>
    <s v="1/03/2026"/>
    <d v="1899-12-30T00:02:12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46aeaad-7c6c-4a46-a053-3ffc5432a394"/>
    <s v="1d18a294-31bd-483e-8226-78a11d3479f4"/>
    <s v="BFL-Govdc-Apps/bfl/osd-tsm"/>
    <x v="0"/>
    <s v="feature_OSDME-4705_checkmarx_integration"/>
    <n v="20783"/>
    <d v="2026-02-28T01:00:38"/>
    <d v="2026-02-28T01:00:38"/>
    <d v="2026-02-28T01:02:46"/>
    <s v="1"/>
    <s v="28/02/2026"/>
    <d v="1899-12-30T00:02:08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60040d30-dd8b-476d-bd16-2ff00a882e11"/>
    <s v="1d18a294-31bd-483e-8226-78a11d3479f4"/>
    <s v="BFL-Govdc-Apps/bfl/osd-tsm"/>
    <x v="0"/>
    <s v="feature_OSDME-4705_checkmarx_integration"/>
    <n v="20783"/>
    <d v="2026-02-27T01:06:21"/>
    <d v="2026-02-27T01:06:21"/>
    <d v="2026-02-27T01:07:44"/>
    <s v="1"/>
    <s v="27/02/2026"/>
    <d v="1899-12-30T00:01:22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18d1e41e-8664-42d4-9644-11aed25faec6"/>
    <s v="1d18a294-31bd-483e-8226-78a11d3479f4"/>
    <s v="BFL-Govdc-Apps/bfl/osd-tsm"/>
    <x v="0"/>
    <s v="feature_OSDME-4705_checkmarx_integration"/>
    <n v="20783"/>
    <d v="2026-02-26T01:06:16"/>
    <d v="2026-02-26T01:06:16"/>
    <d v="2026-02-26T01:08:11"/>
    <s v="1"/>
    <s v="26/02/2026"/>
    <d v="1899-12-30T00:01:55"/>
    <s v="sast,sca,apisec,containers"/>
    <s v="ksubburath"/>
    <x v="0"/>
    <s v="Azure DevOps"/>
    <b v="1"/>
    <b v="1"/>
    <b v="0"/>
    <b v="1"/>
    <b v="1"/>
    <b v="0"/>
    <n v="147"/>
    <n v="4"/>
    <n v="29"/>
    <n v="41"/>
    <n v="25"/>
    <n v="3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da8d54e9-5994-43a8-8b60-5e00e77bd881"/>
    <s v="1d18a294-31bd-483e-8226-78a11d3479f4"/>
    <s v="BFL-Govdc-Apps/bfl/osd-tsm"/>
    <x v="0"/>
    <s v="feature_OSDME-4705_checkmarx_integration"/>
    <n v="20783"/>
    <d v="2026-02-25T01:00:43"/>
    <d v="2026-02-25T01:00:43"/>
    <d v="2026-02-25T01:02:36"/>
    <s v="1"/>
    <s v="25/02/2026"/>
    <d v="1899-12-30T00:01:53"/>
    <s v="sast,sca,apisec,containers"/>
    <s v="ksubburath"/>
    <x v="0"/>
    <s v="Azure DevOps"/>
    <b v="1"/>
    <b v="1"/>
    <b v="0"/>
    <b v="1"/>
    <b v="1"/>
    <b v="0"/>
    <n v="136"/>
    <n v="4"/>
    <n v="29"/>
    <n v="41"/>
    <n v="25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48"/>
    <n v="1"/>
    <n v="2"/>
    <n v="3"/>
    <n v="7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99cd4e76-0667-46d0-a726-e76bb0c413fe"/>
    <s v="1d18a294-31bd-483e-8226-78a11d3479f4"/>
    <s v="BFL-Govdc-Apps/bfl/osd-tsm"/>
    <x v="0"/>
    <s v="feature_OSDME-4705_checkmarx_integration"/>
    <n v="20783"/>
    <d v="2026-02-24T01:03:11"/>
    <d v="2026-02-24T01:03:11"/>
    <d v="2026-02-24T01:04:22"/>
    <s v="1"/>
    <s v="24/02/2026"/>
    <d v="1899-12-30T00:01:10"/>
    <s v="sast,sca,apisec,containers"/>
    <s v="ksubburath"/>
    <x v="0"/>
    <s v="Azure DevOps"/>
    <b v="1"/>
    <b v="1"/>
    <b v="0"/>
    <b v="1"/>
    <b v="1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be819ca3-282b-4bb9-9f72-926ca0eb3850"/>
    <s v="1d18a294-31bd-483e-8226-78a11d3479f4"/>
    <s v="BFL-Govdc-Apps/bfl/osd-tsm"/>
    <x v="0"/>
    <s v="develop"/>
    <n v="20783"/>
    <d v="2026-02-23T17:52:15"/>
    <d v="2026-02-23T17:52:15"/>
    <d v="2026-02-23T17:53:46"/>
    <s v="17"/>
    <s v="23/02/2026"/>
    <d v="1899-12-30T00:01:30"/>
    <s v="sast,containers,sca"/>
    <s v="achauhan4"/>
    <x v="1"/>
    <s v="Project Scan"/>
    <b v="1"/>
    <b v="1"/>
    <b v="0"/>
    <b v="1"/>
    <b v="0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61aa073-cda9-4c47-aacc-12e2e30bbbc8"/>
    <s v="1d18a294-31bd-483e-8226-78a11d3479f4"/>
    <s v="BFL-Govdc-Apps/bfl/osd-tsm"/>
    <x v="0"/>
    <s v="feature_OSDME-4705_checkmarx_integration"/>
    <n v="20783"/>
    <d v="2026-02-23T01:06:41"/>
    <d v="2026-02-23T01:06:41"/>
    <d v="2026-02-23T01:07:55"/>
    <s v="1"/>
    <s v="23/02/2026"/>
    <d v="1899-12-30T00:01:14"/>
    <s v="sast,sca,apisec,containers"/>
    <s v="ksubburath"/>
    <x v="0"/>
    <s v="Azure DevOps"/>
    <b v="1"/>
    <b v="1"/>
    <b v="0"/>
    <b v="1"/>
    <b v="1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196e2ff-811d-4faa-9779-3c91a9084a9e"/>
    <s v="1d18a294-31bd-483e-8226-78a11d3479f4"/>
    <s v="BFL-Govdc-Apps/bfl/osd-tsm"/>
    <x v="0"/>
    <s v="feature_OSDME-4705_checkmarx_integration"/>
    <n v="20783"/>
    <d v="2026-02-22T01:07:50"/>
    <d v="2026-02-22T01:07:50"/>
    <d v="2026-02-22T01:09:02"/>
    <s v="1"/>
    <s v="22/02/2026"/>
    <d v="1899-12-30T00:01:12"/>
    <s v="sast,sca,apisec,containers"/>
    <s v="ksubburath"/>
    <x v="0"/>
    <s v="Azure DevOps"/>
    <b v="1"/>
    <b v="1"/>
    <b v="0"/>
    <b v="1"/>
    <b v="1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3e5336b-e377-4ed0-a0cb-d53aa90d9275"/>
    <s v="1d18a294-31bd-483e-8226-78a11d3479f4"/>
    <s v="BFL-Govdc-Apps/bfl/osd-tsm"/>
    <x v="0"/>
    <s v="feature_OSDME-4705_checkmarx_integration"/>
    <n v="20783"/>
    <d v="2026-02-21T01:08:06"/>
    <d v="2026-02-21T01:08:06"/>
    <d v="2026-02-21T01:09:17"/>
    <s v="1"/>
    <s v="21/02/2026"/>
    <d v="1899-12-30T00:01:11"/>
    <s v="sast,sca,apisec,containers"/>
    <s v="ksubburath"/>
    <x v="0"/>
    <s v="Azure DevOps"/>
    <b v="1"/>
    <b v="1"/>
    <b v="0"/>
    <b v="1"/>
    <b v="1"/>
    <b v="0"/>
    <n v="13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4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46506dcd-b75f-42e3-bc67-afa6df0cf4bb"/>
    <s v="1d18a294-31bd-483e-8226-78a11d3479f4"/>
    <s v="BFL-Govdc-Apps/bfl/osd-tsm"/>
    <x v="0"/>
    <s v="feature_OSDME-4705_checkmarx_integration"/>
    <n v="20783"/>
    <d v="2026-02-20T01:02:32"/>
    <d v="2026-02-20T01:02:32"/>
    <d v="2026-02-20T01:03:45"/>
    <s v="1"/>
    <s v="20/02/2026"/>
    <d v="1899-12-30T00:01:13"/>
    <s v="sast,sca,apisec,containers"/>
    <s v="ksubburath"/>
    <x v="0"/>
    <s v="Azure DevOps"/>
    <b v="1"/>
    <b v="1"/>
    <b v="0"/>
    <b v="1"/>
    <b v="1"/>
    <b v="0"/>
    <n v="144"/>
    <n v="4"/>
    <n v="29"/>
    <n v="41"/>
    <n v="24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398fa802-157f-46e8-a77b-077153e6be50"/>
    <s v="1d18a294-31bd-483e-8226-78a11d3479f4"/>
    <s v="BFL-Govdc-Apps/bfl/osd-tsm"/>
    <x v="0"/>
    <s v="feature_OSDME-4705_checkmarx_integration"/>
    <n v="20783"/>
    <d v="2026-02-19T01:04:07"/>
    <d v="2026-02-19T01:04:07"/>
    <d v="2026-02-19T01:05:25"/>
    <s v="1"/>
    <s v="19/02/2026"/>
    <d v="1899-12-30T00:01:17"/>
    <s v="sast,sca,apisec,containers"/>
    <s v="ksubburath"/>
    <x v="0"/>
    <s v="Azure DevOps"/>
    <b v="1"/>
    <b v="1"/>
    <b v="0"/>
    <b v="1"/>
    <b v="1"/>
    <b v="0"/>
    <n v="144"/>
    <n v="4"/>
    <n v="29"/>
    <n v="41"/>
    <n v="24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fae138b-7006-4c11-80c8-c29c687e3b7c"/>
    <s v="1d18a294-31bd-483e-8226-78a11d3479f4"/>
    <s v="BFL-Govdc-Apps/bfl/osd-tsm"/>
    <x v="0"/>
    <s v="feature_OSDME-4705_checkmarx_integration"/>
    <n v="20783"/>
    <d v="2026-02-18T01:09:13"/>
    <d v="2026-02-18T01:09:13"/>
    <d v="2026-02-18T01:11:07"/>
    <s v="1"/>
    <s v="18/02/2026"/>
    <d v="1899-12-30T00:01:54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d06487e-b5ec-4df9-8dd0-d57837dfb09c"/>
    <s v="1d18a294-31bd-483e-8226-78a11d3479f4"/>
    <s v="BFL-Govdc-Apps/bfl/osd-tsm"/>
    <x v="0"/>
    <s v="feature_OSDME-4705_checkmarx_integration"/>
    <n v="20783"/>
    <d v="2026-02-17T01:09:44"/>
    <d v="2026-02-17T01:09:44"/>
    <d v="2026-02-17T01:11:01"/>
    <s v="1"/>
    <s v="17/02/2026"/>
    <d v="1899-12-30T00:01:17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0744463e-3d52-4041-bceb-b10e1d4dc258"/>
    <s v="1d18a294-31bd-483e-8226-78a11d3479f4"/>
    <s v="BFL-Govdc-Apps/bfl/osd-tsm"/>
    <x v="0"/>
    <s v="develop"/>
    <n v="20783"/>
    <d v="2026-02-16T14:37:49"/>
    <d v="2026-02-16T14:37:49"/>
    <d v="2026-02-16T14:39:17"/>
    <s v="14"/>
    <s v="16/02/2026"/>
    <d v="1899-12-30T00:01:28"/>
    <s v="sast,containers,sca"/>
    <s v="achauhan4"/>
    <x v="1"/>
    <s v="Project Scan"/>
    <b v="1"/>
    <b v="1"/>
    <b v="0"/>
    <b v="1"/>
    <b v="0"/>
    <b v="0"/>
    <n v="14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8d209d94-87f3-47b9-b8b8-961fb903841e"/>
    <s v="1d18a294-31bd-483e-8226-78a11d3479f4"/>
    <s v="BFL-Govdc-Apps/bfl/osd-tsm"/>
    <x v="0"/>
    <s v="feature_OSDME-4705_checkmarx_integration"/>
    <n v="20783"/>
    <d v="2026-02-16T01:06:43"/>
    <d v="2026-02-16T01:06:43"/>
    <d v="2026-02-16T01:08:01"/>
    <s v="1"/>
    <s v="16/02/2026"/>
    <d v="1899-12-30T00:01:18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d11a579e-6e0f-48fe-be1f-075653378faf"/>
    <s v="1d18a294-31bd-483e-8226-78a11d3479f4"/>
    <s v="BFL-Govdc-Apps/bfl/osd-tsm"/>
    <x v="0"/>
    <s v="feature_OSDME-4705_checkmarx_integration"/>
    <n v="20783"/>
    <d v="2026-02-15T01:09:41"/>
    <d v="2026-02-15T01:09:41"/>
    <d v="2026-02-15T01:10:52"/>
    <s v="1"/>
    <s v="15/02/2026"/>
    <d v="1899-12-30T00:01:11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fd565375-29ee-470e-a945-388d24c18a3e"/>
    <s v="1d18a294-31bd-483e-8226-78a11d3479f4"/>
    <s v="BFL-Govdc-Apps/bfl/osd-tsm"/>
    <x v="0"/>
    <s v="feature_OSDME-4705_checkmarx_integration"/>
    <n v="20783"/>
    <d v="2026-02-14T01:00:51"/>
    <d v="2026-02-14T01:00:51"/>
    <d v="2026-02-14T01:02:42"/>
    <s v="1"/>
    <s v="14/02/2026"/>
    <d v="1899-12-30T00:01:51"/>
    <s v="sast,sca,apisec,containers"/>
    <s v="ksubburath"/>
    <x v="0"/>
    <s v="Azure DevOps"/>
    <b v="1"/>
    <b v="1"/>
    <b v="0"/>
    <b v="1"/>
    <b v="1"/>
    <b v="0"/>
    <n v="13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02a5371-de93-44ac-86cc-1b1481409dcb"/>
    <s v="1d18a294-31bd-483e-8226-78a11d3479f4"/>
    <s v="BFL-Govdc-Apps/bfl/osd-tsm"/>
    <x v="0"/>
    <s v="feature_OSDME-4705_checkmarx_integration"/>
    <n v="20783"/>
    <d v="2026-02-13T12:39:58"/>
    <d v="2026-02-13T12:39:58"/>
    <d v="2026-02-13T12:41:15"/>
    <s v="12"/>
    <s v="13/02/2026"/>
    <d v="1899-12-30T00:01:18"/>
    <s v="sast,sca,apisec,containers"/>
    <s v="ksubburath"/>
    <x v="0"/>
    <s v="Azure DevOps"/>
    <b v="1"/>
    <b v="1"/>
    <b v="0"/>
    <b v="1"/>
    <b v="1"/>
    <b v="0"/>
    <n v="13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4cb71086-a19e-44a4-b94a-03444d5810f9"/>
    <s v="1d18a294-31bd-483e-8226-78a11d3479f4"/>
    <s v="BFL-Govdc-Apps/bfl/osd-tsm"/>
    <x v="0"/>
    <s v="feature_OSDME-4705_checkmarx_integration"/>
    <n v="20783"/>
    <d v="2026-02-13T01:04:39"/>
    <d v="2026-02-13T01:04:39"/>
    <d v="2026-02-13T01:06:50"/>
    <s v="1"/>
    <s v="13/02/2026"/>
    <d v="1899-12-30T00:02:11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0f310f18-5d6e-4598-bcee-f48a954a448d"/>
    <s v="1d18a294-31bd-483e-8226-78a11d3479f4"/>
    <s v="BFL-Govdc-Apps/bfl/osd-tsm"/>
    <x v="0"/>
    <s v="feature_OSDME-4705_checkmarx_integration"/>
    <n v="20783"/>
    <d v="2026-02-12T01:03:57"/>
    <d v="2026-02-12T01:03:57"/>
    <d v="2026-02-12T01:05:22"/>
    <s v="1"/>
    <s v="12/02/2026"/>
    <d v="1899-12-30T00:01:26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3942241f-61c6-443d-92f6-157d9ee57a99"/>
    <s v="1d18a294-31bd-483e-8226-78a11d3479f4"/>
    <s v="BFL-Govdc-Apps/bfl/osd-tsm"/>
    <x v="0"/>
    <s v="feature_OSDME-4705_checkmarx_integration"/>
    <n v="20783"/>
    <d v="2026-02-11T01:00:54"/>
    <d v="2026-02-11T01:00:54"/>
    <d v="2026-02-11T01:03:05"/>
    <s v="1"/>
    <s v="11/02/2026"/>
    <d v="1899-12-30T00:02:11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bea00b3-54c3-42ae-9f63-6f3e86de0a96"/>
    <s v="1d18a294-31bd-483e-8226-78a11d3479f4"/>
    <s v="BFL-Govdc-Apps/bfl/osd-tsm"/>
    <x v="0"/>
    <s v="feature_OSDME-4705_checkmarx_integration"/>
    <n v="20783"/>
    <d v="2026-02-10T17:53:19"/>
    <d v="2026-02-10T17:53:19"/>
    <d v="2026-02-10T17:54:31"/>
    <s v="17"/>
    <s v="10/02/2026"/>
    <d v="1899-12-30T00:01:12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e1933da-176b-4cc5-9302-98f36764783a"/>
    <s v="1d18a294-31bd-483e-8226-78a11d3479f4"/>
    <s v="BFL-Govdc-Apps/bfl/osd-tsm"/>
    <x v="0"/>
    <s v="feature_OSDME-4705_checkmarx_integration"/>
    <n v="20783"/>
    <d v="2026-02-10T01:01:03"/>
    <d v="2026-02-10T01:01:03"/>
    <d v="2026-02-10T01:03:06"/>
    <s v="1"/>
    <s v="10/02/2026"/>
    <d v="1899-12-30T00:02:03"/>
    <s v="sast,sca,apisec,containers"/>
    <s v="ksubburath"/>
    <x v="0"/>
    <s v="Azure DevOps"/>
    <b v="1"/>
    <b v="1"/>
    <b v="0"/>
    <b v="1"/>
    <b v="1"/>
    <b v="0"/>
    <n v="13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86db82d-31fb-4f9c-8bd7-714d2ffd1bd8"/>
    <s v="1d18a294-31bd-483e-8226-78a11d3479f4"/>
    <s v="BFL-Govdc-Apps/bfl/osd-tsm"/>
    <x v="0"/>
    <s v="develop"/>
    <n v="20783"/>
    <d v="2026-02-09T16:35:52"/>
    <d v="2026-02-09T16:35:52"/>
    <d v="2026-02-09T16:37:19"/>
    <s v="16"/>
    <s v="9/02/2026"/>
    <d v="1899-12-30T00:01:27"/>
    <s v="sast,containers,sca"/>
    <s v="achauhan4"/>
    <x v="1"/>
    <s v="Project Scan"/>
    <b v="1"/>
    <b v="1"/>
    <b v="0"/>
    <b v="1"/>
    <b v="0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01717f43-a0a8-4c5c-ba16-f0621064ec36"/>
    <s v="1d18a294-31bd-483e-8226-78a11d3479f4"/>
    <s v="BFL-Govdc-Apps/bfl/osd-tsm"/>
    <x v="0"/>
    <s v="feature_OSDME-4705_checkmarx_integration"/>
    <n v="20783"/>
    <d v="2026-02-09T01:01:23"/>
    <d v="2026-02-09T01:01:23"/>
    <d v="2026-02-09T01:03:20"/>
    <s v="1"/>
    <s v="9/02/2026"/>
    <d v="1899-12-30T00:01:57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2aaa6104-65db-49a5-a024-e180f6f7a6b7"/>
    <s v="1d18a294-31bd-483e-8226-78a11d3479f4"/>
    <s v="BFL-Govdc-Apps/bfl/osd-tsm"/>
    <x v="0"/>
    <s v="feature_OSDME-4705_checkmarx_integration"/>
    <n v="20783"/>
    <d v="2026-02-08T01:01:26"/>
    <d v="2026-02-08T01:01:26"/>
    <d v="2026-02-08T01:03:39"/>
    <s v="1"/>
    <s v="8/02/2026"/>
    <d v="1899-12-30T00:02:14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58b686de-f446-4dac-ba43-0112dcc2e7d4"/>
    <s v="1d18a294-31bd-483e-8226-78a11d3479f4"/>
    <s v="BFL-Govdc-Apps/bfl/osd-tsm"/>
    <x v="0"/>
    <s v="feature_OSDME-4705_checkmarx_integration"/>
    <n v="20783"/>
    <d v="2026-02-07T01:01:11"/>
    <d v="2026-02-07T01:01:11"/>
    <d v="2026-02-07T01:02:28"/>
    <s v="1"/>
    <s v="7/02/2026"/>
    <d v="1899-12-30T00:01:17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47773979-6864-484f-8564-aebb24c8c695"/>
    <s v="1d18a294-31bd-483e-8226-78a11d3479f4"/>
    <s v="BFL-Govdc-Apps/bfl/osd-tsm"/>
    <x v="0"/>
    <s v="feature_OSDME-4705_checkmarx_integration"/>
    <n v="20783"/>
    <d v="2026-02-06T01:01:24"/>
    <d v="2026-02-06T01:01:24"/>
    <d v="2026-02-06T01:03:39"/>
    <s v="1"/>
    <s v="6/02/2026"/>
    <d v="1899-12-30T00:02:16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0ebc59f4-c8c8-4a7f-a7e8-acc4ce7f39de"/>
    <s v="1d18a294-31bd-483e-8226-78a11d3479f4"/>
    <s v="BFL-Govdc-Apps/bfl/osd-tsm"/>
    <x v="0"/>
    <s v="feature_OSDME-4705_checkmarx_integration"/>
    <n v="20783"/>
    <d v="2026-02-05T01:00:54"/>
    <d v="2026-02-05T01:00:54"/>
    <d v="2026-02-05T01:03:09"/>
    <s v="1"/>
    <s v="5/02/2026"/>
    <d v="1899-12-30T00:02:15"/>
    <s v="sast,sca,apisec,containers"/>
    <s v="ksubburath"/>
    <x v="0"/>
    <s v="Azure DevOps"/>
    <b v="1"/>
    <b v="1"/>
    <b v="0"/>
    <b v="1"/>
    <b v="1"/>
    <b v="0"/>
    <n v="125"/>
    <n v="3"/>
    <n v="22"/>
    <n v="32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1"/>
    <n v="1"/>
    <n v="18"/>
    <n v="26"/>
    <n v="5"/>
    <n v="1"/>
  </r>
  <r>
    <s v="9b0578d6-b299-4a84-b232-b52c3f62e97a"/>
    <s v="1d18a294-31bd-483e-8226-78a11d3479f4"/>
    <s v="BFL-Govdc-Apps/bfl/osd-tsm"/>
    <x v="0"/>
    <s v="feature_OSDME-4705_checkmarx_integration"/>
    <n v="20783"/>
    <d v="2026-02-04T01:01:28"/>
    <d v="2026-02-04T01:01:28"/>
    <d v="2026-02-04T01:03:44"/>
    <s v="1"/>
    <s v="4/02/2026"/>
    <d v="1899-12-30T00:02:15"/>
    <s v="sast,sca,apisec,containers"/>
    <s v="ksubburath"/>
    <x v="0"/>
    <s v="Azure DevOps"/>
    <b v="1"/>
    <b v="1"/>
    <b v="0"/>
    <b v="1"/>
    <b v="1"/>
    <b v="0"/>
    <n v="115"/>
    <n v="3"/>
    <n v="16"/>
    <n v="29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41"/>
    <n v="1"/>
    <n v="12"/>
    <n v="23"/>
    <n v="5"/>
    <n v="0"/>
  </r>
  <r>
    <s v="96ca5995-ebd0-4428-aeee-f5099ce89bc9"/>
    <s v="1d18a294-31bd-483e-8226-78a11d3479f4"/>
    <s v="BFL-Govdc-Apps/bfl/osd-tsm"/>
    <x v="0"/>
    <s v="feature_OSDME-4705_checkmarx_integration"/>
    <n v="20783"/>
    <d v="2026-02-03T01:01:12"/>
    <d v="2026-02-03T01:01:12"/>
    <d v="2026-02-03T01:03:12"/>
    <s v="1"/>
    <s v="3/02/2026"/>
    <d v="1899-12-30T00:01:59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499bb069-62c7-48a4-ba90-c1397bec5567"/>
    <s v="1d18a294-31bd-483e-8226-78a11d3479f4"/>
    <s v="BFL-Govdc-Apps/bfl/osd-tsm"/>
    <x v="0"/>
    <s v="develop"/>
    <n v="20783"/>
    <d v="2026-02-02T19:09:21"/>
    <d v="2026-02-02T19:09:21"/>
    <d v="2026-02-02T19:10:51"/>
    <s v="19"/>
    <s v="2/02/2026"/>
    <d v="1899-12-30T00:01:29"/>
    <s v="sast,containers,sca"/>
    <s v="achauhan4"/>
    <x v="1"/>
    <s v="Project Scan"/>
    <b v="1"/>
    <b v="1"/>
    <b v="0"/>
    <b v="1"/>
    <b v="0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2fb53a42-51a6-4534-86f5-88de58ed9daa"/>
    <s v="1d18a294-31bd-483e-8226-78a11d3479f4"/>
    <s v="BFL-Govdc-Apps/bfl/osd-tsm"/>
    <x v="0"/>
    <s v="feature_OSDME-4705_checkmarx_integration"/>
    <n v="20783"/>
    <d v="2026-02-02T01:00:59"/>
    <d v="2026-02-02T01:00:59"/>
    <d v="2026-02-02T01:03:14"/>
    <s v="1"/>
    <s v="2/02/2026"/>
    <d v="1899-12-30T00:02:15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31b0f27b-88ec-4c9f-88a5-5175ee90372d"/>
    <s v="1d18a294-31bd-483e-8226-78a11d3479f4"/>
    <s v="BFL-Govdc-Apps/bfl/osd-tsm"/>
    <x v="0"/>
    <s v="feature_OSDME-4705_checkmarx_integration"/>
    <n v="20783"/>
    <d v="2026-02-01T01:01:22"/>
    <d v="2026-02-01T01:01:22"/>
    <d v="2026-02-01T01:02:51"/>
    <s v="1"/>
    <s v="1/02/2026"/>
    <d v="1899-12-30T00:01:29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52bf2fce-8489-46e7-9032-444f7a2613e9"/>
    <s v="1d18a294-31bd-483e-8226-78a11d3479f4"/>
    <s v="BFL-Govdc-Apps/bfl/osd-tsm"/>
    <x v="0"/>
    <s v="feature_OSDME-4705_checkmarx_integration"/>
    <n v="20783"/>
    <d v="2026-01-31T01:02:13"/>
    <d v="2026-01-31T01:02:13"/>
    <d v="2026-01-31T01:03:41"/>
    <s v="1"/>
    <s v="31/01/2026"/>
    <d v="1899-12-30T00:01:28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f992c850-0bc9-4a75-873c-c03ff37e2cc6"/>
    <s v="1d18a294-31bd-483e-8226-78a11d3479f4"/>
    <s v="BFL-Govdc-Apps/bfl/osd-tsm"/>
    <x v="0"/>
    <s v="feature_OSDME-4705_checkmarx_integration"/>
    <n v="20783"/>
    <d v="2026-01-30T01:01:17"/>
    <d v="2026-01-30T01:01:17"/>
    <d v="2026-01-30T01:03:29"/>
    <s v="1"/>
    <s v="30/01/2026"/>
    <d v="1899-12-30T00:02:12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62cc34c4-6ccc-4d66-973a-503e4f60f9ca"/>
    <s v="1d18a294-31bd-483e-8226-78a11d3479f4"/>
    <s v="BFL-Govdc-Apps/bfl/osd-tsm"/>
    <x v="0"/>
    <s v="feature_OSDME-4705_checkmarx_integration"/>
    <n v="20783"/>
    <d v="2026-01-29T01:01:18"/>
    <d v="2026-01-29T01:01:18"/>
    <d v="2026-01-29T01:03:32"/>
    <s v="1"/>
    <s v="29/01/2026"/>
    <d v="1899-12-30T00:02:14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2c0cc886-5a4b-4430-bbd3-b1f75fbc8719"/>
    <s v="1d18a294-31bd-483e-8226-78a11d3479f4"/>
    <s v="BFL-Govdc-Apps/bfl/osd-tsm"/>
    <x v="0"/>
    <s v="feature_OSDME-4705_checkmarx_integration"/>
    <n v="20783"/>
    <d v="2026-01-28T01:00:54"/>
    <d v="2026-01-28T01:00:54"/>
    <d v="2026-01-28T01:02:40"/>
    <s v="1"/>
    <s v="28/01/2026"/>
    <d v="1899-12-30T00:01:46"/>
    <s v="sast,sca,apisec,containers"/>
    <s v="ksubburath"/>
    <x v="0"/>
    <s v="Azure DevOps"/>
    <b v="1"/>
    <b v="1"/>
    <b v="0"/>
    <b v="1"/>
    <b v="1"/>
    <b v="0"/>
    <n v="126"/>
    <n v="3"/>
    <n v="23"/>
    <n v="33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3dc0d2a8-45f5-4e7e-9689-938d37a31214"/>
    <s v="1d18a294-31bd-483e-8226-78a11d3479f4"/>
    <s v="BFL-Govdc-Apps/bfl/osd-tsm"/>
    <x v="0"/>
    <s v="feature_OSDME-4705_checkmarx_integration"/>
    <n v="20783"/>
    <d v="2026-01-27T12:18:07"/>
    <d v="2026-01-27T12:18:07"/>
    <d v="2026-01-27T12:19:24"/>
    <s v="12"/>
    <s v="27/01/2026"/>
    <d v="1899-12-30T00:01:17"/>
    <s v="sast,sca,apisec,containers"/>
    <s v="ksubburath"/>
    <x v="0"/>
    <s v="Azure DevOps"/>
    <b v="1"/>
    <b v="1"/>
    <b v="0"/>
    <b v="1"/>
    <b v="1"/>
    <b v="0"/>
    <n v="126"/>
    <n v="3"/>
    <n v="23"/>
    <n v="33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3de90d28-0f18-4aae-9f69-a551d2617f0c"/>
    <s v="1d18a294-31bd-483e-8226-78a11d3479f4"/>
    <s v="BFL-Govdc-Apps/bfl/osd-tsm"/>
    <x v="0"/>
    <s v="feature_OSDME-4705_checkmarx_integration"/>
    <n v="20783"/>
    <d v="2026-01-27T11:46:09"/>
    <d v="2026-01-27T11:46:09"/>
    <d v="2026-01-27T11:47:32"/>
    <s v="11"/>
    <s v="27/01/2026"/>
    <d v="1899-12-30T00:01:23"/>
    <s v="sast,sca,apisec,containers"/>
    <s v="ksubburath"/>
    <x v="0"/>
    <s v="Azure DevOps"/>
    <b v="1"/>
    <b v="1"/>
    <b v="0"/>
    <b v="1"/>
    <b v="1"/>
    <b v="0"/>
    <n v="126"/>
    <n v="3"/>
    <n v="23"/>
    <n v="33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025c81e4-0c44-4020-bead-5cd2db4efd8b"/>
    <s v="1d18a294-31bd-483e-8226-78a11d3479f4"/>
    <s v="BFL-Govdc-Apps/bfl/osd-tsm"/>
    <x v="0"/>
    <s v="feature_OSDME-4705_checkmarx_integration"/>
    <n v="20783"/>
    <d v="2026-01-27T01:00:58"/>
    <d v="2026-01-27T01:00:58"/>
    <d v="2026-01-27T01:04:06"/>
    <s v="1"/>
    <s v="27/01/2026"/>
    <d v="1899-12-30T00:03:09"/>
    <s v="sast,sca,apisec,containers"/>
    <s v="ksubburath"/>
    <x v="0"/>
    <s v="Azure DevOps"/>
    <b v="1"/>
    <b v="1"/>
    <b v="0"/>
    <b v="1"/>
    <b v="1"/>
    <b v="0"/>
    <n v="11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03084cef-5a69-4e73-8ca9-bd90d221f15e"/>
    <s v="1d18a294-31bd-483e-8226-78a11d3479f4"/>
    <s v="BFL-Govdc-Apps/bfl/osd-tsm"/>
    <x v="0"/>
    <s v="develop"/>
    <n v="20783"/>
    <d v="2026-01-26T19:48:57"/>
    <d v="2026-01-26T19:48:57"/>
    <d v="2026-01-26T19:50:52"/>
    <s v="19"/>
    <s v="26/01/2026"/>
    <d v="1899-12-30T00:01:55"/>
    <s v="sast,containers,sca"/>
    <s v="achauhan4"/>
    <x v="1"/>
    <s v="Project Scan"/>
    <b v="1"/>
    <b v="1"/>
    <b v="0"/>
    <b v="1"/>
    <b v="0"/>
    <b v="0"/>
    <n v="12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b90c35b7-4f4d-4861-b8ee-6e192e087c21"/>
    <s v="1d18a294-31bd-483e-8226-78a11d3479f4"/>
    <s v="BFL-Govdc-Apps/bfl/osd-tsm"/>
    <x v="0"/>
    <s v="feature_OSDME-4705_checkmarx_integration"/>
    <n v="20783"/>
    <d v="2026-01-26T01:01:10"/>
    <d v="2026-01-26T01:01:10"/>
    <d v="2026-01-26T01:03:43"/>
    <s v="1"/>
    <s v="26/01/2026"/>
    <d v="1899-12-30T00:02:33"/>
    <s v="sast,sca,apisec,containers"/>
    <s v="ksubburath"/>
    <x v="0"/>
    <s v="Azure DevOps"/>
    <b v="1"/>
    <b v="1"/>
    <b v="0"/>
    <b v="1"/>
    <b v="1"/>
    <b v="0"/>
    <n v="12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fc5b4c4b-b84f-4db7-9a4e-79f836e7d452"/>
    <s v="1d18a294-31bd-483e-8226-78a11d3479f4"/>
    <s v="BFL-Govdc-Apps/bfl/osd-tsm"/>
    <x v="0"/>
    <s v="feature_OSDME-4705_checkmarx_integration"/>
    <n v="20783"/>
    <d v="2026-01-25T01:01:07"/>
    <d v="2026-01-25T01:01:07"/>
    <d v="2026-01-25T01:02:30"/>
    <s v="1"/>
    <s v="25/01/2026"/>
    <d v="1899-12-30T00:01:23"/>
    <s v="sast,sca,apisec,containers"/>
    <s v="ksubburath"/>
    <x v="0"/>
    <s v="Azure DevOps"/>
    <b v="1"/>
    <b v="1"/>
    <b v="0"/>
    <b v="1"/>
    <b v="1"/>
    <b v="0"/>
    <n v="11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351dca3a-39c0-4c5f-a9e9-ea26725f767e"/>
    <s v="1d18a294-31bd-483e-8226-78a11d3479f4"/>
    <s v="BFL-Govdc-Apps/bfl/osd-tsm"/>
    <x v="0"/>
    <s v="feature_OSDME-4705_checkmarx_integration"/>
    <n v="20783"/>
    <d v="2026-01-24T01:08:41"/>
    <d v="2026-01-24T01:08:41"/>
    <d v="2026-01-24T01:10:55"/>
    <s v="1"/>
    <s v="24/01/2026"/>
    <d v="1899-12-30T00:02:13"/>
    <s v="sast,sca,apisec,containers"/>
    <s v="ksubburath"/>
    <x v="0"/>
    <s v="Azure DevOps"/>
    <b v="1"/>
    <b v="1"/>
    <b v="0"/>
    <b v="1"/>
    <b v="1"/>
    <b v="0"/>
    <n v="12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0778c382-9baa-407c-9e1d-65352c93b2c3"/>
    <s v="1d18a294-31bd-483e-8226-78a11d3479f4"/>
    <s v="BFL-Govdc-Apps/bfl/osd-tsm"/>
    <x v="0"/>
    <s v="feature_OSDME-4705_checkmarx_integration"/>
    <n v="20783"/>
    <d v="2026-01-23T01:01:23"/>
    <d v="2026-01-23T01:01:23"/>
    <d v="2026-01-23T01:03:01"/>
    <s v="1"/>
    <s v="23/01/2026"/>
    <d v="1899-12-30T00:01:38"/>
    <s v="sast,sca,apisec,containers"/>
    <s v="ksubburath"/>
    <x v="0"/>
    <s v="Azure DevOps"/>
    <b v="1"/>
    <b v="1"/>
    <b v="0"/>
    <b v="1"/>
    <b v="1"/>
    <b v="0"/>
    <n v="11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1dd28800-e623-45e4-9ac0-82d4ecf3baeb"/>
    <s v="1d18a294-31bd-483e-8226-78a11d3479f4"/>
    <s v="BFL-Govdc-Apps/bfl/osd-tsm"/>
    <x v="0"/>
    <s v="feature_OSDME-4705_checkmarx_integration"/>
    <n v="20783"/>
    <d v="2026-01-22T01:01:21"/>
    <d v="2026-01-22T01:01:21"/>
    <d v="2026-01-22T01:03:36"/>
    <s v="1"/>
    <s v="22/01/2026"/>
    <d v="1899-12-30T00:02:16"/>
    <s v="sast,sca,apisec,containers"/>
    <s v="ksubburath"/>
    <x v="0"/>
    <s v="Azure DevOps"/>
    <b v="1"/>
    <b v="1"/>
    <b v="0"/>
    <b v="1"/>
    <b v="1"/>
    <b v="0"/>
    <n v="124"/>
    <n v="3"/>
    <n v="21"/>
    <n v="3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8"/>
    <n v="5"/>
    <n v="0"/>
  </r>
  <r>
    <s v="ada3857a-5d23-415c-9935-2be058c1eed2"/>
    <s v="1d18a294-31bd-483e-8226-78a11d3479f4"/>
    <s v="BFL-Govdc-Apps/bfl/osd-tsm"/>
    <x v="0"/>
    <s v="feature_OSDME-4705_checkmarx_integration"/>
    <n v="20783"/>
    <d v="2026-01-21T01:01:10"/>
    <d v="2026-01-21T01:01:10"/>
    <d v="2026-01-21T01:03:38"/>
    <s v="1"/>
    <s v="21/01/2026"/>
    <d v="1899-12-30T00:02:28"/>
    <s v="sast,sca,apisec,containers"/>
    <s v="ksubburath"/>
    <x v="0"/>
    <s v="Azure DevOps"/>
    <b v="1"/>
    <b v="1"/>
    <b v="0"/>
    <b v="1"/>
    <b v="1"/>
    <b v="0"/>
    <n v="12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0d66887a-f215-4da6-aaf1-7333dccbe02f"/>
    <s v="1d18a294-31bd-483e-8226-78a11d3479f4"/>
    <s v="BFL-Govdc-Apps/bfl/osd-tsm"/>
    <x v="0"/>
    <s v="feature_OSDME-4705_checkmarx_integration"/>
    <n v="20783"/>
    <d v="2026-01-20T01:01:10"/>
    <d v="2026-01-20T01:01:10"/>
    <d v="2026-01-20T01:03:34"/>
    <s v="1"/>
    <s v="20/01/2026"/>
    <d v="1899-12-30T00:02:24"/>
    <s v="sast,sca,apisec,containers"/>
    <s v="ksubburath"/>
    <x v="0"/>
    <s v="Azure DevOps"/>
    <b v="1"/>
    <b v="1"/>
    <b v="0"/>
    <b v="1"/>
    <b v="1"/>
    <b v="0"/>
    <n v="12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eccff0a1-27a5-4088-9d51-404b7ad6c87a"/>
    <s v="1d18a294-31bd-483e-8226-78a11d3479f4"/>
    <s v="BFL-Govdc-Apps/bfl/osd-tsm"/>
    <x v="0"/>
    <s v="develop"/>
    <n v="20783"/>
    <d v="2026-01-19T15:40:05"/>
    <d v="2026-01-19T15:40:05"/>
    <d v="2026-01-19T15:41:40"/>
    <s v="15"/>
    <s v="19/01/2026"/>
    <d v="1899-12-30T00:01:34"/>
    <s v="sast,containers,sca"/>
    <s v="achauhan4"/>
    <x v="1"/>
    <s v="Project Scan"/>
    <b v="1"/>
    <b v="1"/>
    <b v="0"/>
    <b v="1"/>
    <b v="0"/>
    <b v="0"/>
    <n v="12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e1e5cd82-39d1-41f9-88fb-121e42b8b782"/>
    <s v="1d18a294-31bd-483e-8226-78a11d3479f4"/>
    <s v="BFL-Govdc-Apps/bfl/osd-tsm"/>
    <x v="0"/>
    <s v="feature_OSDME-4705_checkmarx_integration"/>
    <n v="20783"/>
    <d v="2026-01-19T01:01:03"/>
    <d v="2026-01-19T01:01:03"/>
    <d v="2026-01-19T01:04:04"/>
    <s v="1"/>
    <s v="19/01/2026"/>
    <d v="1899-12-30T00:03:01"/>
    <s v="sast,sca,apisec,containers"/>
    <s v="ksubburath"/>
    <x v="0"/>
    <s v="Azure DevOps"/>
    <b v="1"/>
    <b v="1"/>
    <b v="0"/>
    <b v="1"/>
    <b v="1"/>
    <b v="0"/>
    <n v="11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c5bccc5a-7425-4b90-ba9b-a2277beaeb99"/>
    <s v="1d18a294-31bd-483e-8226-78a11d3479f4"/>
    <s v="BFL-Govdc-Apps/bfl/osd-tsm"/>
    <x v="0"/>
    <s v="feature_OSDME-4705_checkmarx_integration"/>
    <n v="20783"/>
    <d v="2026-01-18T01:00:58"/>
    <d v="2026-01-18T01:00:58"/>
    <d v="2026-01-18T01:02:46"/>
    <s v="1"/>
    <s v="18/01/2026"/>
    <d v="1899-12-30T00:01:48"/>
    <s v="sast,sca,apisec,containers"/>
    <s v="ksubburath"/>
    <x v="0"/>
    <s v="Azure DevOps"/>
    <b v="1"/>
    <b v="1"/>
    <b v="0"/>
    <b v="1"/>
    <b v="1"/>
    <b v="0"/>
    <n v="11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8d4ecd47-376f-45c8-8a3b-ead1985b1547"/>
    <s v="1d18a294-31bd-483e-8226-78a11d3479f4"/>
    <s v="BFL-Govdc-Apps/bfl/osd-tsm"/>
    <x v="0"/>
    <s v="feature_OSDME-4705_checkmarx_integration"/>
    <n v="20783"/>
    <d v="2026-01-17T01:01:23"/>
    <d v="2026-01-17T01:01:23"/>
    <d v="2026-01-17T01:02:56"/>
    <s v="1"/>
    <s v="17/01/2026"/>
    <d v="1899-12-30T00:01:33"/>
    <s v="sast,sca,apisec,containers"/>
    <s v="ksubburath"/>
    <x v="0"/>
    <s v="Azure DevOps"/>
    <b v="1"/>
    <b v="1"/>
    <b v="0"/>
    <b v="1"/>
    <b v="1"/>
    <b v="0"/>
    <n v="112"/>
    <n v="3"/>
    <n v="21"/>
    <n v="30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1"/>
    <n v="17"/>
    <n v="24"/>
    <n v="5"/>
    <n v="2"/>
  </r>
  <r>
    <s v="0d5953f0-b071-4dcd-8da8-2a6a920ec78f"/>
    <s v="1d18a294-31bd-483e-8226-78a11d3479f4"/>
    <s v="BFL-Govdc-Apps/bfl/osd-tsm"/>
    <x v="0"/>
    <s v="feature_OSDME-4705_checkmarx_integration"/>
    <n v="20783"/>
    <d v="2026-01-16T01:01:23"/>
    <d v="2026-01-16T01:01:23"/>
    <d v="2026-01-16T01:02:56"/>
    <s v="1"/>
    <s v="16/01/2026"/>
    <d v="1899-12-30T00:01:32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57857ca8-3257-4348-bef0-d546954df3e7"/>
    <s v="1d18a294-31bd-483e-8226-78a11d3479f4"/>
    <s v="BFL-Govdc-Apps/bfl/osd-tsm"/>
    <x v="0"/>
    <s v="feature_OSDME-4705_checkmarx_integration"/>
    <n v="20783"/>
    <d v="2026-01-15T01:01:08"/>
    <d v="2026-01-15T01:01:08"/>
    <d v="2026-01-15T01:02:55"/>
    <s v="1"/>
    <s v="15/01/2026"/>
    <d v="1899-12-30T00:01:47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8c8364c1-b40f-4ccc-bf8d-9cd4f24863ed"/>
    <s v="1d18a294-31bd-483e-8226-78a11d3479f4"/>
    <s v="BFL-Govdc-Apps/bfl/osd-tsm"/>
    <x v="0"/>
    <s v="feature_OSDME-4705_checkmarx_integration"/>
    <n v="20783"/>
    <d v="2026-01-14T01:01:03"/>
    <d v="2026-01-14T01:01:03"/>
    <d v="2026-01-14T01:02:36"/>
    <s v="1"/>
    <s v="14/01/2026"/>
    <d v="1899-12-30T00:01:33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d6444bf-a77c-4de9-8376-b98cfd0cf943"/>
    <s v="1d18a294-31bd-483e-8226-78a11d3479f4"/>
    <s v="BFL-Govdc-Apps/bfl/osd-tsm"/>
    <x v="0"/>
    <s v="feature_OSDME-4705_checkmarx_integration"/>
    <n v="20783"/>
    <d v="2026-01-13T01:01:12"/>
    <d v="2026-01-13T01:01:12"/>
    <d v="2026-01-13T01:03:25"/>
    <s v="1"/>
    <s v="13/01/2026"/>
    <d v="1899-12-30T00:02:13"/>
    <s v="sast,sca,apisec,containers"/>
    <s v="ksubburath"/>
    <x v="0"/>
    <s v="Azure DevOps"/>
    <b v="1"/>
    <b v="1"/>
    <b v="0"/>
    <b v="1"/>
    <b v="1"/>
    <b v="0"/>
    <n v="12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d7c94bab-6a7d-4039-92c4-993da18a2483"/>
    <s v="1d18a294-31bd-483e-8226-78a11d3479f4"/>
    <s v="BFL-Govdc-Apps/bfl/osd-tsm"/>
    <x v="0"/>
    <s v="develop"/>
    <n v="20783"/>
    <d v="2026-01-12T15:33:40"/>
    <d v="2026-01-12T15:33:40"/>
    <d v="2026-01-12T15:35:57"/>
    <s v="15"/>
    <s v="12/01/2026"/>
    <d v="1899-12-30T00:02:17"/>
    <s v="sast,containers,sca"/>
    <s v="achauhan4"/>
    <x v="1"/>
    <s v="Project Scan"/>
    <b v="1"/>
    <b v="1"/>
    <b v="0"/>
    <b v="1"/>
    <b v="0"/>
    <b v="0"/>
    <n v="12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3208cb81-ca3b-4983-8ac9-5b52460bc398"/>
    <s v="1d18a294-31bd-483e-8226-78a11d3479f4"/>
    <s v="BFL-Govdc-Apps/bfl/osd-tsm"/>
    <x v="0"/>
    <s v="feature_OSDME-4705_checkmarx_integration"/>
    <n v="20783"/>
    <d v="2026-01-12T01:00:51"/>
    <d v="2026-01-12T01:00:51"/>
    <d v="2026-01-12T01:03:25"/>
    <s v="1"/>
    <s v="12/01/2026"/>
    <d v="1899-12-30T00:02:34"/>
    <s v="sast,sca,apisec,containers"/>
    <s v="ksubburath"/>
    <x v="0"/>
    <s v="Azure DevOps"/>
    <b v="1"/>
    <b v="1"/>
    <b v="0"/>
    <b v="1"/>
    <b v="1"/>
    <b v="0"/>
    <n v="12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1e0b0aae-e2e0-489c-ab11-a24a9c15ec0d"/>
    <s v="1d18a294-31bd-483e-8226-78a11d3479f4"/>
    <s v="BFL-Govdc-Apps/bfl/osd-tsm"/>
    <x v="0"/>
    <s v="feature_OSDME-4705_checkmarx_integration"/>
    <n v="20783"/>
    <d v="2026-01-11T01:00:51"/>
    <d v="2026-01-11T01:00:51"/>
    <d v="2026-01-11T01:03:05"/>
    <s v="1"/>
    <s v="11/01/2026"/>
    <d v="1899-12-30T00:02:14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a38a8c28-df44-42b7-89ca-475ba0b4d90d"/>
    <s v="1d18a294-31bd-483e-8226-78a11d3479f4"/>
    <s v="BFL-Govdc-Apps/bfl/osd-tsm"/>
    <x v="0"/>
    <s v="feature_OSDME-4705_checkmarx_integration"/>
    <n v="20783"/>
    <d v="2026-01-10T01:01:21"/>
    <d v="2026-01-10T01:01:21"/>
    <d v="2026-01-10T01:03:25"/>
    <s v="1"/>
    <s v="10/01/2026"/>
    <d v="1899-12-30T00:02:05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5b689068-f2f0-4bde-93c7-d4ad131957df"/>
    <s v="1d18a294-31bd-483e-8226-78a11d3479f4"/>
    <s v="BFL-Govdc-Apps/bfl/osd-tsm"/>
    <x v="0"/>
    <s v="feature_OSDME-4705_checkmarx_integration"/>
    <n v="20783"/>
    <d v="2026-01-09T01:01:06"/>
    <d v="2026-01-09T01:01:06"/>
    <d v="2026-01-09T01:03:17"/>
    <s v="1"/>
    <s v="9/01/2026"/>
    <d v="1899-12-30T00:02:11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b36f80a6-4a46-421d-ad3b-a55ab6970fcf"/>
    <s v="1d18a294-31bd-483e-8226-78a11d3479f4"/>
    <s v="BFL-Govdc-Apps/bfl/osd-tsm"/>
    <x v="0"/>
    <s v="feature_OSDME-4705_checkmarx_integration"/>
    <n v="20783"/>
    <d v="2026-01-08T01:00:49"/>
    <d v="2026-01-08T01:00:49"/>
    <d v="2026-01-08T01:02:51"/>
    <s v="1"/>
    <s v="8/01/2026"/>
    <d v="1899-12-30T00:02:02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9e2e70ca-7b2e-40a5-b1e6-54c39e8d0e87"/>
    <s v="1d18a294-31bd-483e-8226-78a11d3479f4"/>
    <s v="BFL-Govdc-Apps/bfl/osd-tsm"/>
    <x v="0"/>
    <s v="feature_OSDME-4705_checkmarx_integration"/>
    <n v="20783"/>
    <d v="2026-01-07T01:01:02"/>
    <d v="2026-01-07T01:01:02"/>
    <d v="2026-01-07T01:03:01"/>
    <s v="1"/>
    <s v="7/01/2026"/>
    <d v="1899-12-30T00:01:59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a9d67b8b-4328-47f5-95c2-284aff527436"/>
    <s v="1d18a294-31bd-483e-8226-78a11d3479f4"/>
    <s v="BFL-Govdc-Apps/bfl/osd-tsm"/>
    <x v="0"/>
    <s v="feature_test"/>
    <n v="20783"/>
    <d v="2026-01-06T16:48:39"/>
    <d v="2026-01-06T16:48:39"/>
    <d v="2026-01-06T16:50:24"/>
    <s v="16"/>
    <s v="6/01/2026"/>
    <d v="1899-12-30T00:01:45"/>
    <s v="sast,apisec,containers,sca"/>
    <s v="ksubburath"/>
    <x v="1"/>
    <s v="Project Scan"/>
    <b v="1"/>
    <b v="1"/>
    <b v="0"/>
    <b v="1"/>
    <b v="1"/>
    <b v="0"/>
    <n v="259"/>
    <n v="22"/>
    <n v="80"/>
    <n v="81"/>
    <n v="38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196"/>
    <n v="20"/>
    <n v="76"/>
    <n v="75"/>
    <n v="24"/>
    <n v="1"/>
  </r>
  <r>
    <s v="dcbe8240-3297-412c-99c7-38ca54fbc460"/>
    <s v="1d18a294-31bd-483e-8226-78a11d3479f4"/>
    <s v="BFL-Govdc-Apps/bfl/osd-tsm"/>
    <x v="0"/>
    <s v="feature_OSDME-4705_checkmarx_integration"/>
    <n v="20783"/>
    <d v="2026-01-06T01:00:49"/>
    <d v="2026-01-06T01:00:49"/>
    <d v="2026-01-06T01:03:19"/>
    <s v="1"/>
    <s v="6/01/2026"/>
    <d v="1899-12-30T00:02:30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b8ad34fc-a39b-4fec-81bb-206f9db1fd5b"/>
    <s v="1d18a294-31bd-483e-8226-78a11d3479f4"/>
    <s v="BFL-Govdc-Apps/bfl/osd-tsm"/>
    <x v="0"/>
    <s v="develop"/>
    <n v="20783"/>
    <d v="2026-01-05T15:28:21"/>
    <d v="2026-01-05T15:28:21"/>
    <d v="2026-01-05T15:30:33"/>
    <s v="15"/>
    <s v="5/01/2026"/>
    <d v="1899-12-30T00:02:13"/>
    <s v="sast,containers,sca"/>
    <s v="achauhan4"/>
    <x v="1"/>
    <s v="Project Scan"/>
    <b v="1"/>
    <b v="1"/>
    <b v="0"/>
    <b v="1"/>
    <b v="0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9d8617e2-250c-4200-86bf-ebe0994765b9"/>
    <s v="1d18a294-31bd-483e-8226-78a11d3479f4"/>
    <s v="BFL-Govdc-Apps/bfl/osd-tsm"/>
    <x v="0"/>
    <s v="feature_OSDME-4705_checkmarx_integration"/>
    <n v="20783"/>
    <d v="2026-01-05T01:00:45"/>
    <d v="2026-01-05T01:00:45"/>
    <d v="2026-01-05T01:03:05"/>
    <s v="1"/>
    <s v="5/01/2026"/>
    <d v="1899-12-30T00:02:21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5689102a-6e3b-43a9-9f05-12b060851677"/>
    <s v="1d18a294-31bd-483e-8226-78a11d3479f4"/>
    <s v="BFL-Govdc-Apps/bfl/osd-tsm"/>
    <x v="0"/>
    <s v="feature_OSDME-4705_checkmarx_integration"/>
    <n v="20783"/>
    <d v="2026-01-04T01:01:00"/>
    <d v="2026-01-04T01:01:00"/>
    <d v="2026-01-04T01:03:12"/>
    <s v="1"/>
    <s v="4/01/2026"/>
    <d v="1899-12-30T00:02:1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41196fb-0aa4-48b8-8b27-13163b9fce73"/>
    <s v="1d18a294-31bd-483e-8226-78a11d3479f4"/>
    <s v="BFL-Govdc-Apps/bfl/osd-tsm"/>
    <x v="0"/>
    <s v="feature_OSDME-4705_checkmarx_integration"/>
    <n v="20783"/>
    <d v="2026-01-03T01:01:01"/>
    <d v="2026-01-03T01:01:01"/>
    <d v="2026-01-03T01:03:46"/>
    <s v="1"/>
    <s v="3/01/2026"/>
    <d v="1899-12-30T00:02:45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d0303b5f-ee0b-4cd1-80be-3cbdfe6983cc"/>
    <s v="1d18a294-31bd-483e-8226-78a11d3479f4"/>
    <s v="BFL-Govdc-Apps/bfl/osd-tsm"/>
    <x v="0"/>
    <s v="feature_OSDME-4705_checkmarx_integration"/>
    <n v="20783"/>
    <d v="2026-01-02T01:01:00"/>
    <d v="2026-01-02T01:01:00"/>
    <d v="2026-01-02T01:02:53"/>
    <s v="1"/>
    <s v="2/01/2026"/>
    <d v="1899-12-30T00:01:54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2e801d3a-6d2e-4383-acca-751a6d7e3d98"/>
    <s v="1d18a294-31bd-483e-8226-78a11d3479f4"/>
    <s v="BFL-Govdc-Apps/bfl/osd-tsm"/>
    <x v="0"/>
    <s v="feature_OSDME-4705_checkmarx_integration"/>
    <n v="20783"/>
    <d v="2026-01-01T01:01:00"/>
    <d v="2026-01-01T01:01:00"/>
    <d v="2026-01-01T01:02:57"/>
    <s v="1"/>
    <s v="1/01/2026"/>
    <d v="1899-12-30T00:01:57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1b04917-9ecf-41f6-9400-e58606c02960"/>
    <s v="1d18a294-31bd-483e-8226-78a11d3479f4"/>
    <s v="BFL-Govdc-Apps/bfl/osd-tsm"/>
    <x v="0"/>
    <s v="feature_OSDME-4705_checkmarx_integration"/>
    <n v="20783"/>
    <d v="2025-12-31T01:00:44"/>
    <d v="2025-12-31T01:00:44"/>
    <d v="2025-12-31T01:03:03"/>
    <s v="1"/>
    <s v="31/12/2025"/>
    <d v="1899-12-30T00:02:19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d1a91381-47c0-4faa-b9fc-e1dea5dedd79"/>
    <s v="1d18a294-31bd-483e-8226-78a11d3479f4"/>
    <s v="BFL-Govdc-Apps/bfl/osd-tsm"/>
    <x v="0"/>
    <s v="feature_OSDME-4705_checkmarx_integration"/>
    <n v="20783"/>
    <d v="2025-12-30T01:00:41"/>
    <d v="2025-12-30T01:00:41"/>
    <d v="2025-12-30T01:03:03"/>
    <s v="1"/>
    <s v="30/12/2025"/>
    <d v="1899-12-30T00:02:2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12586210-0305-4289-921a-c85e2328a453"/>
    <s v="1d18a294-31bd-483e-8226-78a11d3479f4"/>
    <s v="BFL-Govdc-Apps/bfl/osd-tsm"/>
    <x v="0"/>
    <s v="develop"/>
    <n v="20783"/>
    <d v="2025-12-29T19:50:54"/>
    <d v="2025-12-29T19:50:54"/>
    <d v="2025-12-29T19:53:04"/>
    <s v="19"/>
    <s v="29/12/2025"/>
    <d v="1899-12-30T00:02:10"/>
    <s v="sast,containers,sca"/>
    <s v="achauhan4"/>
    <x v="1"/>
    <s v="Project Scan"/>
    <b v="1"/>
    <b v="1"/>
    <b v="0"/>
    <b v="1"/>
    <b v="0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f3083f75-db46-4509-98b9-11fc30220df9"/>
    <s v="1d18a294-31bd-483e-8226-78a11d3479f4"/>
    <s v="BFL-Govdc-Apps/bfl/osd-tsm"/>
    <x v="0"/>
    <s v="feature_OSDME-4705_checkmarx_integration"/>
    <n v="20783"/>
    <d v="2025-12-29T01:00:52"/>
    <d v="2025-12-29T01:00:52"/>
    <d v="2025-12-29T01:03:04"/>
    <s v="1"/>
    <s v="29/12/2025"/>
    <d v="1899-12-30T00:02:1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63e9dd5-6db0-4676-8e8c-934af742f865"/>
    <s v="1d18a294-31bd-483e-8226-78a11d3479f4"/>
    <s v="BFL-Govdc-Apps/bfl/osd-tsm"/>
    <x v="0"/>
    <s v="feature_OSDME-4705_checkmarx_integration"/>
    <n v="20783"/>
    <d v="2025-12-28T01:01:02"/>
    <d v="2025-12-28T01:01:02"/>
    <d v="2025-12-28T01:03:24"/>
    <s v="1"/>
    <s v="28/12/2025"/>
    <d v="1899-12-30T00:02:2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b47ff029-b1ad-40ed-96bd-41f28b93c07f"/>
    <s v="1d18a294-31bd-483e-8226-78a11d3479f4"/>
    <s v="BFL-Govdc-Apps/bfl/osd-tsm"/>
    <x v="0"/>
    <s v="feature_OSDME-4705_checkmarx_integration"/>
    <n v="20783"/>
    <d v="2025-12-27T01:00:53"/>
    <d v="2025-12-27T01:00:53"/>
    <d v="2025-12-27T01:03:04"/>
    <s v="1"/>
    <s v="27/12/2025"/>
    <d v="1899-12-30T00:02:11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6b04033-54ba-4e81-a764-c309ee01c9a5"/>
    <s v="1d18a294-31bd-483e-8226-78a11d3479f4"/>
    <s v="BFL-Govdc-Apps/bfl/osd-tsm"/>
    <x v="0"/>
    <s v="feature_OSDME-4705_checkmarx_integration"/>
    <n v="20783"/>
    <d v="2025-12-26T01:00:55"/>
    <d v="2025-12-26T01:00:55"/>
    <d v="2025-12-26T01:03:16"/>
    <s v="1"/>
    <s v="26/12/2025"/>
    <d v="1899-12-30T00:02:22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1510fd57-28f6-4c1e-95cf-2cf5bf80fe24"/>
    <s v="1d18a294-31bd-483e-8226-78a11d3479f4"/>
    <s v="BFL-Govdc-Apps/bfl/osd-tsm"/>
    <x v="0"/>
    <s v="feature_OSDME-4705_checkmarx_integration"/>
    <n v="20783"/>
    <d v="2025-12-25T01:01:02"/>
    <d v="2025-12-25T01:01:02"/>
    <d v="2025-12-25T01:02:19"/>
    <s v="1"/>
    <s v="25/12/2025"/>
    <d v="1899-12-30T00:01:17"/>
    <s v="sast,sca,apisec,containers"/>
    <s v="ksubburath"/>
    <x v="0"/>
    <s v="Azure DevOps"/>
    <b v="1"/>
    <b v="1"/>
    <b v="0"/>
    <b v="1"/>
    <b v="1"/>
    <b v="0"/>
    <n v="10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42c631df-d6a5-4e47-9d80-839552fa03a5"/>
    <s v="1d18a294-31bd-483e-8226-78a11d3479f4"/>
    <s v="BFL-Govdc-Apps/bfl/osd-tsm"/>
    <x v="0"/>
    <s v="feature_OSDME-4705_checkmarx_integration"/>
    <n v="20783"/>
    <d v="2025-12-24T01:01:08"/>
    <d v="2025-12-24T01:01:08"/>
    <d v="2025-12-24T01:03:00"/>
    <s v="1"/>
    <s v="24/12/2025"/>
    <d v="1899-12-30T00:01:52"/>
    <s v="sast,sca,apisec,containers"/>
    <s v="ksubburath"/>
    <x v="0"/>
    <s v="Azure DevOps"/>
    <b v="1"/>
    <b v="1"/>
    <b v="0"/>
    <b v="1"/>
    <b v="1"/>
    <b v="0"/>
    <n v="10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edba2890-f275-4333-9c97-011db5fa7252"/>
    <s v="1d18a294-31bd-483e-8226-78a11d3479f4"/>
    <s v="BFL-Govdc-Apps/bfl/osd-tsm"/>
    <x v="0"/>
    <s v="feature_OSDME-4705_checkmarx_integration"/>
    <n v="20783"/>
    <d v="2025-12-23T01:01:01"/>
    <d v="2025-12-23T01:01:01"/>
    <d v="2025-12-23T01:02:15"/>
    <s v="1"/>
    <s v="23/12/2025"/>
    <d v="1899-12-30T00:01:13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52bdf076-9c5b-416b-8f21-51c400ed3c2c"/>
    <s v="1d18a294-31bd-483e-8226-78a11d3479f4"/>
    <s v="BFL-Govdc-Apps/bfl/osd-tsm"/>
    <x v="0"/>
    <s v="develop"/>
    <n v="20783"/>
    <d v="2025-12-22T18:20:40"/>
    <d v="2025-12-22T18:20:40"/>
    <d v="2025-12-22T18:22:07"/>
    <s v="18"/>
    <s v="22/12/2025"/>
    <d v="1899-12-30T00:01:27"/>
    <s v="sast,containers,sca"/>
    <s v="achauhan4"/>
    <x v="1"/>
    <s v="Project Scan"/>
    <b v="1"/>
    <b v="1"/>
    <b v="0"/>
    <b v="1"/>
    <b v="0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2b131713-b233-4859-be0f-e40fc2562778"/>
    <s v="1d18a294-31bd-483e-8226-78a11d3479f4"/>
    <s v="BFL-Govdc-Apps/bfl/osd-tsm"/>
    <x v="0"/>
    <s v="feature_OSDME-4705_checkmarx_integration"/>
    <n v="20783"/>
    <d v="2025-12-22T01:01:03"/>
    <d v="2025-12-22T01:01:03"/>
    <d v="2025-12-22T01:03:37"/>
    <s v="1"/>
    <s v="22/12/2025"/>
    <d v="1899-12-30T00:02:34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7583681b-7a1d-4377-b771-ea405d8a2e29"/>
    <s v="1d18a294-31bd-483e-8226-78a11d3479f4"/>
    <s v="BFL-Govdc-Apps/bfl/osd-tsm"/>
    <x v="0"/>
    <s v="feature_OSDME-4705_checkmarx_integration"/>
    <n v="20783"/>
    <d v="2025-12-21T01:01:05"/>
    <d v="2025-12-21T01:01:05"/>
    <d v="2025-12-21T01:03:52"/>
    <s v="1"/>
    <s v="21/12/2025"/>
    <d v="1899-12-30T00:02:48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3d8673d4-bdb4-43ad-a67d-f8efb3353df3"/>
    <s v="1d18a294-31bd-483e-8226-78a11d3479f4"/>
    <s v="BFL-Govdc-Apps/bfl/osd-tsm"/>
    <x v="0"/>
    <s v="feature_OSDME-4705_checkmarx_integration"/>
    <n v="20783"/>
    <d v="2025-12-20T01:01:23"/>
    <d v="2025-12-20T01:01:23"/>
    <d v="2025-12-20T01:04:03"/>
    <s v="1"/>
    <s v="20/12/2025"/>
    <d v="1899-12-30T00:02:39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35a2f447-9dfe-4ca8-bd8b-8d881c6ec69f"/>
    <s v="1d18a294-31bd-483e-8226-78a11d3479f4"/>
    <s v="BFL-Govdc-Apps/bfl/osd-tsm"/>
    <x v="0"/>
    <s v="feature_OSDME-4705_checkmarx_integration"/>
    <n v="20783"/>
    <d v="2025-12-19T01:01:01"/>
    <d v="2025-12-19T01:01:01"/>
    <d v="2025-12-19T01:03:06"/>
    <s v="1"/>
    <s v="19/12/2025"/>
    <d v="1899-12-30T00:02:05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3780318f-ded5-40ba-aba3-a63c93e5f99f"/>
    <s v="1d18a294-31bd-483e-8226-78a11d3479f4"/>
    <s v="BFL-Govdc-Apps/bfl/osd-tsm"/>
    <x v="0"/>
    <s v="feature_OSDME-4705_checkmarx_integration"/>
    <n v="20783"/>
    <d v="2025-12-18T12:37:32"/>
    <d v="2025-12-18T12:37:32"/>
    <d v="2025-12-18T12:39:16"/>
    <s v="12"/>
    <s v="18/12/2025"/>
    <d v="1899-12-30T00:01:44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e9d645b6-8c7c-431c-8ab4-5abfea58a382"/>
    <s v="1d18a294-31bd-483e-8226-78a11d3479f4"/>
    <s v="BFL-Govdc-Apps/bfl/osd-tsm"/>
    <x v="0"/>
    <s v="feature_OSDME-4705_checkmarx_integration"/>
    <n v="20783"/>
    <d v="2025-12-18T10:21:44"/>
    <d v="2025-12-18T10:21:44"/>
    <d v="2025-12-18T10:23:28"/>
    <s v="10"/>
    <s v="18/12/2025"/>
    <d v="1899-12-30T00:01:44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47f41820-dc0d-4756-a1f6-68ac4ae3ed2c"/>
    <s v="1d18a294-31bd-483e-8226-78a11d3479f4"/>
    <s v="BFL-Govdc-Apps/bfl/osd-tsm"/>
    <x v="0"/>
    <s v="feature_OSDME-4705_checkmarx_integration"/>
    <n v="20783"/>
    <d v="2025-12-18T10:00:00"/>
    <d v="2025-12-18T10:00:00"/>
    <d v="2025-12-18T10:01:48"/>
    <s v="10"/>
    <s v="18/12/2025"/>
    <d v="1899-12-30T00:01:49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b7f50eed-9cf0-4382-840a-f55a222b0da0"/>
    <s v="1d18a294-31bd-483e-8226-78a11d3479f4"/>
    <s v="BFL-Govdc-Apps/bfl/osd-tsm"/>
    <x v="0"/>
    <s v="feature_OSDME-4705_checkmarx_integration"/>
    <n v="20783"/>
    <d v="2025-12-18T01:01:05"/>
    <d v="2025-12-18T01:01:05"/>
    <d v="2025-12-18T01:02:18"/>
    <s v="1"/>
    <s v="18/12/2025"/>
    <d v="1899-12-30T00:01:13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834da395-80ea-4e4a-a727-75d2f1cbe4eb"/>
    <s v="1d18a294-31bd-483e-8226-78a11d3479f4"/>
    <s v="BFL-Govdc-Apps/bfl/osd-tsm"/>
    <x v="0"/>
    <s v="feature_OSDME-4705_checkmarx_integration"/>
    <n v="20783"/>
    <d v="2025-12-17T19:57:34"/>
    <d v="2025-12-17T19:57:34"/>
    <d v="2025-12-17T19:59:30"/>
    <s v="19"/>
    <s v="17/12/2025"/>
    <d v="1899-12-30T00:01:57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bccc15d0-7cd4-4789-96c8-a0cdf2ecd067"/>
    <s v="1d18a294-31bd-483e-8226-78a11d3479f4"/>
    <s v="BFL-Govdc-Apps/bfl/osd-tsm"/>
    <x v="0"/>
    <s v="feature_OSDME-4705_checkmarx_integration"/>
    <n v="20783"/>
    <d v="2025-12-17T19:50:19"/>
    <d v="2025-12-17T19:50:19"/>
    <d v="2025-12-17T19:52:30"/>
    <s v="19"/>
    <s v="17/12/2025"/>
    <d v="1899-12-30T00:02:11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366d305a-c776-4348-a03a-11212aa6b616"/>
    <s v="1d18a294-31bd-483e-8226-78a11d3479f4"/>
    <s v="BFL-Govdc-Apps/bfl/osd-tsm"/>
    <x v="0"/>
    <s v="feature_OSDME-4705_checkmarx_integration"/>
    <n v="20783"/>
    <d v="2025-12-17T17:54:30"/>
    <d v="2025-12-17T17:54:30"/>
    <d v="2025-12-17T17:56:11"/>
    <s v="17"/>
    <s v="17/12/2025"/>
    <d v="1899-12-30T00:01:41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298883c9-6bb0-4151-80cc-588fed95da59"/>
    <s v="1d18a294-31bd-483e-8226-78a11d3479f4"/>
    <s v="BFL-Govdc-Apps/bfl/osd-tsm"/>
    <x v="0"/>
    <s v="feature_OSDME-4705_checkmarx_integration"/>
    <n v="20783"/>
    <d v="2025-12-17T17:48:20"/>
    <d v="2025-12-17T17:48:20"/>
    <d v="2025-12-17T17:50:01"/>
    <s v="17"/>
    <s v="17/12/2025"/>
    <d v="1899-12-30T00:01:41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d9b0d38a-e199-4157-bae6-f72aff79c814"/>
    <s v="1d18a294-31bd-483e-8226-78a11d3479f4"/>
    <s v="BFL-Govdc-Apps/bfl/osd-tsm"/>
    <x v="0"/>
    <s v="develop"/>
    <n v="20783"/>
    <d v="2025-12-15T16:22:02"/>
    <d v="2025-12-15T16:22:02"/>
    <d v="2025-12-15T16:23:30"/>
    <s v="16"/>
    <s v="15/12/2025"/>
    <d v="1899-12-30T00:01:28"/>
    <s v="sast,containers,sca"/>
    <s v="achauhan4"/>
    <x v="1"/>
    <s v="Project Scan"/>
    <b v="1"/>
    <b v="1"/>
    <b v="0"/>
    <b v="1"/>
    <b v="0"/>
    <b v="0"/>
    <n v="169"/>
    <n v="7"/>
    <n v="47"/>
    <n v="47"/>
    <n v="21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1a33f7d1-b1e4-4196-8dd3-9dca77a64674"/>
    <s v="1d18a294-31bd-483e-8226-78a11d3479f4"/>
    <s v="BFL-Govdc-Apps/bfl/osd-tsm"/>
    <x v="0"/>
    <s v="develop"/>
    <n v="20783"/>
    <d v="2025-12-15T09:10:53"/>
    <d v="2025-12-15T09:10:53"/>
    <d v="2025-12-15T09:12:20"/>
    <s v="9"/>
    <s v="15/12/2025"/>
    <d v="1899-12-30T00:01:27"/>
    <s v="sast,sca,apisec"/>
    <s v="Karthik kangeyan Subburathinam (HCL)"/>
    <x v="1"/>
    <s v="Push Webhook"/>
    <b v="1"/>
    <b v="1"/>
    <b v="0"/>
    <b v="0"/>
    <b v="1"/>
    <b v="0"/>
    <n v="73"/>
    <n v="2"/>
    <n v="4"/>
    <n v="6"/>
    <n v="14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966c996-8f7b-47d7-8276-d66183912120"/>
    <s v="1d18a294-31bd-483e-8226-78a11d3479f4"/>
    <s v="BFL-Govdc-Apps/bfl/osd-tsm"/>
    <x v="0"/>
    <s v="develop"/>
    <n v="20783"/>
    <d v="2025-12-08T14:05:49"/>
    <d v="2025-12-08T14:05:49"/>
    <d v="2025-12-08T14:07:48"/>
    <s v="14"/>
    <s v="8/12/2025"/>
    <d v="1899-12-30T00:01:58"/>
    <s v="sast,containers,sca"/>
    <s v="achauhan4"/>
    <x v="1"/>
    <s v="Project Scan"/>
    <b v="1"/>
    <b v="1"/>
    <b v="0"/>
    <b v="1"/>
    <b v="0"/>
    <b v="0"/>
    <n v="169"/>
    <n v="7"/>
    <n v="47"/>
    <n v="47"/>
    <n v="21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c4c73a32-4db6-45df-85e6-dab9594b3fd4"/>
    <s v="236f98d3-8fe8-4897-a3f7-9fdbed6fd619"/>
    <s v="BFL-Govdc-Apps/bfl/indices"/>
    <x v="1"/>
    <s v="feature_OSDME-5358_Java17_Spring6_Jsf3"/>
    <n v="3046"/>
    <d v="2026-02-13T12:35:23"/>
    <d v="2026-02-13T12:35:23"/>
    <d v="2026-02-13T18:35:52"/>
    <s v="12"/>
    <s v="13/02/2026"/>
    <d v="1899-12-30T06:00:29"/>
    <s v="sast,sca,apisec,containers"/>
    <s v="ksubburath"/>
    <x v="0"/>
    <s v="Azure DevOps"/>
    <b v="1"/>
    <b v="1"/>
    <b v="0"/>
    <b v="1"/>
    <b v="1"/>
    <b v="0"/>
    <n v="14"/>
    <n v="0"/>
    <n v="4"/>
    <n v="7"/>
    <n v="3"/>
    <n v="0"/>
    <x v="1"/>
    <n v="0"/>
    <n v="4"/>
    <n v="7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2b2ac4c-98e9-4649-94d0-31b5d7495887"/>
    <s v="b420aaeb-79be-4270-9489-fe82b492d557"/>
    <s v="BFL-Govdc-Apps/bfl/route-service"/>
    <x v="0"/>
    <s v="feature_OSDBAU-4886"/>
    <n v="8943"/>
    <d v="2026-03-05T04:18:29"/>
    <d v="2026-03-05T04:18:29"/>
    <d v="2026-03-05T04:20:40"/>
    <s v="4"/>
    <s v="5/03/2026"/>
    <d v="1899-12-30T00:02:11"/>
    <s v="sast,apisec,containers,sca"/>
    <s v="skannan5"/>
    <x v="1"/>
    <s v="Project Scan"/>
    <b v="1"/>
    <b v="1"/>
    <b v="0"/>
    <b v="1"/>
    <b v="1"/>
    <b v="0"/>
    <n v="81"/>
    <n v="2"/>
    <n v="5"/>
    <n v="4"/>
    <n v="22"/>
    <n v="0"/>
    <x v="2"/>
    <n v="0"/>
    <n v="0"/>
    <n v="0"/>
    <n v="0"/>
    <n v="0"/>
    <n v="0"/>
    <n v="0"/>
    <n v="0"/>
    <n v="0"/>
    <n v="0"/>
    <n v="0"/>
    <n v="16"/>
    <n v="1"/>
    <n v="2"/>
    <n v="2"/>
    <n v="11"/>
    <n v="0"/>
    <n v="64"/>
    <n v="1"/>
    <n v="2"/>
    <n v="2"/>
    <n v="11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c76ce0af-007b-401c-9b73-368f2beb4b96"/>
    <s v="b420aaeb-79be-4270-9489-fe82b492d557"/>
    <s v="BFL-Govdc-Apps/bfl/route-service"/>
    <x v="0"/>
    <s v="feature_OSDBAU-4886"/>
    <n v="8943"/>
    <d v="2026-03-05T01:47:14"/>
    <d v="2026-03-05T01:47:14"/>
    <d v="2026-03-05T01:48:21"/>
    <s v="1"/>
    <s v="5/03/2026"/>
    <d v="1899-12-30T00:01:07"/>
    <s v="sast,apisec,containers,sca"/>
    <s v="skannan5"/>
    <x v="1"/>
    <s v="Project Scan"/>
    <b v="1"/>
    <b v="1"/>
    <b v="0"/>
    <b v="1"/>
    <b v="1"/>
    <b v="0"/>
    <n v="69"/>
    <n v="2"/>
    <n v="5"/>
    <n v="4"/>
    <n v="22"/>
    <n v="0"/>
    <x v="2"/>
    <n v="0"/>
    <n v="0"/>
    <n v="0"/>
    <n v="0"/>
    <n v="0"/>
    <n v="0"/>
    <n v="0"/>
    <n v="0"/>
    <n v="0"/>
    <n v="0"/>
    <n v="0"/>
    <n v="16"/>
    <n v="1"/>
    <n v="2"/>
    <n v="2"/>
    <n v="11"/>
    <n v="0"/>
    <n v="52"/>
    <n v="1"/>
    <n v="2"/>
    <n v="2"/>
    <n v="11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2aeca4d4-4aad-4502-9567-8c2dee08d54c"/>
    <s v="236f98d3-8fe8-4897-a3f7-9fdbed6fd619"/>
    <s v="BFL-Govdc-Apps/bfl/indices"/>
    <x v="0"/>
    <s v="feature_OSDME-5295_checkmarx_integration"/>
    <n v="2717"/>
    <d v="2026-03-05T01:08:13"/>
    <d v="2026-03-05T01:08:13"/>
    <d v="2026-03-05T01:09:21"/>
    <s v="1"/>
    <s v="5/03/2026"/>
    <d v="1899-12-30T00:01:08"/>
    <s v="sast,sca,apisec,containers"/>
    <s v="ksubburath"/>
    <x v="0"/>
    <s v="Azure DevOps"/>
    <b v="1"/>
    <b v="1"/>
    <b v="0"/>
    <b v="1"/>
    <b v="1"/>
    <b v="0"/>
    <n v="169"/>
    <n v="4"/>
    <n v="31"/>
    <n v="44"/>
    <n v="29"/>
    <n v="1"/>
    <x v="3"/>
    <n v="0"/>
    <n v="0"/>
    <n v="0"/>
    <n v="1"/>
    <n v="0"/>
    <n v="0"/>
    <n v="0"/>
    <n v="0"/>
    <n v="0"/>
    <n v="0"/>
    <n v="0"/>
    <n v="18"/>
    <n v="1"/>
    <n v="3"/>
    <n v="3"/>
    <n v="11"/>
    <n v="0"/>
    <n v="78"/>
    <n v="1"/>
    <n v="3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48bf231b-dc4d-4796-aa75-fad0ccea34a6"/>
    <s v="b420aaeb-79be-4270-9489-fe82b492d557"/>
    <s v="BFL-Govdc-Apps/bfl/route-service"/>
    <x v="0"/>
    <s v="feature_OSDME-5330_checkmarx_integration"/>
    <n v="8943"/>
    <d v="2026-03-05T01:06:12"/>
    <d v="2026-03-05T01:06:12"/>
    <d v="2026-03-05T01:07:21"/>
    <s v="1"/>
    <s v="5/03/2026"/>
    <d v="1899-12-30T00:01:09"/>
    <s v="sast,sca,apisec,containers"/>
    <s v="ksubburath"/>
    <x v="0"/>
    <s v="Azure DevOps"/>
    <b v="1"/>
    <b v="1"/>
    <b v="0"/>
    <b v="1"/>
    <b v="1"/>
    <b v="0"/>
    <n v="141"/>
    <n v="4"/>
    <n v="29"/>
    <n v="44"/>
    <n v="28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81cc5299-f31c-44c6-b9b7-36b5b38cc04d"/>
    <s v="236f98d3-8fe8-4897-a3f7-9fdbed6fd619"/>
    <s v="BFL-Govdc-Apps/bfl/indices"/>
    <x v="0"/>
    <s v="feature_OSDBAU-4881"/>
    <n v="2717"/>
    <d v="2026-03-05T01:05:23"/>
    <d v="2026-03-05T01:05:23"/>
    <d v="2026-03-05T01:07:36"/>
    <s v="1"/>
    <s v="5/03/2026"/>
    <d v="1899-12-30T00:02:12"/>
    <s v="sast,apisec,containers,sca"/>
    <s v="skannan5"/>
    <x v="1"/>
    <s v="Project Scan"/>
    <b v="1"/>
    <b v="1"/>
    <b v="0"/>
    <b v="1"/>
    <b v="1"/>
    <b v="0"/>
    <n v="97"/>
    <n v="2"/>
    <n v="7"/>
    <n v="4"/>
    <n v="23"/>
    <n v="0"/>
    <x v="3"/>
    <n v="0"/>
    <n v="0"/>
    <n v="0"/>
    <n v="1"/>
    <n v="0"/>
    <n v="0"/>
    <n v="0"/>
    <n v="0"/>
    <n v="0"/>
    <n v="0"/>
    <n v="0"/>
    <n v="17"/>
    <n v="1"/>
    <n v="3"/>
    <n v="2"/>
    <n v="11"/>
    <n v="0"/>
    <n v="78"/>
    <n v="1"/>
    <n v="3"/>
    <n v="2"/>
    <n v="11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5eb8fe49-c343-49f0-81ba-5d881934bdb7"/>
    <s v="1446b08d-d8a9-4403-a208-234af7207d0e"/>
    <s v="BFL-Govdc-Apps/bfl/bsar"/>
    <x v="0"/>
    <s v="feature_OSDME-5262_checkmarx_integration"/>
    <n v="43479"/>
    <d v="2026-03-05T01:00:31"/>
    <d v="2026-03-05T01:00:31"/>
    <d v="2026-03-05T01:02:54"/>
    <s v="1"/>
    <s v="5/03/2026"/>
    <d v="1899-12-30T00:02:23"/>
    <s v="sast,sca,apisec,containers"/>
    <s v="ksubburath"/>
    <x v="0"/>
    <s v="Azure DevOps"/>
    <b v="1"/>
    <b v="1"/>
    <b v="0"/>
    <b v="1"/>
    <b v="1"/>
    <b v="0"/>
    <n v="156"/>
    <n v="10"/>
    <n v="35"/>
    <n v="63"/>
    <n v="12"/>
    <n v="1"/>
    <x v="3"/>
    <n v="0"/>
    <n v="0"/>
    <n v="1"/>
    <n v="0"/>
    <n v="0"/>
    <n v="0"/>
    <n v="0"/>
    <n v="0"/>
    <n v="0"/>
    <n v="0"/>
    <n v="0"/>
    <n v="24"/>
    <n v="4"/>
    <n v="5"/>
    <n v="12"/>
    <n v="3"/>
    <n v="0"/>
    <n v="59"/>
    <n v="4"/>
    <n v="5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9e1907dc-6d11-4ab0-9b30-93b05d6a996b"/>
    <s v="4708f323-e8ef-4eae-a378-64b568f3b763"/>
    <s v="BFL-Govdc-Apps/bfl/bfms"/>
    <x v="0"/>
    <s v="feature_OSDBAU-4874"/>
    <n v="31533"/>
    <d v="2026-03-04T23:27:06"/>
    <d v="2026-03-04T23:27:06"/>
    <d v="2026-03-04T23:29:38"/>
    <s v="23"/>
    <s v="4/03/2026"/>
    <d v="1899-12-30T00:02:32"/>
    <s v="sast,apisec,containers,sca"/>
    <s v="skannan5"/>
    <x v="1"/>
    <s v="Project Scan"/>
    <b v="1"/>
    <b v="1"/>
    <b v="0"/>
    <b v="1"/>
    <b v="1"/>
    <b v="0"/>
    <n v="138"/>
    <n v="4"/>
    <n v="19"/>
    <n v="14"/>
    <n v="45"/>
    <n v="0"/>
    <x v="4"/>
    <n v="0"/>
    <n v="0"/>
    <n v="0"/>
    <n v="19"/>
    <n v="0"/>
    <n v="0"/>
    <n v="0"/>
    <n v="0"/>
    <n v="0"/>
    <n v="0"/>
    <n v="0"/>
    <n v="31"/>
    <n v="2"/>
    <n v="9"/>
    <n v="7"/>
    <n v="13"/>
    <n v="0"/>
    <n v="87"/>
    <n v="2"/>
    <n v="9"/>
    <n v="7"/>
    <n v="13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858834ec-b6fe-4a07-97cc-8777835b38d5"/>
    <s v="1446b08d-d8a9-4403-a208-234af7207d0e"/>
    <s v="BFL-Govdc-Apps/bfl/bsar"/>
    <x v="0"/>
    <s v="feature_OSDBAU-4883"/>
    <n v="43479"/>
    <d v="2026-03-04T21:42:32"/>
    <d v="2026-03-04T21:42:32"/>
    <d v="2026-03-04T21:43:51"/>
    <s v="21"/>
    <s v="4/03/2026"/>
    <d v="1899-12-30T00:01:19"/>
    <s v="sast,apisec,containers,sca"/>
    <s v="skannan5"/>
    <x v="1"/>
    <s v="Project Scan"/>
    <b v="1"/>
    <b v="1"/>
    <b v="0"/>
    <b v="1"/>
    <b v="1"/>
    <b v="0"/>
    <n v="77"/>
    <n v="4"/>
    <n v="9"/>
    <n v="15"/>
    <n v="6"/>
    <n v="0"/>
    <x v="3"/>
    <n v="0"/>
    <n v="0"/>
    <n v="1"/>
    <n v="0"/>
    <n v="0"/>
    <n v="0"/>
    <n v="0"/>
    <n v="0"/>
    <n v="0"/>
    <n v="0"/>
    <n v="0"/>
    <n v="16"/>
    <n v="2"/>
    <n v="4"/>
    <n v="7"/>
    <n v="3"/>
    <n v="0"/>
    <n v="59"/>
    <n v="2"/>
    <n v="4"/>
    <n v="7"/>
    <n v="3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24f03573-4b62-4247-ac17-803b402fd1af"/>
    <s v="1446b08d-d8a9-4403-a208-234af7207d0e"/>
    <s v="BFL-Govdc-Apps/bfl/bsar"/>
    <x v="0"/>
    <s v="feature_OSDBAU_4808"/>
    <m/>
    <d v="2026-03-04T21:36:30"/>
    <d v="2026-03-04T21:36:30"/>
    <d v="2026-03-04T21:37:16"/>
    <s v="21"/>
    <s v="4/03/2026"/>
    <d v="1899-12-30T00:00:47"/>
    <s v="containers"/>
    <s v="skannan5"/>
    <x v="1"/>
    <s v="Project Scan"/>
    <b v="0"/>
    <b v="0"/>
    <b v="0"/>
    <b v="1"/>
    <b v="0"/>
    <b v="0"/>
    <n v="72"/>
    <n v="2"/>
    <n v="25"/>
    <n v="38"/>
    <n v="6"/>
    <n v="1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7e07af89-b1d4-490a-8eac-c055bee140b0"/>
    <s v="1446b08d-d8a9-4403-a208-234af7207d0e"/>
    <s v="BFL-Govdc-Apps/bfl/bsar"/>
    <x v="0"/>
    <s v="feature_OSDBAU-4883"/>
    <n v="43479"/>
    <d v="2026-03-04T20:10:18"/>
    <d v="2026-03-04T20:10:18"/>
    <d v="2026-03-04T20:12:31"/>
    <s v="20"/>
    <s v="4/03/2026"/>
    <d v="1899-12-30T00:02:13"/>
    <s v="sast,sca,apisec"/>
    <s v="skannan5"/>
    <x v="1"/>
    <s v="Project Scan"/>
    <b v="1"/>
    <b v="1"/>
    <b v="0"/>
    <b v="0"/>
    <b v="1"/>
    <b v="0"/>
    <n v="76"/>
    <n v="4"/>
    <n v="8"/>
    <n v="15"/>
    <n v="6"/>
    <n v="0"/>
    <x v="3"/>
    <n v="0"/>
    <n v="0"/>
    <n v="1"/>
    <n v="0"/>
    <n v="0"/>
    <n v="0"/>
    <n v="0"/>
    <n v="0"/>
    <n v="0"/>
    <n v="0"/>
    <n v="0"/>
    <n v="16"/>
    <n v="2"/>
    <n v="4"/>
    <n v="7"/>
    <n v="3"/>
    <n v="0"/>
    <n v="59"/>
    <n v="2"/>
    <n v="4"/>
    <n v="7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76f0caf-7c85-4c9a-a519-57616345f254"/>
    <s v="1446b08d-d8a9-4403-a208-234af7207d0e"/>
    <s v="BFL-Govdc-Apps/bfl/bsar"/>
    <x v="0"/>
    <s v="feature_OSDME-5262_checkmarx_integration"/>
    <n v="43479"/>
    <d v="2026-03-04T01:08:51"/>
    <d v="2026-03-04T01:08:51"/>
    <d v="2026-03-04T01:11:01"/>
    <s v="1"/>
    <s v="4/03/2026"/>
    <d v="1899-12-30T00:02:09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1d76e852-76b8-44fc-b333-02817c1697f7"/>
    <s v="236f98d3-8fe8-4897-a3f7-9fdbed6fd619"/>
    <s v="BFL-Govdc-Apps/bfl/indices"/>
    <x v="0"/>
    <s v="feature_OSDME-5295_checkmarx_integration"/>
    <n v="2717"/>
    <d v="2026-03-04T01:02:57"/>
    <d v="2026-03-04T01:02:57"/>
    <d v="2026-03-04T01:05:06"/>
    <s v="1"/>
    <s v="4/03/2026"/>
    <d v="1899-12-30T00:02:09"/>
    <s v="sast,sca,apisec,containers"/>
    <s v="ksubburath"/>
    <x v="0"/>
    <s v="Azure DevOps"/>
    <b v="1"/>
    <b v="1"/>
    <b v="0"/>
    <b v="1"/>
    <b v="1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bebf25e7-b194-4d8c-ade3-9a205a02a0c5"/>
    <s v="b420aaeb-79be-4270-9489-fe82b492d557"/>
    <s v="BFL-Govdc-Apps/bfl/route-service"/>
    <x v="0"/>
    <s v="feature_OSDME-5330_checkmarx_integration"/>
    <n v="8943"/>
    <d v="2026-03-04T01:00:30"/>
    <d v="2026-03-04T01:00:30"/>
    <d v="2026-03-04T01:01:41"/>
    <s v="1"/>
    <s v="4/03/2026"/>
    <d v="1899-12-30T00:01:11"/>
    <s v="sast,sca,apisec,containers"/>
    <s v="ksubburath"/>
    <x v="0"/>
    <s v="Azure DevOps"/>
    <b v="1"/>
    <b v="1"/>
    <b v="0"/>
    <b v="1"/>
    <b v="1"/>
    <b v="0"/>
    <n v="141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ef0308b-925e-411a-b53c-dc9f8dc79197"/>
    <s v="236f98d3-8fe8-4897-a3f7-9fdbed6fd619"/>
    <s v="BFL-Govdc-Apps/bfl/indices"/>
    <x v="0"/>
    <s v="oauth2-migration"/>
    <n v="3919"/>
    <d v="2026-03-03T10:35:28"/>
    <d v="2026-03-03T10:35:28"/>
    <d v="2026-03-03T10:36:31"/>
    <s v="10"/>
    <s v="3/03/2026"/>
    <d v="1899-12-30T00:01:03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189ceb88-5554-4ca6-a7aa-5ee0042deb1b"/>
    <s v="236f98d3-8fe8-4897-a3f7-9fdbed6fd619"/>
    <s v="BFL-Govdc-Apps/bfl/indices"/>
    <x v="0"/>
    <s v="oauth2-migration"/>
    <n v="3919"/>
    <d v="2026-03-03T10:30:52"/>
    <d v="2026-03-03T10:30:52"/>
    <d v="2026-03-03T10:32:00"/>
    <s v="10"/>
    <s v="3/03/2026"/>
    <d v="1899-12-30T00:01:07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c698be86-8804-4508-b8fb-c8fb65cf5a5f"/>
    <s v="236f98d3-8fe8-4897-a3f7-9fdbed6fd619"/>
    <s v="BFL-Govdc-Apps/bfl/indices"/>
    <x v="0"/>
    <s v="oauth2-migration"/>
    <n v="3919"/>
    <d v="2026-03-03T09:47:33"/>
    <d v="2026-03-03T09:47:33"/>
    <d v="2026-03-03T09:48:41"/>
    <s v="9"/>
    <s v="3/03/2026"/>
    <d v="1899-12-30T00:01:08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1ed2c851-ebbc-4a3a-bfb6-bb38a47eeb28"/>
    <s v="1446b08d-d8a9-4403-a208-234af7207d0e"/>
    <s v="BFL-Govdc-Apps/bfl/bsar"/>
    <x v="0"/>
    <s v="feature_OSDME-5262_checkmarx_integration"/>
    <n v="43479"/>
    <d v="2026-03-03T01:08:27"/>
    <d v="2026-03-03T01:08:27"/>
    <d v="2026-03-03T01:09:52"/>
    <s v="1"/>
    <s v="3/03/2026"/>
    <d v="1899-12-30T00:01:26"/>
    <s v="sast,sca,apisec,containers"/>
    <s v="ksubburath"/>
    <x v="0"/>
    <s v="Azure DevOps"/>
    <b v="1"/>
    <b v="1"/>
    <b v="0"/>
    <b v="1"/>
    <b v="1"/>
    <b v="0"/>
    <n v="147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d9d6233-0526-4570-b153-b58b71cae8de"/>
    <s v="236f98d3-8fe8-4897-a3f7-9fdbed6fd619"/>
    <s v="BFL-Govdc-Apps/bfl/indices"/>
    <x v="0"/>
    <s v="feature_OSDME-5295_checkmarx_integration"/>
    <n v="2717"/>
    <d v="2026-03-03T01:03:37"/>
    <d v="2026-03-03T01:03:37"/>
    <d v="2026-03-03T01:04:46"/>
    <s v="1"/>
    <s v="3/03/2026"/>
    <d v="1899-12-30T00:01:08"/>
    <s v="sast,sca,apisec,containers"/>
    <s v="ksubburath"/>
    <x v="0"/>
    <s v="Azure DevOps"/>
    <b v="1"/>
    <b v="1"/>
    <b v="0"/>
    <b v="1"/>
    <b v="1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17f75ed-ab88-4ed7-877b-1984ea7efea4"/>
    <s v="b420aaeb-79be-4270-9489-fe82b492d557"/>
    <s v="BFL-Govdc-Apps/bfl/route-service"/>
    <x v="0"/>
    <s v="feature_OSDME-5330_checkmarx_integration"/>
    <n v="8943"/>
    <d v="2026-03-03T01:00:34"/>
    <d v="2026-03-03T01:00:34"/>
    <d v="2026-03-03T01:02:46"/>
    <s v="1"/>
    <s v="3/03/2026"/>
    <d v="1899-12-30T00:02:12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aa6111a-8993-4d28-83f2-4d77461f3b77"/>
    <s v="10cbaf8f-f890-4428-bb85-c4cd8d8247cc"/>
    <s v="BFL-Govdc-Apps/ptips/ptips-core"/>
    <x v="0"/>
    <s v="master"/>
    <n v="567679"/>
    <d v="2026-03-02T11:35:58"/>
    <d v="2026-03-02T11:35:58"/>
    <d v="2026-03-02T11:40:35"/>
    <s v="11"/>
    <s v="2/03/2026"/>
    <d v="1899-12-30T00:04:37"/>
    <s v="sast,sca,apisec"/>
    <s v="NAREEN BABU MEDIKONDA (HCL)"/>
    <x v="1"/>
    <s v="Push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6d176fd-7b30-41f6-b8ff-0c7ad2a782bf"/>
    <s v="236f98d3-8fe8-4897-a3f7-9fdbed6fd619"/>
    <s v="BFL-Govdc-Apps/bfl/indices"/>
    <x v="0"/>
    <s v="oauth2-migration"/>
    <n v="3918"/>
    <d v="2026-03-02T11:23:00"/>
    <d v="2026-03-02T11:23:00"/>
    <d v="2026-03-02T11:24:06"/>
    <s v="11"/>
    <s v="2/03/2026"/>
    <d v="1899-12-30T00:01:06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0db0cab0-63d7-4c88-810d-ec2455cec046"/>
    <s v="1446b08d-d8a9-4403-a208-234af7207d0e"/>
    <s v="BFL-Govdc-Apps/bfl/bsar"/>
    <x v="0"/>
    <s v="feature_OSDME-5262_checkmarx_integration"/>
    <n v="43479"/>
    <d v="2026-03-02T01:08:15"/>
    <d v="2026-03-02T01:08:15"/>
    <d v="2026-03-02T01:09:40"/>
    <s v="1"/>
    <s v="2/03/2026"/>
    <d v="1899-12-30T00:01:26"/>
    <s v="sast,sca,apisec,containers"/>
    <s v="ksubburath"/>
    <x v="0"/>
    <s v="Azure DevOps"/>
    <b v="1"/>
    <b v="1"/>
    <b v="0"/>
    <b v="1"/>
    <b v="1"/>
    <b v="0"/>
    <n v="147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18d2d50-e823-44e4-b918-4d31289fd17c"/>
    <s v="236f98d3-8fe8-4897-a3f7-9fdbed6fd619"/>
    <s v="BFL-Govdc-Apps/bfl/indices"/>
    <x v="0"/>
    <s v="feature_OSDME-5295_checkmarx_integration"/>
    <n v="2717"/>
    <d v="2026-03-02T01:03:49"/>
    <d v="2026-03-02T01:03:49"/>
    <d v="2026-03-02T01:04:56"/>
    <s v="1"/>
    <s v="2/03/2026"/>
    <d v="1899-12-30T00:01:07"/>
    <s v="sast,sca,apisec,containers"/>
    <s v="ksubburath"/>
    <x v="0"/>
    <s v="Azure DevOps"/>
    <b v="1"/>
    <b v="1"/>
    <b v="0"/>
    <b v="1"/>
    <b v="1"/>
    <b v="0"/>
    <n v="157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354494f3-5cc3-4623-a8c0-fa27a3beaeae"/>
    <s v="b420aaeb-79be-4270-9489-fe82b492d557"/>
    <s v="BFL-Govdc-Apps/bfl/route-service"/>
    <x v="0"/>
    <s v="feature_OSDME-5330_checkmarx_integration"/>
    <n v="8943"/>
    <d v="2026-03-02T01:00:34"/>
    <d v="2026-03-02T01:00:34"/>
    <d v="2026-03-02T01:02:45"/>
    <s v="1"/>
    <s v="2/03/2026"/>
    <d v="1899-12-30T00:02:10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6cd886da-c0b8-491f-91d6-7c4ef882add6"/>
    <s v="1446b08d-d8a9-4403-a208-234af7207d0e"/>
    <s v="BFL-Govdc-Apps/bfl/bsar"/>
    <x v="0"/>
    <s v="feature_OSDME-5262_checkmarx_integration"/>
    <n v="43479"/>
    <d v="2026-03-01T01:09:15"/>
    <d v="2026-03-01T01:09:15"/>
    <d v="2026-03-01T01:11:26"/>
    <s v="1"/>
    <s v="1/03/2026"/>
    <d v="1899-12-30T00:02:11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7b90a0f9-09d9-49e8-bd9f-1c3d36577e85"/>
    <s v="236f98d3-8fe8-4897-a3f7-9fdbed6fd619"/>
    <s v="BFL-Govdc-Apps/bfl/indices"/>
    <x v="0"/>
    <s v="feature_OSDME-5295_checkmarx_integration"/>
    <n v="2717"/>
    <d v="2026-03-01T01:03:51"/>
    <d v="2026-03-01T01:03:51"/>
    <d v="2026-03-01T01:05:01"/>
    <s v="1"/>
    <s v="1/03/2026"/>
    <d v="1899-12-30T00:01:10"/>
    <s v="sast,sca,apisec,containers"/>
    <s v="ksubburath"/>
    <x v="0"/>
    <s v="Azure DevOps"/>
    <b v="1"/>
    <b v="1"/>
    <b v="0"/>
    <b v="1"/>
    <b v="1"/>
    <b v="0"/>
    <n v="157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243ff285-2fa3-4b9f-b548-5d10589d693d"/>
    <s v="b420aaeb-79be-4270-9489-fe82b492d557"/>
    <s v="BFL-Govdc-Apps/bfl/route-service"/>
    <x v="0"/>
    <s v="feature_OSDME-5330_checkmarx_integration"/>
    <n v="8943"/>
    <d v="2026-03-01T01:00:40"/>
    <d v="2026-03-01T01:00:40"/>
    <d v="2026-03-01T01:02:51"/>
    <s v="1"/>
    <s v="1/03/2026"/>
    <d v="1899-12-30T00:02:10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632e0b4f-0648-423c-a0d3-87a3f935f0bc"/>
    <s v="b420aaeb-79be-4270-9489-fe82b492d557"/>
    <s v="BFL-Govdc-Apps/bfl/route-service"/>
    <x v="0"/>
    <s v="feature_OSDME-5330_checkmarx_integration"/>
    <n v="8943"/>
    <d v="2026-02-28T01:10:22"/>
    <d v="2026-02-28T01:10:22"/>
    <d v="2026-02-28T01:12:31"/>
    <s v="1"/>
    <s v="28/02/2026"/>
    <d v="1899-12-30T00:02:08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74774d42-5327-483b-bd47-4156ddb38917"/>
    <s v="236f98d3-8fe8-4897-a3f7-9fdbed6fd619"/>
    <s v="BFL-Govdc-Apps/bfl/indices"/>
    <x v="0"/>
    <s v="feature_OSDME-5295_checkmarx_integration"/>
    <n v="2717"/>
    <d v="2026-02-28T01:07:11"/>
    <d v="2026-02-28T01:07:11"/>
    <d v="2026-02-28T01:09:21"/>
    <s v="1"/>
    <s v="28/02/2026"/>
    <d v="1899-12-30T00:02:10"/>
    <s v="sast,sca,apisec,containers"/>
    <s v="ksubburath"/>
    <x v="0"/>
    <s v="Azure DevOps"/>
    <b v="1"/>
    <b v="1"/>
    <b v="0"/>
    <b v="1"/>
    <b v="1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b028244c-96f7-473d-8e2d-6a5a18e82fbf"/>
    <s v="1446b08d-d8a9-4403-a208-234af7207d0e"/>
    <s v="BFL-Govdc-Apps/bfl/bsar"/>
    <x v="0"/>
    <s v="feature_OSDME-5262_checkmarx_integration"/>
    <n v="43479"/>
    <d v="2026-02-28T01:03:58"/>
    <d v="2026-02-28T01:03:58"/>
    <d v="2026-02-28T01:06:06"/>
    <s v="1"/>
    <s v="28/02/2026"/>
    <d v="1899-12-30T00:02:08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a77d2e14-cfd7-4cd5-95a7-bc947657ebb5"/>
    <s v="1446b08d-d8a9-4403-a208-234af7207d0e"/>
    <s v="BFL-Govdc-Apps/bfl/bsar"/>
    <x v="0"/>
    <s v="feature_OSDME-5262_checkmarx_integration"/>
    <n v="43479"/>
    <d v="2026-02-27T01:08:51"/>
    <d v="2026-02-27T01:08:51"/>
    <d v="2026-02-27T01:10:19"/>
    <s v="1"/>
    <s v="27/02/2026"/>
    <d v="1899-12-30T00:01:27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866f280-6cdb-4e01-a5f6-9e5d56768898"/>
    <s v="236f98d3-8fe8-4897-a3f7-9fdbed6fd619"/>
    <s v="BFL-Govdc-Apps/bfl/indices"/>
    <x v="0"/>
    <s v="feature_OSDME-5295_checkmarx_integration"/>
    <n v="2717"/>
    <d v="2026-02-27T01:03:49"/>
    <d v="2026-02-27T01:03:49"/>
    <d v="2026-02-27T01:04:56"/>
    <s v="1"/>
    <s v="27/02/2026"/>
    <d v="1899-12-30T00:01:07"/>
    <s v="sast,sca,apisec,containers"/>
    <s v="ksubburath"/>
    <x v="0"/>
    <s v="Azure DevOps"/>
    <b v="1"/>
    <b v="1"/>
    <b v="0"/>
    <b v="1"/>
    <b v="1"/>
    <b v="0"/>
    <n v="157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6d06cf0-d3eb-431f-b1e9-b903c1e7683b"/>
    <s v="b420aaeb-79be-4270-9489-fe82b492d557"/>
    <s v="BFL-Govdc-Apps/bfl/route-service"/>
    <x v="0"/>
    <s v="feature_OSDME-5330_checkmarx_integration"/>
    <n v="8943"/>
    <d v="2026-02-27T01:00:39"/>
    <d v="2026-02-27T01:00:39"/>
    <d v="2026-02-27T01:02:46"/>
    <s v="1"/>
    <s v="27/02/2026"/>
    <d v="1899-12-30T00:02:07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3739039f-801a-42c5-ad21-0a40c96bdaba"/>
    <s v="236f98d3-8fe8-4897-a3f7-9fdbed6fd619"/>
    <s v="BFL-Govdc-Apps/bfl/indices"/>
    <x v="0"/>
    <s v="oauth2-migration"/>
    <n v="3918"/>
    <d v="2026-02-26T10:55:13"/>
    <d v="2026-02-26T10:55:13"/>
    <d v="2026-02-26T10:56:21"/>
    <s v="10"/>
    <s v="26/02/2026"/>
    <d v="1899-12-30T00:01:08"/>
    <s v="sast,sca,apisec,containers"/>
    <s v="ksubburath"/>
    <x v="0"/>
    <s v="Azure DevOps"/>
    <b v="1"/>
    <b v="1"/>
    <b v="0"/>
    <b v="1"/>
    <b v="1"/>
    <b v="0"/>
    <n v="91"/>
    <n v="1"/>
    <n v="27"/>
    <n v="50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49"/>
    <n v="11"/>
    <n v="1"/>
  </r>
  <r>
    <s v="6a461797-bc2d-4a3e-8dbe-1c13586732e1"/>
    <s v="236f98d3-8fe8-4897-a3f7-9fdbed6fd619"/>
    <s v="BFL-Govdc-Apps/bfl/indices"/>
    <x v="0"/>
    <s v="oauth2-migration"/>
    <n v="3918"/>
    <d v="2026-02-26T10:06:11"/>
    <d v="2026-02-26T10:06:11"/>
    <d v="2026-02-26T10:07:16"/>
    <s v="10"/>
    <s v="26/02/2026"/>
    <d v="1899-12-30T00:01:05"/>
    <s v="sast,sca,apisec,containers"/>
    <s v="ksubburath"/>
    <x v="0"/>
    <s v="Azure DevOps"/>
    <b v="1"/>
    <b v="1"/>
    <b v="0"/>
    <b v="1"/>
    <b v="1"/>
    <b v="0"/>
    <n v="91"/>
    <n v="1"/>
    <n v="27"/>
    <n v="50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49"/>
    <n v="11"/>
    <n v="1"/>
  </r>
  <r>
    <s v="27815d4b-e31f-42a6-8be7-1d9b0e4a7f29"/>
    <s v="1446b08d-d8a9-4403-a208-234af7207d0e"/>
    <s v="BFL-Govdc-Apps/bfl/bsar"/>
    <x v="0"/>
    <s v="feature_OSDME-5262_checkmarx_integration"/>
    <n v="43479"/>
    <d v="2026-02-26T01:09:11"/>
    <d v="2026-02-26T01:09:11"/>
    <d v="2026-02-26T01:10:42"/>
    <s v="1"/>
    <s v="26/02/2026"/>
    <d v="1899-12-30T00:01:31"/>
    <s v="sast,sca,apisec,containers"/>
    <s v="ksubburath"/>
    <x v="0"/>
    <s v="Azure DevOps"/>
    <b v="1"/>
    <b v="1"/>
    <b v="0"/>
    <b v="1"/>
    <b v="1"/>
    <b v="0"/>
    <n v="147"/>
    <n v="10"/>
    <n v="33"/>
    <n v="60"/>
    <n v="13"/>
    <n v="3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57df042c-18e2-4943-b230-4aa35908c2d9"/>
    <s v="b420aaeb-79be-4270-9489-fe82b492d557"/>
    <s v="BFL-Govdc-Apps/bfl/route-service"/>
    <x v="0"/>
    <s v="feature_OSDME-5330_checkmarx_integration"/>
    <n v="8943"/>
    <d v="2026-02-26T01:03:51"/>
    <d v="2026-02-26T01:03:51"/>
    <d v="2026-02-26T01:05:21"/>
    <s v="1"/>
    <s v="26/02/2026"/>
    <d v="1899-12-30T00:01:30"/>
    <s v="sast,sca,apisec,containers"/>
    <s v="ksubburath"/>
    <x v="0"/>
    <s v="Azure DevOps"/>
    <b v="1"/>
    <b v="1"/>
    <b v="0"/>
    <b v="1"/>
    <b v="1"/>
    <b v="0"/>
    <n v="153"/>
    <n v="4"/>
    <n v="29"/>
    <n v="41"/>
    <n v="29"/>
    <n v="3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f22a3360-0e2e-48bd-833a-8480dfae5559"/>
    <s v="236f98d3-8fe8-4897-a3f7-9fdbed6fd619"/>
    <s v="BFL-Govdc-Apps/bfl/indices"/>
    <x v="0"/>
    <s v="feature_OSDME-5295_checkmarx_integration"/>
    <n v="2717"/>
    <d v="2026-02-26T01:00:42"/>
    <d v="2026-02-26T01:00:42"/>
    <d v="2026-02-26T01:02:51"/>
    <s v="1"/>
    <s v="26/02/2026"/>
    <d v="1899-12-30T00:02:09"/>
    <s v="sast,sca,apisec,containers"/>
    <s v="ksubburath"/>
    <x v="0"/>
    <s v="Azure DevOps"/>
    <b v="1"/>
    <b v="1"/>
    <b v="0"/>
    <b v="1"/>
    <b v="1"/>
    <b v="0"/>
    <n v="168"/>
    <n v="4"/>
    <n v="29"/>
    <n v="41"/>
    <n v="30"/>
    <n v="3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3fe2577e-921a-492b-bdf8-8e7aa26fa7ec"/>
    <s v="236f98d3-8fe8-4897-a3f7-9fdbed6fd619"/>
    <s v="BFL-Govdc-Apps/bfl/indices"/>
    <x v="0"/>
    <s v="oauth2-migration"/>
    <n v="3918"/>
    <d v="2026-02-25T17:21:19"/>
    <d v="2026-02-25T17:21:19"/>
    <d v="2026-02-25T17:22:26"/>
    <s v="17"/>
    <s v="25/02/2026"/>
    <d v="1899-12-30T00:01:07"/>
    <s v="sast,sca,apisec,containers"/>
    <s v="ksubburath"/>
    <x v="0"/>
    <s v="Azure DevOps"/>
    <b v="1"/>
    <b v="1"/>
    <b v="0"/>
    <b v="1"/>
    <b v="1"/>
    <b v="0"/>
    <n v="90"/>
    <n v="1"/>
    <n v="27"/>
    <n v="49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"/>
    <n v="1"/>
    <n v="27"/>
    <n v="48"/>
    <n v="11"/>
    <n v="1"/>
  </r>
  <r>
    <s v="b93999ee-833e-4001-b852-2da372db427d"/>
    <s v="b420aaeb-79be-4270-9489-fe82b492d557"/>
    <s v="BFL-Govdc-Apps/bfl/route-service"/>
    <x v="0"/>
    <s v="feature_OSDME-5330_checkmarx_integration"/>
    <n v="8943"/>
    <d v="2026-02-25T01:08:49"/>
    <d v="2026-02-25T01:08:49"/>
    <d v="2026-02-25T01:10:00"/>
    <s v="1"/>
    <s v="25/02/2026"/>
    <d v="1899-12-30T00:01:10"/>
    <s v="sast,sca,apisec,containers"/>
    <s v="ksubburath"/>
    <x v="0"/>
    <s v="Azure DevOps"/>
    <b v="1"/>
    <b v="1"/>
    <b v="0"/>
    <b v="1"/>
    <b v="1"/>
    <b v="0"/>
    <n v="140"/>
    <n v="4"/>
    <n v="29"/>
    <n v="41"/>
    <n v="29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23b5bf8e-8ba6-4382-941c-337c520ecae0"/>
    <s v="236f98d3-8fe8-4897-a3f7-9fdbed6fd619"/>
    <s v="BFL-Govdc-Apps/bfl/indices"/>
    <x v="0"/>
    <s v="feature_OSDME-5295_checkmarx_integration"/>
    <n v="2717"/>
    <d v="2026-02-25T01:06:37"/>
    <d v="2026-02-25T01:06:37"/>
    <d v="2026-02-25T01:07:46"/>
    <s v="1"/>
    <s v="25/02/2026"/>
    <d v="1899-12-30T00:01:09"/>
    <s v="sast,sca,apisec,containers"/>
    <s v="ksubburath"/>
    <x v="0"/>
    <s v="Azure DevOps"/>
    <b v="1"/>
    <b v="1"/>
    <b v="0"/>
    <b v="1"/>
    <b v="1"/>
    <b v="0"/>
    <n v="167"/>
    <n v="4"/>
    <n v="29"/>
    <n v="41"/>
    <n v="30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8a1b3028-26bf-4894-b969-7f272cc5ac13"/>
    <s v="1446b08d-d8a9-4403-a208-234af7207d0e"/>
    <s v="BFL-Govdc-Apps/bfl/bsar"/>
    <x v="0"/>
    <s v="feature_OSDME-5262_checkmarx_integration"/>
    <n v="43479"/>
    <d v="2026-02-25T01:03:36"/>
    <d v="2026-02-25T01:03:36"/>
    <d v="2026-02-25T01:05:26"/>
    <s v="1"/>
    <s v="25/02/2026"/>
    <d v="1899-12-30T00:01:50"/>
    <s v="sast,sca,apisec,containers"/>
    <s v="ksubburath"/>
    <x v="0"/>
    <s v="Azure DevOps"/>
    <b v="1"/>
    <b v="1"/>
    <b v="0"/>
    <b v="1"/>
    <b v="1"/>
    <b v="0"/>
    <n v="146"/>
    <n v="10"/>
    <n v="33"/>
    <n v="60"/>
    <n v="13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75ba5b56-0cfb-4522-9372-8ae4d1000134"/>
    <s v="236f98d3-8fe8-4897-a3f7-9fdbed6fd619"/>
    <s v="BFL-Govdc-Apps/bfl/indices"/>
    <x v="0"/>
    <s v="oauth2-migration"/>
    <n v="3913"/>
    <d v="2026-02-24T20:01:40"/>
    <d v="2026-02-24T20:01:40"/>
    <d v="2026-02-24T20:02:46"/>
    <s v="20"/>
    <s v="24/02/2026"/>
    <d v="1899-12-30T00:01:06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2b355822-da66-4de4-8c83-f4550122e599"/>
    <s v="236f98d3-8fe8-4897-a3f7-9fdbed6fd619"/>
    <s v="BFL-Govdc-Apps/bfl/indices"/>
    <x v="0"/>
    <s v="oauth2-migration"/>
    <n v="3913"/>
    <d v="2026-02-24T19:29:33"/>
    <d v="2026-02-24T19:29:33"/>
    <d v="2026-02-24T19:30:41"/>
    <s v="19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c74636bf-97a4-450a-a757-2ccb4bfd5824"/>
    <s v="236f98d3-8fe8-4897-a3f7-9fdbed6fd619"/>
    <s v="BFL-Govdc-Apps/bfl/indices"/>
    <x v="0"/>
    <s v="oauth2-migration"/>
    <n v="3913"/>
    <d v="2026-02-24T19:09:13"/>
    <d v="2026-02-24T19:09:13"/>
    <d v="2026-02-24T19:10:21"/>
    <s v="19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a284e9f1-9fbc-4936-a79b-61fdf1af80b7"/>
    <s v="236f98d3-8fe8-4897-a3f7-9fdbed6fd619"/>
    <s v="BFL-Govdc-Apps/bfl/indices"/>
    <x v="0"/>
    <s v="oauth2-migration"/>
    <n v="3913"/>
    <d v="2026-02-24T16:54:17"/>
    <d v="2026-02-24T16:54:17"/>
    <d v="2026-02-24T16:55:21"/>
    <s v="16"/>
    <s v="24/02/2026"/>
    <d v="1899-12-30T00:01:04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9d218f89-8ee3-408e-857e-4138fb185ca9"/>
    <s v="236f98d3-8fe8-4897-a3f7-9fdbed6fd619"/>
    <s v="BFL-Govdc-Apps/bfl/indices"/>
    <x v="0"/>
    <s v="oauth2-migration"/>
    <n v="3913"/>
    <d v="2026-02-24T15:31:12"/>
    <d v="2026-02-24T15:31:12"/>
    <d v="2026-02-24T15:32:20"/>
    <s v="15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1a7d2ed1-8fff-497b-946a-bcbc5f19c5e7"/>
    <s v="236f98d3-8fe8-4897-a3f7-9fdbed6fd619"/>
    <s v="BFL-Govdc-Apps/bfl/indices"/>
    <x v="0"/>
    <s v="oauth2-migration"/>
    <n v="3913"/>
    <d v="2026-02-24T15:08:23"/>
    <d v="2026-02-24T15:08:23"/>
    <d v="2026-02-24T15:09:31"/>
    <s v="15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f9488f5d-0dc7-4af9-82f4-42e6640f272c"/>
    <s v="236f98d3-8fe8-4897-a3f7-9fdbed6fd619"/>
    <s v="BFL-Govdc-Apps/bfl/indices"/>
    <x v="0"/>
    <s v="oauth2-migration"/>
    <n v="3913"/>
    <d v="2026-02-24T14:46:17"/>
    <d v="2026-02-24T14:46:17"/>
    <d v="2026-02-24T14:52:26"/>
    <s v="14"/>
    <s v="24/02/2026"/>
    <d v="1899-12-30T00:06:09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e07a1286-db0f-4df4-af45-748656293dad"/>
    <s v="236f98d3-8fe8-4897-a3f7-9fdbed6fd619"/>
    <s v="BFL-Govdc-Apps/bfl/indices"/>
    <x v="0"/>
    <s v="oauth2-migration"/>
    <n v="3913"/>
    <d v="2026-02-24T14:38:21"/>
    <d v="2026-02-24T14:38:21"/>
    <d v="2026-02-24T14:39:30"/>
    <s v="14"/>
    <s v="24/02/2026"/>
    <d v="1899-12-30T00:01:10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f633a5e3-d420-4f20-b807-72e6be39f5a9"/>
    <s v="236f98d3-8fe8-4897-a3f7-9fdbed6fd619"/>
    <s v="BFL-Govdc-Apps/bfl/indices"/>
    <x v="0"/>
    <s v="oauth2-migration"/>
    <n v="3913"/>
    <d v="2026-02-24T14:21:54"/>
    <d v="2026-02-24T14:21:54"/>
    <d v="2026-02-24T14:24:01"/>
    <s v="14"/>
    <s v="24/02/2026"/>
    <d v="1899-12-30T00:02:06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81d6c2bb-8b25-424d-a093-69290e7b8c0a"/>
    <s v="236f98d3-8fe8-4897-a3f7-9fdbed6fd619"/>
    <s v="BFL-Govdc-Apps/bfl/indices"/>
    <x v="0"/>
    <s v="oauth2-migration"/>
    <n v="3913"/>
    <d v="2026-02-24T12:53:20"/>
    <d v="2026-02-24T12:53:20"/>
    <d v="2026-02-24T18:54:23"/>
    <s v="12"/>
    <s v="24/02/2026"/>
    <d v="1899-12-30T06:01:04"/>
    <s v="sast,sca,apisec,containers"/>
    <s v="ksubburath"/>
    <x v="0"/>
    <s v="Azure DevOps"/>
    <b v="1"/>
    <b v="1"/>
    <b v="0"/>
    <b v="1"/>
    <b v="1"/>
    <b v="0"/>
    <n v="80"/>
    <n v="1"/>
    <n v="26"/>
    <n v="41"/>
    <n v="11"/>
    <n v="1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5d7601dc-aee6-483a-86bf-24f7be85962c"/>
    <s v="236f98d3-8fe8-4897-a3f7-9fdbed6fd619"/>
    <s v="BFL-Govdc-Apps/bfl/indices"/>
    <x v="0"/>
    <s v="oauth2-migration"/>
    <n v="3913"/>
    <d v="2026-02-24T12:44:40"/>
    <d v="2026-02-24T12:44:40"/>
    <d v="2026-02-24T12:45:46"/>
    <s v="12"/>
    <s v="24/02/2026"/>
    <d v="1899-12-30T00:01:06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ec74066e-a5ce-4297-a4c3-b31e72f41c2f"/>
    <s v="236f98d3-8fe8-4897-a3f7-9fdbed6fd619"/>
    <s v="BFL-Govdc-Apps/bfl/indices"/>
    <x v="0"/>
    <s v="oauth2-migration"/>
    <n v="3913"/>
    <d v="2026-02-24T12:25:14"/>
    <d v="2026-02-24T12:25:14"/>
    <d v="2026-02-24T12:26:21"/>
    <s v="12"/>
    <s v="24/02/2026"/>
    <d v="1899-12-30T00:01:07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e44498fc-b2ae-48ad-a321-8b5d87301be8"/>
    <s v="236f98d3-8fe8-4897-a3f7-9fdbed6fd619"/>
    <s v="BFL-Govdc-Apps/bfl/indices"/>
    <x v="0"/>
    <s v="feature_OSDME-5295_checkmarx_integration"/>
    <n v="2717"/>
    <d v="2026-02-24T01:07:42"/>
    <d v="2026-02-24T01:07:42"/>
    <d v="2026-02-24T01:09:53"/>
    <s v="1"/>
    <s v="24/02/2026"/>
    <d v="1899-12-30T00:02:11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546b1cc1-07bd-42da-8142-f39cd0235b31"/>
    <s v="b420aaeb-79be-4270-9489-fe82b492d557"/>
    <s v="BFL-Govdc-Apps/bfl/route-service"/>
    <x v="0"/>
    <s v="feature_OSDME-5330_checkmarx_integration"/>
    <n v="8943"/>
    <d v="2026-02-24T01:05:21"/>
    <d v="2026-02-24T01:05:21"/>
    <d v="2026-02-24T01:06:41"/>
    <s v="1"/>
    <s v="24/02/2026"/>
    <d v="1899-12-30T00:01:20"/>
    <s v="sast,sca,apisec,containers"/>
    <s v="ksubburath"/>
    <x v="0"/>
    <s v="Azure DevOps"/>
    <b v="1"/>
    <b v="1"/>
    <b v="0"/>
    <b v="1"/>
    <b v="1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f9888b99-63e3-47af-8187-c5a02a7f2406"/>
    <s v="1446b08d-d8a9-4403-a208-234af7207d0e"/>
    <s v="BFL-Govdc-Apps/bfl/bsar"/>
    <x v="0"/>
    <s v="feature_OSDME-5262_checkmarx_integration"/>
    <n v="43479"/>
    <d v="2026-02-24T01:00:36"/>
    <d v="2026-02-24T01:00:36"/>
    <d v="2026-02-24T01:02:03"/>
    <s v="1"/>
    <s v="24/02/2026"/>
    <d v="1899-12-30T00:01:27"/>
    <s v="sast,sca,apisec,containers"/>
    <s v="ksubburath"/>
    <x v="0"/>
    <s v="Azure DevOps"/>
    <b v="1"/>
    <b v="1"/>
    <b v="0"/>
    <b v="1"/>
    <b v="1"/>
    <b v="0"/>
    <n v="145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0b5d9250-c1a5-44a5-9a66-5754aa3672a5"/>
    <s v="b420aaeb-79be-4270-9489-fe82b492d557"/>
    <s v="BFL-Govdc-Apps/bfl/route-service"/>
    <x v="0"/>
    <s v="feature_OSDME-5330_checkmarx_integration"/>
    <n v="8943"/>
    <d v="2026-02-23T01:08:48"/>
    <d v="2026-02-23T01:08:48"/>
    <d v="2026-02-23T01:09:58"/>
    <s v="1"/>
    <s v="23/02/2026"/>
    <d v="1899-12-30T00:01:10"/>
    <s v="sast,sca,apisec,containers"/>
    <s v="ksubburath"/>
    <x v="0"/>
    <s v="Azure DevOps"/>
    <b v="1"/>
    <b v="1"/>
    <b v="0"/>
    <b v="1"/>
    <b v="1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23af6f19-9638-4f85-976c-747a8ccc3116"/>
    <s v="1446b08d-d8a9-4403-a208-234af7207d0e"/>
    <s v="BFL-Govdc-Apps/bfl/bsar"/>
    <x v="0"/>
    <s v="feature_OSDME-5262_checkmarx_integration"/>
    <n v="43479"/>
    <d v="2026-02-23T01:03:42"/>
    <d v="2026-02-23T01:03:42"/>
    <d v="2026-02-23T01:05:42"/>
    <s v="1"/>
    <s v="23/02/2026"/>
    <d v="1899-12-30T00:02:00"/>
    <s v="sast,sca,apisec,containers"/>
    <s v="ksubburath"/>
    <x v="0"/>
    <s v="Azure DevOps"/>
    <b v="1"/>
    <b v="1"/>
    <b v="0"/>
    <b v="1"/>
    <b v="1"/>
    <b v="0"/>
    <n v="145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af741f4c-f45f-4031-b1d0-ea794a5f9a2f"/>
    <s v="236f98d3-8fe8-4897-a3f7-9fdbed6fd619"/>
    <s v="BFL-Govdc-Apps/bfl/indices"/>
    <x v="0"/>
    <s v="feature_OSDME-5295_checkmarx_integration"/>
    <n v="2717"/>
    <d v="2026-02-23T01:00:22"/>
    <d v="2026-02-23T01:00:22"/>
    <d v="2026-02-23T01:02:30"/>
    <s v="1"/>
    <s v="23/02/2026"/>
    <d v="1899-12-30T00:02:08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6fd8d6d-c2e7-46c4-af20-ded260ba101f"/>
    <s v="b420aaeb-79be-4270-9489-fe82b492d557"/>
    <s v="BFL-Govdc-Apps/bfl/route-service"/>
    <x v="0"/>
    <s v="feature_OSDME-5330_checkmarx_integration"/>
    <n v="8943"/>
    <d v="2026-02-22T01:09:55"/>
    <d v="2026-02-22T01:09:55"/>
    <d v="2026-02-22T01:11:05"/>
    <s v="1"/>
    <s v="22/02/2026"/>
    <d v="1899-12-30T00:01:09"/>
    <s v="sast,sca,apisec,containers"/>
    <s v="ksubburath"/>
    <x v="0"/>
    <s v="Azure DevOps"/>
    <b v="1"/>
    <b v="1"/>
    <b v="0"/>
    <b v="1"/>
    <b v="1"/>
    <b v="0"/>
    <n v="139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3cf7a37-8be3-4ccc-b55a-1f2f7debb642"/>
    <s v="1446b08d-d8a9-4403-a208-234af7207d0e"/>
    <s v="BFL-Govdc-Apps/bfl/bsar"/>
    <x v="0"/>
    <s v="feature_OSDME-5262_checkmarx_integration"/>
    <n v="43479"/>
    <d v="2026-02-22T01:03:33"/>
    <d v="2026-02-22T01:03:33"/>
    <d v="2026-02-22T01:06:45"/>
    <s v="1"/>
    <s v="22/02/2026"/>
    <d v="1899-12-30T00:03:12"/>
    <s v="sast,sca,apisec,containers"/>
    <s v="ksubburath"/>
    <x v="0"/>
    <s v="Azure DevOps"/>
    <b v="1"/>
    <b v="1"/>
    <b v="0"/>
    <b v="1"/>
    <b v="1"/>
    <b v="0"/>
    <n v="153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77bdaea-a38b-4446-9e27-11c2e66a681e"/>
    <s v="236f98d3-8fe8-4897-a3f7-9fdbed6fd619"/>
    <s v="BFL-Govdc-Apps/bfl/indices"/>
    <x v="0"/>
    <s v="feature_OSDME-5295_checkmarx_integration"/>
    <n v="2717"/>
    <d v="2026-02-22T01:00:23"/>
    <d v="2026-02-22T01:00:23"/>
    <d v="2026-02-22T01:02:34"/>
    <s v="1"/>
    <s v="22/02/2026"/>
    <d v="1899-12-30T00:02:11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fa0f99ae-7ffa-4b6f-a502-9e302f86a12f"/>
    <s v="1446b08d-d8a9-4403-a208-234af7207d0e"/>
    <s v="BFL-Govdc-Apps/bfl/bsar"/>
    <x v="0"/>
    <s v="feature_OSDME-5262_checkmarx_integration"/>
    <n v="43479"/>
    <d v="2026-02-21T01:05:42"/>
    <d v="2026-02-21T01:05:42"/>
    <d v="2026-02-21T01:07:10"/>
    <s v="1"/>
    <s v="21/02/2026"/>
    <d v="1899-12-30T00:01:28"/>
    <s v="sast,sca,apisec,containers"/>
    <s v="ksubburath"/>
    <x v="0"/>
    <s v="Azure DevOps"/>
    <b v="1"/>
    <b v="1"/>
    <b v="0"/>
    <b v="1"/>
    <b v="1"/>
    <b v="0"/>
    <n v="145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bf85dfc-b796-45d6-8656-253633d54a53"/>
    <s v="b420aaeb-79be-4270-9489-fe82b492d557"/>
    <s v="BFL-Govdc-Apps/bfl/route-service"/>
    <x v="0"/>
    <s v="feature_OSDME-5330_checkmarx_integration"/>
    <n v="8943"/>
    <d v="2026-02-21T01:03:33"/>
    <d v="2026-02-21T01:03:33"/>
    <d v="2026-02-21T01:04:49"/>
    <s v="1"/>
    <s v="21/02/2026"/>
    <d v="1899-12-30T00:01:16"/>
    <s v="sast,sca,apisec,containers"/>
    <s v="ksubburath"/>
    <x v="0"/>
    <s v="Azure DevOps"/>
    <b v="1"/>
    <b v="1"/>
    <b v="0"/>
    <b v="1"/>
    <b v="1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4327b31b-4b93-4625-91d0-990ece51cfe2"/>
    <s v="236f98d3-8fe8-4897-a3f7-9fdbed6fd619"/>
    <s v="BFL-Govdc-Apps/bfl/indices"/>
    <x v="0"/>
    <s v="feature_OSDME-5295_checkmarx_integration"/>
    <n v="2717"/>
    <d v="2026-02-21T01:00:24"/>
    <d v="2026-02-21T01:00:24"/>
    <d v="2026-02-21T01:02:34"/>
    <s v="1"/>
    <s v="21/02/2026"/>
    <d v="1899-12-30T00:02:10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2f8190d-f9f7-48d0-8984-be39f023a694"/>
    <s v="b420aaeb-79be-4270-9489-fe82b492d557"/>
    <s v="BFL-Govdc-Apps/bfl/route-service"/>
    <x v="0"/>
    <s v="feature_OSDME-5330_checkmarx_integration"/>
    <n v="8943"/>
    <d v="2026-02-20T01:07:12"/>
    <d v="2026-02-20T01:07:12"/>
    <d v="2026-02-20T01:08:47"/>
    <s v="1"/>
    <s v="20/02/2026"/>
    <d v="1899-12-30T00:01:36"/>
    <s v="sast,sca,apisec,containers"/>
    <s v="ksubburath"/>
    <x v="0"/>
    <s v="Azure DevOps"/>
    <b v="1"/>
    <b v="1"/>
    <b v="0"/>
    <b v="1"/>
    <b v="1"/>
    <b v="0"/>
    <n v="150"/>
    <n v="4"/>
    <n v="29"/>
    <n v="41"/>
    <n v="28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d4269205-39ad-4bca-aac2-e1f37c8e952f"/>
    <s v="1446b08d-d8a9-4403-a208-234af7207d0e"/>
    <s v="BFL-Govdc-Apps/bfl/bsar"/>
    <x v="0"/>
    <s v="feature_OSDME-5262_checkmarx_integration"/>
    <n v="43479"/>
    <d v="2026-02-20T01:04:37"/>
    <d v="2026-02-20T01:04:37"/>
    <d v="2026-02-20T01:06:05"/>
    <s v="1"/>
    <s v="20/02/2026"/>
    <d v="1899-12-30T00:01:28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afcb83db-7bc4-4534-9999-8fd410fec6a0"/>
    <s v="236f98d3-8fe8-4897-a3f7-9fdbed6fd619"/>
    <s v="BFL-Govdc-Apps/bfl/indices"/>
    <x v="0"/>
    <s v="feature_OSDME-5295_checkmarx_integration"/>
    <n v="2717"/>
    <d v="2026-02-20T01:00:32"/>
    <d v="2026-02-20T01:00:32"/>
    <d v="2026-02-20T01:01:40"/>
    <s v="1"/>
    <s v="20/02/2026"/>
    <d v="1899-12-30T00:01:08"/>
    <s v="sast,sca,apisec,containers"/>
    <s v="ksubburath"/>
    <x v="0"/>
    <s v="Azure DevOps"/>
    <b v="1"/>
    <b v="1"/>
    <b v="0"/>
    <b v="1"/>
    <b v="1"/>
    <b v="0"/>
    <n v="154"/>
    <n v="4"/>
    <n v="29"/>
    <n v="41"/>
    <n v="29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d6751b58-d1f6-43b2-be15-0fa6c6a4ffbd"/>
    <s v="1446b08d-d8a9-4403-a208-234af7207d0e"/>
    <s v="BFL-Govdc-Apps/bfl/bsar"/>
    <x v="0"/>
    <s v="feature_OSDME-5262_checkmarx_integration"/>
    <n v="43479"/>
    <d v="2026-02-19T01:08:11"/>
    <d v="2026-02-19T01:08:11"/>
    <d v="2026-02-19T01:09:35"/>
    <s v="1"/>
    <s v="19/02/2026"/>
    <d v="1899-12-30T00:01:24"/>
    <s v="sast,sca,apisec,containers"/>
    <s v="ksubburath"/>
    <x v="0"/>
    <s v="Azure DevOps"/>
    <b v="1"/>
    <b v="1"/>
    <b v="0"/>
    <b v="1"/>
    <b v="1"/>
    <b v="0"/>
    <n v="144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9251172b-3969-4c5c-ae5b-50ccfb953cf4"/>
    <s v="b420aaeb-79be-4270-9489-fe82b492d557"/>
    <s v="BFL-Govdc-Apps/bfl/route-service"/>
    <x v="0"/>
    <s v="feature_OSDME-5330_checkmarx_integration"/>
    <n v="8943"/>
    <d v="2026-02-19T01:06:13"/>
    <d v="2026-02-19T01:06:13"/>
    <d v="2026-02-19T01:07:20"/>
    <s v="1"/>
    <s v="19/02/2026"/>
    <d v="1899-12-30T00:01:07"/>
    <s v="sast,sca,apisec,containers"/>
    <s v="ksubburath"/>
    <x v="0"/>
    <s v="Azure DevOps"/>
    <b v="1"/>
    <b v="1"/>
    <b v="0"/>
    <b v="1"/>
    <b v="1"/>
    <b v="0"/>
    <n v="150"/>
    <n v="4"/>
    <n v="29"/>
    <n v="41"/>
    <n v="28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faa13473-6ab2-454c-a2de-168a13ef870c"/>
    <s v="236f98d3-8fe8-4897-a3f7-9fdbed6fd619"/>
    <s v="BFL-Govdc-Apps/bfl/indices"/>
    <x v="0"/>
    <s v="feature_OSDME-5295_checkmarx_integration"/>
    <n v="2717"/>
    <d v="2026-02-19T01:00:37"/>
    <d v="2026-02-19T01:00:37"/>
    <d v="2026-02-19T01:02:49"/>
    <s v="1"/>
    <s v="19/02/2026"/>
    <d v="1899-12-30T00:02:11"/>
    <s v="sast,sca,apisec,containers"/>
    <s v="ksubburath"/>
    <x v="0"/>
    <s v="Azure DevOps"/>
    <b v="1"/>
    <b v="1"/>
    <b v="0"/>
    <b v="1"/>
    <b v="1"/>
    <b v="0"/>
    <n v="165"/>
    <n v="4"/>
    <n v="29"/>
    <n v="41"/>
    <n v="29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13b1e2f-aeba-4ec8-b317-e987cfe99006"/>
    <s v="1446b08d-d8a9-4403-a208-234af7207d0e"/>
    <s v="BFL-Govdc-Apps/bfl/bsar"/>
    <x v="0"/>
    <s v="feature_OSDME-5262_checkmarx_integration"/>
    <n v="43479"/>
    <d v="2026-02-18T01:05:53"/>
    <d v="2026-02-18T01:05:53"/>
    <d v="2026-02-18T01:08:05"/>
    <s v="1"/>
    <s v="18/02/2026"/>
    <d v="1899-12-30T00:02:13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29c2c061-2217-44f5-90d3-8b005193bf6f"/>
    <s v="236f98d3-8fe8-4897-a3f7-9fdbed6fd619"/>
    <s v="BFL-Govdc-Apps/bfl/indices"/>
    <x v="0"/>
    <s v="feature_OSDME-5295_checkmarx_integration"/>
    <n v="2717"/>
    <d v="2026-02-18T01:03:32"/>
    <d v="2026-02-18T01:03:32"/>
    <d v="2026-02-18T01:04:40"/>
    <s v="1"/>
    <s v="18/02/2026"/>
    <d v="1899-12-30T00:01:09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a2b90556-2427-49a9-a044-00ea922cbb48"/>
    <s v="b420aaeb-79be-4270-9489-fe82b492d557"/>
    <s v="BFL-Govdc-Apps/bfl/route-service"/>
    <x v="0"/>
    <s v="feature_OSDME-5330_checkmarx_integration"/>
    <n v="8943"/>
    <d v="2026-02-18T01:00:22"/>
    <d v="2026-02-18T01:00:22"/>
    <d v="2026-02-18T01:02:30"/>
    <s v="1"/>
    <s v="18/02/2026"/>
    <d v="1899-12-30T00:02:08"/>
    <s v="sast,sca,apisec,containers"/>
    <s v="ksubburath"/>
    <x v="0"/>
    <s v="Azure DevOps"/>
    <b v="1"/>
    <b v="1"/>
    <b v="0"/>
    <b v="1"/>
    <b v="1"/>
    <b v="0"/>
    <n v="149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b10a5770-9cf3-46ee-a8d1-56d3e4a3b780"/>
    <s v="4708f323-e8ef-4eae-a378-64b568f3b763"/>
    <s v="BFL-Govdc-Apps/bfl/bfms"/>
    <x v="0"/>
    <s v="develop"/>
    <n v="32826"/>
    <d v="2026-02-17T16:03:51"/>
    <d v="2026-02-17T16:03:51"/>
    <d v="2026-02-17T16:06:05"/>
    <s v="16"/>
    <s v="17/02/2026"/>
    <d v="1899-12-30T00:02:14"/>
    <s v="sast,sca,apisec"/>
    <s v="Karthik kangeyan Subburathinam (HCL)"/>
    <x v="1"/>
    <s v="Push Webhook"/>
    <b v="1"/>
    <b v="1"/>
    <b v="0"/>
    <b v="0"/>
    <b v="1"/>
    <b v="0"/>
    <n v="141"/>
    <n v="12"/>
    <n v="22"/>
    <n v="22"/>
    <n v="39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75c196c-077a-454b-aedc-9d7a170a3963"/>
    <s v="b420aaeb-79be-4270-9489-fe82b492d557"/>
    <s v="BFL-Govdc-Apps/bfl/route-service"/>
    <x v="0"/>
    <s v="feature_OSDME-5330_checkmarx_integration"/>
    <n v="8943"/>
    <d v="2026-02-17T01:06:46"/>
    <d v="2026-02-17T01:06:46"/>
    <d v="2026-02-17T01:08:44"/>
    <s v="1"/>
    <s v="17/02/2026"/>
    <d v="1899-12-30T00:01:59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2440fbf5-bbdb-4e3d-97a7-d90c25aadd00"/>
    <s v="236f98d3-8fe8-4897-a3f7-9fdbed6fd619"/>
    <s v="BFL-Govdc-Apps/bfl/indices"/>
    <x v="0"/>
    <s v="feature_OSDME-5295_checkmarx_integration"/>
    <n v="2717"/>
    <d v="2026-02-17T01:03:30"/>
    <d v="2026-02-17T01:03:30"/>
    <d v="2026-02-17T01:05:40"/>
    <s v="1"/>
    <s v="17/02/2026"/>
    <d v="1899-12-30T00:02:10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9d1184f0-a5c3-4195-9630-a2db71913b47"/>
    <s v="1446b08d-d8a9-4403-a208-234af7207d0e"/>
    <s v="BFL-Govdc-Apps/bfl/bsar"/>
    <x v="0"/>
    <s v="feature_OSDME-5262_checkmarx_integration"/>
    <n v="43479"/>
    <d v="2026-02-17T01:00:27"/>
    <d v="2026-02-17T01:00:27"/>
    <d v="2026-02-17T01:02:35"/>
    <s v="1"/>
    <s v="17/02/2026"/>
    <d v="1899-12-30T00:02:08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c2f64028-c841-4d52-9a45-e5c6f53fc316"/>
    <s v="1446b08d-d8a9-4403-a208-234af7207d0e"/>
    <s v="BFL-Govdc-Apps/bfl/bsar"/>
    <x v="0"/>
    <s v="feature_OSDME-5262_checkmarx_integration"/>
    <n v="43479"/>
    <d v="2026-02-16T12:49:25"/>
    <d v="2026-02-16T12:49:25"/>
    <d v="2026-02-16T12:50:57"/>
    <s v="12"/>
    <s v="16/02/2026"/>
    <d v="1899-12-30T00:01:33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0c808760-513c-4fc1-9aa2-723e90df5514"/>
    <s v="236f98d3-8fe8-4897-a3f7-9fdbed6fd619"/>
    <s v="BFL-Govdc-Apps/bfl/indices"/>
    <x v="0"/>
    <s v="feature_OSDME-5295_checkmarx_integration"/>
    <n v="2717"/>
    <d v="2026-02-16T12:47:28"/>
    <d v="2026-02-16T12:47:28"/>
    <d v="2026-02-16T12:48:35"/>
    <s v="12"/>
    <s v="16/02/2026"/>
    <d v="1899-12-30T00:01:07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81baf1ec-21a0-4825-a2c3-5a692b4010d1"/>
    <s v="b420aaeb-79be-4270-9489-fe82b492d557"/>
    <s v="BFL-Govdc-Apps/bfl/route-service"/>
    <x v="0"/>
    <s v="feature_OSDME-5330_checkmarx_integration"/>
    <n v="8943"/>
    <d v="2026-02-16T12:45:21"/>
    <d v="2026-02-16T12:45:21"/>
    <d v="2026-02-16T12:46:29"/>
    <s v="12"/>
    <s v="16/02/2026"/>
    <d v="1899-12-30T00:01:09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6b3ca78b-64b8-451e-953b-5b1133904193"/>
    <s v="b420aaeb-79be-4270-9489-fe82b492d557"/>
    <s v="BFL-Govdc-Apps/bfl/route-service"/>
    <x v="0"/>
    <s v="feature_OSDME-5330_checkmarx_integration"/>
    <n v="8943"/>
    <d v="2026-02-16T01:09:03"/>
    <d v="2026-02-16T01:09:03"/>
    <d v="2026-02-16T01:10:10"/>
    <s v="1"/>
    <s v="16/02/2026"/>
    <d v="1899-12-30T00:01:07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bd3728b-affa-417c-9cbc-fde634b1bf8b"/>
    <s v="1446b08d-d8a9-4403-a208-234af7207d0e"/>
    <s v="BFL-Govdc-Apps/bfl/bsar"/>
    <x v="0"/>
    <s v="feature_OSDME-5262_checkmarx_integration"/>
    <n v="43479"/>
    <d v="2026-02-16T01:03:34"/>
    <d v="2026-02-16T01:03:34"/>
    <d v="2026-02-16T01:05:45"/>
    <s v="1"/>
    <s v="16/02/2026"/>
    <d v="1899-12-30T00:02:11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60c175b-51a5-4923-b137-3691128baaf2"/>
    <s v="236f98d3-8fe8-4897-a3f7-9fdbed6fd619"/>
    <s v="BFL-Govdc-Apps/bfl/indices"/>
    <x v="0"/>
    <s v="feature_OSDME-5295_checkmarx_integration"/>
    <n v="2717"/>
    <d v="2026-02-16T01:00:27"/>
    <d v="2026-02-16T01:00:27"/>
    <d v="2026-02-16T01:02:35"/>
    <s v="1"/>
    <s v="16/02/2026"/>
    <d v="1899-12-30T00:02:08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cd8a822c-c191-410a-928e-4378988da2f7"/>
    <s v="b420aaeb-79be-4270-9489-fe82b492d557"/>
    <s v="BFL-Govdc-Apps/bfl/route-service"/>
    <x v="0"/>
    <s v="feature_OSDME-5330_checkmarx_integration"/>
    <n v="8943"/>
    <d v="2026-02-15T01:07:12"/>
    <d v="2026-02-15T01:07:12"/>
    <d v="2026-02-15T01:08:31"/>
    <s v="1"/>
    <s v="15/02/2026"/>
    <d v="1899-12-30T00:01:19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46b10b98-8180-46c3-843f-165077232a12"/>
    <s v="236f98d3-8fe8-4897-a3f7-9fdbed6fd619"/>
    <s v="BFL-Govdc-Apps/bfl/indices"/>
    <x v="0"/>
    <s v="feature_OSDME-5295_checkmarx_integration"/>
    <n v="2717"/>
    <d v="2026-02-15T01:04:04"/>
    <d v="2026-02-15T01:04:04"/>
    <d v="2026-02-15T01:06:14"/>
    <s v="1"/>
    <s v="15/02/2026"/>
    <d v="1899-12-30T00:02:10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628ac325-7360-4356-8d26-9704579630ee"/>
    <s v="1446b08d-d8a9-4403-a208-234af7207d0e"/>
    <s v="BFL-Govdc-Apps/bfl/bsar"/>
    <x v="0"/>
    <s v="feature_OSDME-5262_checkmarx_integration"/>
    <n v="43479"/>
    <d v="2026-02-15T01:00:59"/>
    <d v="2026-02-15T01:00:59"/>
    <d v="2026-02-15T01:03:09"/>
    <s v="1"/>
    <s v="15/02/2026"/>
    <d v="1899-12-30T00:02:11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98a5c4a1-89fb-45c0-a075-0c37e5e4eb45"/>
    <s v="236f98d3-8fe8-4897-a3f7-9fdbed6fd619"/>
    <s v="BFL-Govdc-Apps/bfl/indices"/>
    <x v="0"/>
    <s v="feature_OSDME-5295_checkmarx_integration"/>
    <n v="2717"/>
    <d v="2026-02-14T01:07:58"/>
    <d v="2026-02-14T01:07:58"/>
    <d v="2026-02-14T01:09:09"/>
    <s v="1"/>
    <s v="14/02/2026"/>
    <d v="1899-12-30T00:01:11"/>
    <s v="sast,sca,apisec,containers"/>
    <s v="ksubburath"/>
    <x v="0"/>
    <s v="Azure DevOps"/>
    <b v="1"/>
    <b v="1"/>
    <b v="0"/>
    <b v="1"/>
    <b v="1"/>
    <b v="0"/>
    <n v="162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b3a1984-a7de-45e3-951e-70037f22228e"/>
    <s v="b420aaeb-79be-4270-9489-fe82b492d557"/>
    <s v="BFL-Govdc-Apps/bfl/route-service"/>
    <x v="0"/>
    <s v="feature_OSDME-5330_checkmarx_integration"/>
    <n v="8943"/>
    <d v="2026-02-14T01:06:01"/>
    <d v="2026-02-14T01:06:01"/>
    <d v="2026-02-14T01:07:09"/>
    <s v="1"/>
    <s v="14/02/2026"/>
    <d v="1899-12-30T00:01:08"/>
    <s v="sast,sca,apisec,containers"/>
    <s v="ksubburath"/>
    <x v="0"/>
    <s v="Azure DevOps"/>
    <b v="1"/>
    <b v="1"/>
    <b v="0"/>
    <b v="1"/>
    <b v="1"/>
    <b v="0"/>
    <n v="135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b4c18ad-6584-4522-be23-85e42dc7d658"/>
    <s v="1446b08d-d8a9-4403-a208-234af7207d0e"/>
    <s v="BFL-Govdc-Apps/bfl/bsar"/>
    <x v="0"/>
    <s v="feature_OSDME-5262_checkmarx_integration"/>
    <n v="43479"/>
    <d v="2026-02-14T01:03:36"/>
    <d v="2026-02-14T01:03:36"/>
    <d v="2026-02-14T01:05:03"/>
    <s v="1"/>
    <s v="14/02/2026"/>
    <d v="1899-12-30T00:01:27"/>
    <s v="sast,sca,apisec,containers"/>
    <s v="ksubburath"/>
    <x v="0"/>
    <s v="Azure DevOps"/>
    <b v="1"/>
    <b v="1"/>
    <b v="0"/>
    <b v="1"/>
    <b v="1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935da264-d04a-430f-b0b0-ec71fe56a3b5"/>
    <s v="236f98d3-8fe8-4897-a3f7-9fdbed6fd619"/>
    <s v="BFL-Govdc-Apps/bfl/indices"/>
    <x v="0"/>
    <s v="feature_OSDME-5358_Java17_Spring6_Jsf3"/>
    <n v="3046"/>
    <d v="2026-02-13T17:41:10"/>
    <d v="2026-02-13T17:41:10"/>
    <d v="2026-02-13T17:42:15"/>
    <s v="17"/>
    <s v="13/02/2026"/>
    <d v="1899-12-30T00:01:05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988ae39c-4193-4bc6-b8bb-0e674fedb357"/>
    <s v="236f98d3-8fe8-4897-a3f7-9fdbed6fd619"/>
    <s v="BFL-Govdc-Apps/bfl/indices"/>
    <x v="0"/>
    <s v="feature_OSDME-5358_Java17_Spring6_Jsf3"/>
    <n v="3046"/>
    <d v="2026-02-13T16:58:56"/>
    <d v="2026-02-13T16:58:56"/>
    <d v="2026-02-13T17:00:05"/>
    <s v="16"/>
    <s v="13/02/2026"/>
    <d v="1899-12-30T00:01:08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19aa3df6-f640-4d16-809b-4878a45e560f"/>
    <s v="236f98d3-8fe8-4897-a3f7-9fdbed6fd619"/>
    <s v="BFL-Govdc-Apps/bfl/indices"/>
    <x v="0"/>
    <s v="feature_OSDME-5358_Java17_Spring6_Jsf3"/>
    <n v="3046"/>
    <d v="2026-02-13T13:26:32"/>
    <d v="2026-02-13T13:26:32"/>
    <d v="2026-02-13T13:27:39"/>
    <s v="13"/>
    <s v="13/02/2026"/>
    <d v="1899-12-30T00:01:08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5a1d23ad-c8ed-4db9-b04d-5ac0712296d7"/>
    <s v="236f98d3-8fe8-4897-a3f7-9fdbed6fd619"/>
    <s v="BFL-Govdc-Apps/bfl/indices"/>
    <x v="0"/>
    <s v="feature_OSDME-5358_Java17_Spring6_Jsf3_tmp"/>
    <n v="3046"/>
    <d v="2026-02-13T13:20:35"/>
    <d v="2026-02-13T13:20:35"/>
    <d v="2026-02-13T13:21:40"/>
    <s v="13"/>
    <s v="13/02/2026"/>
    <d v="1899-12-30T00:01:05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dec0b46a-7e7b-4c94-ac0e-456507277d91"/>
    <s v="236f98d3-8fe8-4897-a3f7-9fdbed6fd619"/>
    <s v="BFL-Govdc-Apps/bfl/indices"/>
    <x v="0"/>
    <s v="feature_OSDME-5358_Java17_Spring6_Jsf3_tmp"/>
    <n v="3046"/>
    <d v="2026-02-13T12:53:29"/>
    <d v="2026-02-13T12:53:29"/>
    <d v="2026-02-13T12:54:35"/>
    <s v="12"/>
    <s v="13/02/2026"/>
    <d v="1899-12-30T00:01:06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ee13f8bb-960e-4b57-a69c-5a801edf12bc"/>
    <s v="236f98d3-8fe8-4897-a3f7-9fdbed6fd619"/>
    <s v="BFL-Govdc-Apps/bfl/indices"/>
    <x v="0"/>
    <s v="feature_OSDME-5358_Java17_Spring6_Jsf3_tmp"/>
    <n v="3046"/>
    <d v="2026-02-13T12:50:03"/>
    <d v="2026-02-13T12:50:03"/>
    <d v="2026-02-13T12:51:10"/>
    <s v="12"/>
    <s v="13/02/2026"/>
    <d v="1899-12-30T00:01:08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795e2b32-5822-43d7-b217-e008be5ac4cc"/>
    <s v="236f98d3-8fe8-4897-a3f7-9fdbed6fd619"/>
    <s v="BFL-Govdc-Apps/bfl/indices"/>
    <x v="0"/>
    <s v="feature_OSDME-5358_Java17_Spring6_Jsf3"/>
    <n v="3046"/>
    <d v="2026-02-13T12:37:17"/>
    <d v="2026-02-13T12:37:17"/>
    <d v="2026-02-13T18:37:49"/>
    <s v="12"/>
    <s v="13/02/2026"/>
    <d v="1899-12-30T06:00:32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76796c3e-3794-4901-a0cd-ff5684d6c835"/>
    <s v="236f98d3-8fe8-4897-a3f7-9fdbed6fd619"/>
    <s v="BFL-Govdc-Apps/bfl/indices"/>
    <x v="1"/>
    <s v="feature_OSDME-5358_Java17_Spring6_Jsf3"/>
    <n v="3046"/>
    <d v="2026-02-13T12:33:24"/>
    <d v="2026-02-13T12:33:24"/>
    <d v="2026-02-13T18:34:49"/>
    <s v="12"/>
    <s v="13/02/2026"/>
    <d v="1899-12-30T06:01:26"/>
    <s v="sast,sca,apisec,containers"/>
    <s v="ksubburath"/>
    <x v="0"/>
    <s v="Azure DevOps"/>
    <b v="1"/>
    <b v="1"/>
    <b v="0"/>
    <b v="1"/>
    <b v="1"/>
    <b v="0"/>
    <n v="10"/>
    <n v="0"/>
    <n v="0"/>
    <n v="6"/>
    <n v="4"/>
    <n v="0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52b5996-e269-4201-8861-9b65bb59bde9"/>
    <s v="236f98d3-8fe8-4897-a3f7-9fdbed6fd619"/>
    <s v="BFL-Govdc-Apps/bfl/indices"/>
    <x v="0"/>
    <s v="feature_OSDME-5358_Java17_Spring6_Jsf3"/>
    <n v="3046"/>
    <d v="2026-02-13T12:03:43"/>
    <d v="2026-02-13T12:03:43"/>
    <d v="2026-02-13T12:04:50"/>
    <s v="12"/>
    <s v="13/02/2026"/>
    <d v="1899-12-30T00:01:07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2fcaff81-a29d-4d31-b0e1-66a066cbb918"/>
    <s v="236f98d3-8fe8-4897-a3f7-9fdbed6fd619"/>
    <s v="BFL-Govdc-Apps/bfl/indices"/>
    <x v="0"/>
    <s v="feature_OSDME-5358_Java17_Spring6_Jsf3"/>
    <n v="3046"/>
    <d v="2026-02-13T12:00:04"/>
    <d v="2026-02-13T12:00:04"/>
    <d v="2026-02-13T12:01:10"/>
    <s v="12"/>
    <s v="13/02/2026"/>
    <d v="1899-12-30T00:01:06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5fe861e3-405b-4e09-8e23-08f193ef8855"/>
    <s v="1446b08d-d8a9-4403-a208-234af7207d0e"/>
    <s v="BFL-Govdc-Apps/bfl/bsar"/>
    <x v="0"/>
    <s v="feature_OSDME-5262_checkmarx_integration"/>
    <n v="43479"/>
    <d v="2026-02-13T01:08:09"/>
    <d v="2026-02-13T01:08:09"/>
    <d v="2026-02-13T01:09:43"/>
    <s v="1"/>
    <s v="13/02/2026"/>
    <d v="1899-12-30T00:01:34"/>
    <s v="sast,sca,apisec,containers"/>
    <s v="ksubburath"/>
    <x v="0"/>
    <s v="Azure DevOps"/>
    <b v="1"/>
    <b v="1"/>
    <b v="0"/>
    <b v="1"/>
    <b v="1"/>
    <b v="0"/>
    <n v="142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52a56245-5de8-4061-9084-a7b67eeb4986"/>
    <s v="b420aaeb-79be-4270-9489-fe82b492d557"/>
    <s v="BFL-Govdc-Apps/bfl/route-service"/>
    <x v="0"/>
    <s v="feature_OSDME-5330_checkmarx_integration"/>
    <n v="8943"/>
    <d v="2026-02-13T01:02:40"/>
    <d v="2026-02-13T01:02:40"/>
    <d v="2026-02-13T01:03:49"/>
    <s v="1"/>
    <s v="13/02/2026"/>
    <d v="1899-12-30T00:01:09"/>
    <s v="sast,sca,apisec,containers"/>
    <s v="ksubburath"/>
    <x v="0"/>
    <s v="Azure DevOps"/>
    <b v="1"/>
    <b v="1"/>
    <b v="0"/>
    <b v="1"/>
    <b v="1"/>
    <b v="0"/>
    <n v="135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dc9ce836-100f-489d-a4d9-546d277c483d"/>
    <s v="236f98d3-8fe8-4897-a3f7-9fdbed6fd619"/>
    <s v="BFL-Govdc-Apps/bfl/indices"/>
    <x v="0"/>
    <s v="feature_OSDME-5295_checkmarx_integration"/>
    <n v="2717"/>
    <d v="2026-02-13T01:00:30"/>
    <d v="2026-02-13T01:00:30"/>
    <d v="2026-02-13T01:01:40"/>
    <s v="1"/>
    <s v="13/02/2026"/>
    <d v="1899-12-30T00:01:10"/>
    <s v="sast,sca,apisec,containers"/>
    <s v="ksubburath"/>
    <x v="0"/>
    <s v="Azure DevOps"/>
    <b v="1"/>
    <b v="1"/>
    <b v="0"/>
    <b v="1"/>
    <b v="1"/>
    <b v="0"/>
    <n v="151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67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c91f046-4860-43b2-888f-2340bb16d6d6"/>
    <s v="4708f323-e8ef-4eae-a378-64b568f3b763"/>
    <s v="BFL-Govdc-Apps/bfl/bfms"/>
    <x v="0"/>
    <s v="feature_ADE-248"/>
    <n v="32826"/>
    <d v="2026-02-12T21:09:54"/>
    <d v="2026-02-12T21:09:54"/>
    <d v="2026-02-12T21:12:10"/>
    <s v="21"/>
    <s v="12/02/2026"/>
    <d v="1899-12-30T00:02:16"/>
    <s v="sast,sca,apisec"/>
    <s v="Karthik kangeyan Subburathinam (HCL)"/>
    <x v="1"/>
    <s v="PR Webhook"/>
    <b v="1"/>
    <b v="1"/>
    <b v="0"/>
    <b v="0"/>
    <b v="1"/>
    <b v="0"/>
    <n v="141"/>
    <n v="12"/>
    <n v="22"/>
    <n v="22"/>
    <n v="39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80da420-3179-4021-b7fd-1037884ced8b"/>
    <s v="1446b08d-d8a9-4403-a208-234af7207d0e"/>
    <s v="BFL-Govdc-Apps/bfl/bsar"/>
    <x v="0"/>
    <s v="feature_OSDME-5262_checkmarx_integration"/>
    <n v="43479"/>
    <d v="2026-02-12T01:00:45"/>
    <d v="2026-02-12T01:00:45"/>
    <d v="2026-02-12T01:02:55"/>
    <s v="1"/>
    <s v="12/02/2026"/>
    <d v="1899-12-30T00:02:10"/>
    <s v="sast,sca,apisec,containers"/>
    <s v="ksubburath"/>
    <x v="0"/>
    <s v="Azure DevOps"/>
    <b v="1"/>
    <b v="1"/>
    <b v="0"/>
    <b v="1"/>
    <b v="1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5b14c1ef-1505-4f66-9f97-18f51a0914e0"/>
    <s v="b420aaeb-79be-4270-9489-fe82b492d557"/>
    <s v="BFL-Govdc-Apps/bfl/route-service"/>
    <x v="0"/>
    <s v="feature_OSDME-5330_checkmarx_integration"/>
    <n v="8943"/>
    <d v="2026-02-11T11:12:21"/>
    <d v="2026-02-11T11:12:21"/>
    <d v="2026-02-11T11:13:30"/>
    <s v="11"/>
    <s v="11/02/2026"/>
    <d v="1899-12-30T00:01:09"/>
    <s v="sast,sca,apisec,containers"/>
    <s v="ksubburath"/>
    <x v="0"/>
    <s v="Azure DevOps"/>
    <b v="1"/>
    <b v="1"/>
    <b v="0"/>
    <b v="1"/>
    <b v="1"/>
    <b v="0"/>
    <n v="147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962d7320-db23-4da5-aac2-0e25cad8e4c8"/>
    <s v="1446b08d-d8a9-4403-a208-234af7207d0e"/>
    <s v="BFL-Govdc-Apps/bfl/bsar"/>
    <x v="0"/>
    <s v="feature_OSDME-5262_checkmarx_integration"/>
    <n v="43479"/>
    <d v="2026-02-11T11:09:24"/>
    <d v="2026-02-11T11:09:24"/>
    <d v="2026-02-11T11:11:36"/>
    <s v="11"/>
    <s v="11/02/2026"/>
    <d v="1899-12-30T00:02:11"/>
    <s v="sast,sca,apisec,containers"/>
    <s v="ksubburath"/>
    <x v="0"/>
    <s v="Azure DevOps"/>
    <b v="1"/>
    <b v="1"/>
    <b v="0"/>
    <b v="1"/>
    <b v="1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22dc225e-697e-4d58-8cbc-c2db03043a14"/>
    <s v="236f98d3-8fe8-4897-a3f7-9fdbed6fd619"/>
    <s v="BFL-Govdc-Apps/bfl/indices"/>
    <x v="0"/>
    <s v="feature_OSDME-5295_checkmarx_integration"/>
    <n v="2717"/>
    <d v="2026-02-11T11:05:51"/>
    <d v="2026-02-11T11:05:51"/>
    <d v="2026-02-11T11:08:04"/>
    <s v="11"/>
    <s v="11/02/2026"/>
    <d v="1899-12-30T00:02:13"/>
    <s v="sast,sca,apisec,containers"/>
    <s v="ksubburath"/>
    <x v="0"/>
    <s v="Azure DevOps"/>
    <b v="1"/>
    <b v="1"/>
    <b v="0"/>
    <b v="1"/>
    <b v="1"/>
    <b v="0"/>
    <n v="162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b72b42d5-9d87-43ae-9d2e-b0d594e6efcc"/>
    <s v="668e956d-ba2f-4211-a98d-bc20d89dc71f"/>
    <s v="BFL-Govdc-Apps/ptips/ptips-web-client"/>
    <x v="0"/>
    <s v="master"/>
    <n v="107446"/>
    <d v="2026-02-10T18:25:40"/>
    <d v="2026-02-10T18:25:40"/>
    <d v="2026-02-10T18:30:05"/>
    <s v="18"/>
    <s v="10/02/2026"/>
    <d v="1899-12-30T00:04:25"/>
    <s v="sast,sca,apisec"/>
    <s v="Sachin Kumar (HCL)"/>
    <x v="1"/>
    <s v="Push Webhook"/>
    <b v="1"/>
    <b v="1"/>
    <b v="0"/>
    <b v="0"/>
    <b v="1"/>
    <b v="0"/>
    <n v="1106"/>
    <n v="14"/>
    <n v="32"/>
    <n v="86"/>
    <n v="26"/>
    <n v="2"/>
    <x v="1"/>
    <n v="0"/>
    <n v="0"/>
    <n v="2"/>
    <n v="12"/>
    <n v="0"/>
    <n v="0"/>
    <n v="0"/>
    <n v="0"/>
    <n v="0"/>
    <n v="0"/>
    <n v="0"/>
    <n v="73"/>
    <n v="7"/>
    <n v="16"/>
    <n v="42"/>
    <n v="7"/>
    <n v="1"/>
    <n v="1019"/>
    <n v="7"/>
    <n v="16"/>
    <n v="42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8c1e34d-f1ba-4531-9b0f-203796213a35"/>
    <s v="668e956d-ba2f-4211-a98d-bc20d89dc71f"/>
    <s v="BFL-Govdc-Apps/ptips/ptips-web-client"/>
    <x v="0"/>
    <s v="feature/feb-release-3.54.1"/>
    <n v="107446"/>
    <d v="2026-02-10T18:24:59"/>
    <d v="2026-02-10T18:24:59"/>
    <d v="2026-02-10T18:30:20"/>
    <s v="18"/>
    <s v="10/02/2026"/>
    <d v="1899-12-30T00:05:21"/>
    <s v="sast,sca,apisec"/>
    <s v="Sachin Kumar (HCL)"/>
    <x v="1"/>
    <s v="PR Webhook"/>
    <b v="1"/>
    <b v="1"/>
    <b v="0"/>
    <b v="0"/>
    <b v="1"/>
    <b v="0"/>
    <n v="1106"/>
    <n v="14"/>
    <n v="32"/>
    <n v="86"/>
    <n v="26"/>
    <n v="2"/>
    <x v="1"/>
    <n v="0"/>
    <n v="0"/>
    <n v="2"/>
    <n v="12"/>
    <n v="0"/>
    <n v="0"/>
    <n v="0"/>
    <n v="0"/>
    <n v="0"/>
    <n v="0"/>
    <n v="0"/>
    <n v="73"/>
    <n v="7"/>
    <n v="16"/>
    <n v="42"/>
    <n v="7"/>
    <n v="1"/>
    <n v="1019"/>
    <n v="7"/>
    <n v="16"/>
    <n v="42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2ddcb19-e892-4318-afdd-7371e313839c"/>
    <s v="1d18a294-31bd-483e-8226-78a11d3479f4"/>
    <s v="BFL-Govdc-Apps/bfl/osd-tsm"/>
    <x v="0"/>
    <s v="feature_OSDME-4705_checkmarx_integration"/>
    <n v="21766"/>
    <d v="2026-02-10T17:39:36"/>
    <d v="2026-02-10T17:39:36"/>
    <d v="2026-02-10T17:40:56"/>
    <s v="17"/>
    <s v="10/02/2026"/>
    <d v="1899-12-30T00:01:20"/>
    <s v="sast,sca,apisec,containers"/>
    <s v="ksubburath"/>
    <x v="0"/>
    <s v="Azure DevOps"/>
    <b v="1"/>
    <b v="1"/>
    <b v="0"/>
    <b v="1"/>
    <b v="1"/>
    <b v="0"/>
    <n v="142"/>
    <n v="4"/>
    <n v="28"/>
    <n v="40"/>
    <n v="23"/>
    <n v="1"/>
    <x v="9"/>
    <n v="0"/>
    <n v="0"/>
    <n v="0"/>
    <n v="5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7fc7f35-26f9-4d2e-8a20-9ab8eac6c081"/>
    <s v="b420aaeb-79be-4270-9489-fe82b492d557"/>
    <s v="BFL-Govdc-Apps/bfl/route-service"/>
    <x v="0"/>
    <s v="migration_bta_stage2"/>
    <n v="8938"/>
    <d v="2026-02-10T16:19:20"/>
    <d v="2026-02-10T16:19:20"/>
    <d v="2026-02-10T16:20:30"/>
    <s v="16"/>
    <s v="10/02/2026"/>
    <d v="1899-12-30T00:01:10"/>
    <s v="sast,sca,apisec,containers"/>
    <s v="ksubburath"/>
    <x v="0"/>
    <s v="Azure DevOps"/>
    <b v="1"/>
    <b v="1"/>
    <b v="0"/>
    <b v="1"/>
    <b v="1"/>
    <b v="0"/>
    <n v="182"/>
    <n v="2"/>
    <n v="33"/>
    <n v="54"/>
    <n v="40"/>
    <n v="3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6"/>
    <n v="1"/>
    <n v="2"/>
    <n v="3"/>
    <n v="1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6a93ad02-6fa4-4e2e-bff8-d9f40197ceab"/>
    <s v="b420aaeb-79be-4270-9489-fe82b492d557"/>
    <s v="BFL-Govdc-Apps/bfl/route-service"/>
    <x v="0"/>
    <s v="feature_test11"/>
    <n v="8938"/>
    <d v="2026-02-10T13:34:10"/>
    <d v="2026-02-10T13:34:10"/>
    <d v="2026-02-10T13:36:20"/>
    <s v="13"/>
    <s v="10/02/2026"/>
    <d v="1899-12-30T00:02:10"/>
    <s v="sast,sca,apisec,containers"/>
    <s v="ksubburath"/>
    <x v="0"/>
    <s v="Azure DevOps"/>
    <b v="1"/>
    <b v="1"/>
    <b v="0"/>
    <b v="1"/>
    <b v="1"/>
    <b v="0"/>
    <n v="182"/>
    <n v="2"/>
    <n v="33"/>
    <n v="54"/>
    <n v="40"/>
    <n v="3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6"/>
    <n v="1"/>
    <n v="2"/>
    <n v="3"/>
    <n v="1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6dc624dc-da32-4cdf-af23-cb5b6c5f9407"/>
    <s v="89e7e7b7-9f2c-4741-a3b8-07a38d33fa05"/>
    <s v="BFL-Govdc-Apps/bfl/bus-procurement-panel3"/>
    <x v="0"/>
    <s v="develop"/>
    <n v="17949"/>
    <d v="2026-02-06T09:17:25"/>
    <d v="2026-02-06T09:17:25"/>
    <d v="2026-02-06T09:19:39"/>
    <s v="9"/>
    <s v="6/02/2026"/>
    <d v="1899-12-30T00:02:14"/>
    <s v="sast,sca,apisec"/>
    <s v="Karthik kangeyan Subburathinam (HCL)"/>
    <x v="1"/>
    <s v="Push Webhook"/>
    <b v="1"/>
    <b v="1"/>
    <b v="0"/>
    <b v="0"/>
    <b v="1"/>
    <b v="0"/>
    <n v="108"/>
    <n v="12"/>
    <n v="14"/>
    <n v="28"/>
    <n v="23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ebfc124-a39f-48c1-b854-521da778f10a"/>
    <s v="c6bd9a47-6483-48ac-8a30-7d6b16a58dc0"/>
    <s v="BFL-Govdc-Apps/bfl/bus-procurement"/>
    <x v="0"/>
    <s v="develop"/>
    <n v="13792"/>
    <d v="2026-02-06T09:17:16"/>
    <d v="2026-02-06T09:17:16"/>
    <d v="2026-02-06T09:19:28"/>
    <s v="9"/>
    <s v="6/02/2026"/>
    <d v="1899-12-30T00:02:12"/>
    <s v="sast,sca,apisec"/>
    <s v="Karthik kangeyan Subburathinam (HCL)"/>
    <x v="1"/>
    <s v="Push Webhook"/>
    <b v="1"/>
    <b v="1"/>
    <b v="0"/>
    <b v="0"/>
    <b v="1"/>
    <b v="0"/>
    <n v="106"/>
    <n v="12"/>
    <n v="14"/>
    <n v="26"/>
    <n v="22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63"/>
    <n v="6"/>
    <n v="7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db19a5c-c70f-4591-8f64-91a9085f1aed"/>
    <s v="89e7e7b7-9f2c-4741-a3b8-07a38d33fa05"/>
    <s v="BFL-Govdc-Apps/bfl/bus-procurement-panel3"/>
    <x v="0"/>
    <s v="migration_bta_stage2"/>
    <n v="17950"/>
    <d v="2026-02-05T14:13:13"/>
    <d v="2026-02-05T14:13:13"/>
    <d v="2026-02-05T14:15:28"/>
    <s v="14"/>
    <s v="5/02/2026"/>
    <d v="1899-12-30T00:02:15"/>
    <s v="sast,sca,apisec"/>
    <s v="gbretthau"/>
    <x v="1"/>
    <s v="Project Scan"/>
    <b v="1"/>
    <b v="1"/>
    <b v="0"/>
    <b v="0"/>
    <b v="1"/>
    <b v="0"/>
    <n v="106"/>
    <n v="12"/>
    <n v="14"/>
    <n v="28"/>
    <n v="23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1"/>
    <n v="6"/>
    <n v="7"/>
    <n v="1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ce14899-2841-4e79-a360-68848e8e2edd"/>
    <s v="3a6846e3-ff40-485d-919c-c857026cb5d7"/>
    <s v="BFL-Govdc-Apps/bfl/bus-procurement-panel4"/>
    <x v="0"/>
    <s v="migration_bta_stage2"/>
    <n v="32471"/>
    <d v="2026-02-05T14:12:45"/>
    <d v="2026-02-05T14:12:45"/>
    <d v="2026-02-05T14:14:57"/>
    <s v="14"/>
    <s v="5/02/2026"/>
    <d v="1899-12-30T00:02:12"/>
    <s v="sast,sca,apisec"/>
    <s v="gbretthau"/>
    <x v="1"/>
    <s v="Project Scan"/>
    <b v="1"/>
    <b v="1"/>
    <b v="0"/>
    <b v="0"/>
    <b v="1"/>
    <b v="0"/>
    <n v="100"/>
    <n v="12"/>
    <n v="16"/>
    <n v="26"/>
    <n v="15"/>
    <n v="0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5fb699d-094d-4c52-a7ee-d383da9270ad"/>
    <s v="89e7e7b7-9f2c-4741-a3b8-07a38d33fa05"/>
    <s v="BFL-Govdc-Apps/bfl/bus-procurement-panel3"/>
    <x v="0"/>
    <s v="feature_ADE_230_OSDME__4514_4934"/>
    <n v="17949"/>
    <d v="2026-02-04T19:48:30"/>
    <d v="2026-02-04T19:48:30"/>
    <d v="2026-02-04T19:50:42"/>
    <s v="19"/>
    <s v="4/02/2026"/>
    <d v="1899-12-30T00:02:12"/>
    <s v="sast,sca,apisec"/>
    <s v="Karthik kangeyan Subburathinam (HCL)"/>
    <x v="1"/>
    <s v="PR Webhook"/>
    <b v="1"/>
    <b v="1"/>
    <b v="0"/>
    <b v="0"/>
    <b v="1"/>
    <b v="0"/>
    <n v="108"/>
    <n v="12"/>
    <n v="14"/>
    <n v="28"/>
    <n v="23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421eb0e-3fe0-4a2e-ae8e-a901b15ddb1c"/>
    <s v="c6bd9a47-6483-48ac-8a30-7d6b16a58dc0"/>
    <s v="BFL-Govdc-Apps/bfl/bus-procurement"/>
    <x v="0"/>
    <s v="feature_ADE-230_OSDME_4730_4933"/>
    <n v="13792"/>
    <d v="2026-02-04T19:44:36"/>
    <d v="2026-02-04T19:44:36"/>
    <d v="2026-02-04T19:46:49"/>
    <s v="19"/>
    <s v="4/02/2026"/>
    <d v="1899-12-30T00:02:13"/>
    <s v="sast,sca,apisec"/>
    <s v="Karthik kangeyan Subburathinam (HCL)"/>
    <x v="1"/>
    <s v="PR Webhook"/>
    <b v="1"/>
    <b v="1"/>
    <b v="0"/>
    <b v="0"/>
    <b v="1"/>
    <b v="0"/>
    <n v="106"/>
    <n v="12"/>
    <n v="14"/>
    <n v="26"/>
    <n v="22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63"/>
    <n v="6"/>
    <n v="7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add141f-4f3f-4a47-967c-090960256a4b"/>
    <s v="c6bd9a47-6483-48ac-8a30-7d6b16a58dc0"/>
    <s v="BFL-Govdc-Apps/bfl/bus-procurement"/>
    <x v="0"/>
    <s v="migration_bta_stage2"/>
    <n v="13732"/>
    <d v="2026-02-04T16:40:55"/>
    <d v="2026-02-04T16:40:55"/>
    <d v="2026-02-04T16:43:09"/>
    <s v="16"/>
    <s v="4/02/2026"/>
    <d v="1899-12-30T00:02:13"/>
    <s v="sast,sca,apisec"/>
    <s v="gbretthau"/>
    <x v="1"/>
    <s v="Project Scan"/>
    <b v="1"/>
    <b v="1"/>
    <b v="0"/>
    <b v="0"/>
    <b v="1"/>
    <b v="0"/>
    <n v="104"/>
    <n v="12"/>
    <n v="14"/>
    <n v="26"/>
    <n v="22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61"/>
    <n v="6"/>
    <n v="7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5ad9a05-56e2-4cac-93c5-2842abef8461"/>
    <s v="1446b08d-d8a9-4403-a208-234af7207d0e"/>
    <s v="BFL-Govdc-Apps/bfl/bsar"/>
    <x v="0"/>
    <s v="develop"/>
    <n v="43479"/>
    <d v="2026-01-22T10:54:43"/>
    <d v="2026-01-22T10:54:43"/>
    <d v="2026-01-22T10:56:31"/>
    <s v="10"/>
    <s v="22/01/2026"/>
    <d v="1899-12-30T00:01:49"/>
    <s v="sast,sca,apisec"/>
    <s v="kpatil2"/>
    <x v="1"/>
    <s v="Project Scan"/>
    <b v="1"/>
    <b v="1"/>
    <b v="0"/>
    <b v="0"/>
    <b v="1"/>
    <b v="0"/>
    <n v="75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3a906a4-6b7d-45af-a5ef-4696cc3a35a3"/>
    <s v="1446b08d-d8a9-4403-a208-234af7207d0e"/>
    <s v="BFL-Govdc-Apps/bfl/bsar"/>
    <x v="0"/>
    <s v="develop"/>
    <n v="43479"/>
    <d v="2026-01-21T17:07:35"/>
    <d v="2026-01-21T17:07:35"/>
    <d v="2026-01-21T17:09:22"/>
    <s v="17"/>
    <s v="21/01/2026"/>
    <d v="1899-12-30T00:01:47"/>
    <s v="sast,sca,apisec"/>
    <s v="Karthik kangeyan Subburathinam (HCL)"/>
    <x v="1"/>
    <s v="Push Webhook"/>
    <b v="1"/>
    <b v="1"/>
    <b v="0"/>
    <b v="0"/>
    <b v="1"/>
    <b v="0"/>
    <n v="83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2ff6b31-fdc2-4c2c-8dae-5ef69f514c61"/>
    <s v="4708f323-e8ef-4eae-a378-64b568f3b763"/>
    <s v="BFL-Govdc-Apps/bfl/bfms"/>
    <x v="0"/>
    <s v="develop"/>
    <n v="31533"/>
    <d v="2026-01-21T12:41:19"/>
    <d v="2026-01-21T12:41:19"/>
    <d v="2026-01-21T12:43:32"/>
    <s v="12"/>
    <s v="21/01/2026"/>
    <d v="1899-12-30T00:02:14"/>
    <s v="sast,sca,apisec"/>
    <s v="kpatil2"/>
    <x v="1"/>
    <s v="Project Scan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19d5fbc-fbd7-4cf5-b70a-a7dcd3638e9f"/>
    <s v="1446b08d-d8a9-4403-a208-234af7207d0e"/>
    <s v="BFL-Govdc-Apps/bfl/bsar"/>
    <x v="0"/>
    <s v="feature_OSDBAU-4715"/>
    <n v="43479"/>
    <d v="2026-01-21T11:10:18"/>
    <d v="2026-01-21T11:10:18"/>
    <d v="2026-01-21T11:12:33"/>
    <s v="11"/>
    <s v="21/01/2026"/>
    <d v="1899-12-30T00:02:15"/>
    <s v="sast,sca,apisec"/>
    <s v="Karthik kangeyan Subburathinam (HCL)"/>
    <x v="1"/>
    <s v="PR Webhook"/>
    <b v="1"/>
    <b v="1"/>
    <b v="0"/>
    <b v="0"/>
    <b v="1"/>
    <b v="0"/>
    <n v="83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a1a71a-7158-4960-8f84-baa897a17e91"/>
    <s v="4708f323-e8ef-4eae-a378-64b568f3b763"/>
    <s v="BFL-Govdc-Apps/bfl/bfms"/>
    <x v="0"/>
    <s v="feature_ADE-248"/>
    <n v="32583"/>
    <d v="2026-01-19T17:27:42"/>
    <d v="2026-01-19T17:27:42"/>
    <d v="2026-01-19T17:29:55"/>
    <s v="17"/>
    <s v="19/01/2026"/>
    <d v="1899-12-30T00:02:13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35befa8-001d-4cda-b96b-b360036964ca"/>
    <s v="4708f323-e8ef-4eae-a378-64b568f3b763"/>
    <s v="BFL-Govdc-Apps/bfl/bfms"/>
    <x v="0"/>
    <s v="feature_ADE-248"/>
    <n v="32583"/>
    <d v="2026-01-19T16:43:21"/>
    <d v="2026-01-19T16:43:21"/>
    <d v="2026-01-19T16:45:21"/>
    <s v="16"/>
    <s v="19/01/2026"/>
    <d v="1899-12-30T00:02:00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8bcfb94-35fd-4108-84ed-f360bb900a10"/>
    <s v="4708f323-e8ef-4eae-a378-64b568f3b763"/>
    <s v="BFL-Govdc-Apps/bfl/bfms"/>
    <x v="0"/>
    <s v="feature_ADE-248"/>
    <n v="32587"/>
    <d v="2026-01-09T23:07:29"/>
    <d v="2026-01-09T23:07:29"/>
    <d v="2026-01-09T23:10:28"/>
    <s v="23"/>
    <s v="9/01/2026"/>
    <d v="1899-12-30T00:02:58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f346e87-b996-4027-ba61-954da8ee8f15"/>
    <s v="4708f323-e8ef-4eae-a378-64b568f3b763"/>
    <s v="BFL-Govdc-Apps/bfl/bfms"/>
    <x v="0"/>
    <s v="feature_ADE-248-OSDME-4627"/>
    <n v="32607"/>
    <d v="2026-01-08T19:46:38"/>
    <d v="2026-01-08T19:46:38"/>
    <d v="2026-01-08T19:49:25"/>
    <s v="19"/>
    <s v="8/01/2026"/>
    <d v="1899-12-30T00:02:47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4a52d67-6819-4f49-a05d-ee2ddee8184d"/>
    <s v="4708f323-e8ef-4eae-a378-64b568f3b763"/>
    <s v="BFL-Govdc-Apps/bfl/bfms"/>
    <x v="0"/>
    <s v="feature_ADE-248"/>
    <n v="32607"/>
    <d v="2026-01-08T19:26:30"/>
    <d v="2026-01-08T19:26:30"/>
    <d v="2026-01-08T19:28:35"/>
    <s v="19"/>
    <s v="8/01/2026"/>
    <d v="1899-12-30T00:02:05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6d26447-a8d1-461c-acc9-25bbdbea61a6"/>
    <s v="4708f323-e8ef-4eae-a378-64b568f3b763"/>
    <s v="BFL-Govdc-Apps/bfl/bfms"/>
    <x v="0"/>
    <s v="feature_ADE-248-OSDME-4627"/>
    <n v="32607"/>
    <d v="2026-01-08T19:15:15"/>
    <d v="2026-01-08T19:15:15"/>
    <d v="2026-01-08T19:17:56"/>
    <s v="19"/>
    <s v="8/01/2026"/>
    <d v="1899-12-30T00:02:41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2d3c86-7e2c-4afa-afa8-085da076a493"/>
    <s v="1446b08d-d8a9-4403-a208-234af7207d0e"/>
    <s v="BFL-Govdc-Apps/bfl/bsar"/>
    <x v="0"/>
    <s v="feature_OSDME-5090"/>
    <n v="43454"/>
    <d v="2026-01-07T21:44:34"/>
    <d v="2026-01-07T21:44:34"/>
    <d v="2026-01-07T21:46:21"/>
    <s v="21"/>
    <s v="7/01/2026"/>
    <d v="1899-12-30T00:01:46"/>
    <s v="sast,sca,apisec"/>
    <s v="Yagnesh Raja (HCL)"/>
    <x v="1"/>
    <s v="PR Webhook"/>
    <b v="1"/>
    <b v="1"/>
    <b v="0"/>
    <b v="0"/>
    <b v="1"/>
    <b v="0"/>
    <n v="75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7559507-9a16-4ca2-a68c-480eb3a1a547"/>
    <s v="4708f323-e8ef-4eae-a378-64b568f3b763"/>
    <s v="BFL-Govdc-Apps/bfl/bfms"/>
    <x v="0"/>
    <s v="feature_ADE-248-OSDME-4627"/>
    <n v="32618"/>
    <d v="2026-01-07T21:34:11"/>
    <d v="2026-01-07T21:34:11"/>
    <d v="2026-01-07T21:36:27"/>
    <s v="21"/>
    <s v="7/01/2026"/>
    <d v="1899-12-30T00:02:16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f9d51af-1f8c-42f6-85bc-be70bac0937c"/>
    <s v="051b0812-0f3d-4df8-b3f1-c0f637be0b9d"/>
    <s v="BFL-Govdc-Apps/bfl/iei-validator"/>
    <x v="0"/>
    <s v="feature_ADE-230_pipeline_retrofit"/>
    <n v="75721"/>
    <d v="2026-01-06T18:14:00"/>
    <d v="2026-01-06T18:14:00"/>
    <d v="2026-01-06T18:16:33"/>
    <s v="18"/>
    <s v="6/01/2026"/>
    <d v="1899-12-30T00:02:33"/>
    <s v="sast,sca,apisec"/>
    <s v="Karthik kangeyan Subburathinam (HCL)"/>
    <x v="1"/>
    <s v="PR Webhook"/>
    <b v="1"/>
    <b v="1"/>
    <b v="0"/>
    <b v="0"/>
    <b v="1"/>
    <b v="0"/>
    <n v="114"/>
    <n v="12"/>
    <n v="6"/>
    <n v="6"/>
    <n v="3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f586a7a-152a-462b-944b-cf0f814a835c"/>
    <s v="4708f323-e8ef-4eae-a378-64b568f3b763"/>
    <s v="BFL-Govdc-Apps/bfl/bfms"/>
    <x v="0"/>
    <s v="feature_ADE-248-OSDME-4627"/>
    <n v="32534"/>
    <d v="2026-01-06T01:15:34"/>
    <d v="2026-01-06T01:15:34"/>
    <d v="2026-01-06T01:17:47"/>
    <s v="1"/>
    <s v="6/01/2026"/>
    <d v="1899-12-30T00:02:13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3f4897-601a-4d29-bd65-b27fef2e6ba6"/>
    <s v="4708f323-e8ef-4eae-a378-64b568f3b763"/>
    <s v="BFL-Govdc-Apps/bfl/bfms"/>
    <x v="0"/>
    <s v="feature_ADE-248-OSDME-4627"/>
    <n v="32534"/>
    <d v="2025-12-24T05:43:25"/>
    <d v="2025-12-24T05:43:25"/>
    <d v="2025-12-24T05:46:12"/>
    <s v="5"/>
    <s v="24/12/2025"/>
    <d v="1899-12-30T00:02:46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aa4c526-ca72-4d4d-87be-ed94d4ec164e"/>
    <s v="4708f323-e8ef-4eae-a378-64b568f3b763"/>
    <s v="BFL-Govdc-Apps/bfl/bfms"/>
    <x v="0"/>
    <s v="feature_ADE-248-OSDME-4627"/>
    <n v="32534"/>
    <d v="2025-12-23T01:55:32"/>
    <d v="2025-12-23T01:55:32"/>
    <d v="2025-12-23T01:57:25"/>
    <s v="1"/>
    <s v="23/12/2025"/>
    <d v="1899-12-30T00:01:53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7d77f28-b9d0-4036-b788-6f5febcaa5e4"/>
    <s v="4708f323-e8ef-4eae-a378-64b568f3b763"/>
    <s v="BFL-Govdc-Apps/bfl/bfms"/>
    <x v="0"/>
    <s v="feature_ADE-248-OSDME-4627"/>
    <n v="32500"/>
    <d v="2025-12-19T21:30:47"/>
    <d v="2025-12-19T21:30:47"/>
    <d v="2025-12-19T21:33:48"/>
    <s v="21"/>
    <s v="19/12/2025"/>
    <d v="1899-12-30T00:03:01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e7d96f5-95c6-421e-96ec-3d8f6ea5fa7d"/>
    <s v="4708f323-e8ef-4eae-a378-64b568f3b763"/>
    <s v="BFL-Govdc-Apps/bfl/bfms"/>
    <x v="0"/>
    <s v="feature_ADE-248-OSDME-4627"/>
    <n v="32463"/>
    <d v="2025-12-18T18:03:46"/>
    <d v="2025-12-18T18:03:46"/>
    <d v="2025-12-18T18:05:50"/>
    <s v="18"/>
    <s v="18/12/2025"/>
    <d v="1899-12-30T00:02:0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98c24df-7bc1-400d-b1d7-334a35b08694"/>
    <s v="4708f323-e8ef-4eae-a378-64b568f3b763"/>
    <s v="BFL-Govdc-Apps/bfl/bfms"/>
    <x v="0"/>
    <s v="feature_ADE-248-OSDME-4627"/>
    <n v="32463"/>
    <d v="2025-12-18T18:00:15"/>
    <d v="2025-12-18T18:00:15"/>
    <d v="2025-12-18T18:02:59"/>
    <s v="18"/>
    <s v="18/12/2025"/>
    <d v="1899-12-30T00:02:4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7874b92-5f7b-4ed9-9bd4-2dced1840222"/>
    <s v="4708f323-e8ef-4eae-a378-64b568f3b763"/>
    <s v="BFL-Govdc-Apps/bfl/bfms"/>
    <x v="0"/>
    <s v="feature_ADE-248-OSDME-4627"/>
    <n v="32457"/>
    <d v="2025-12-18T17:55:46"/>
    <d v="2025-12-18T17:55:46"/>
    <d v="2025-12-18T17:57:40"/>
    <s v="17"/>
    <s v="18/12/2025"/>
    <d v="1899-12-30T00:01:5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e961c6a-b57d-4318-a27b-d44b2ed205ef"/>
    <s v="4708f323-e8ef-4eae-a378-64b568f3b763"/>
    <s v="BFL-Govdc-Apps/bfl/bfms"/>
    <x v="0"/>
    <s v="feature_ADE-248-OSDME-4627"/>
    <n v="32457"/>
    <d v="2025-12-18T15:38:44"/>
    <d v="2025-12-18T15:38:44"/>
    <d v="2025-12-18T15:40:59"/>
    <s v="15"/>
    <s v="18/12/2025"/>
    <d v="1899-12-30T00:02:15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6726981-d867-4fdb-9aae-255a0cdab931"/>
    <s v="b420aaeb-79be-4270-9489-fe82b492d557"/>
    <s v="BFL-Govdc-Apps/bfl/route-service"/>
    <x v="0"/>
    <s v="develop"/>
    <n v="8943"/>
    <d v="2025-12-18T09:02:12"/>
    <d v="2025-12-18T09:02:12"/>
    <d v="2025-12-18T09:03:48"/>
    <s v="9"/>
    <s v="18/12/2025"/>
    <d v="1899-12-30T00:01:36"/>
    <s v="sast,sca,apisec"/>
    <s v="gbretthau"/>
    <x v="1"/>
    <s v="Project Scan"/>
    <b v="1"/>
    <b v="1"/>
    <b v="0"/>
    <b v="0"/>
    <b v="1"/>
    <b v="0"/>
    <n v="79"/>
    <n v="2"/>
    <n v="4"/>
    <n v="6"/>
    <n v="18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0e626be-988f-469c-81df-f46f20f75eb7"/>
    <s v="4708f323-e8ef-4eae-a378-64b568f3b763"/>
    <s v="BFL-Govdc-Apps/bfl/bfms"/>
    <x v="0"/>
    <s v="feature_ADE-248-OSDME-4627"/>
    <n v="32442"/>
    <d v="2025-12-17T22:28:00"/>
    <d v="2025-12-17T22:28:00"/>
    <d v="2025-12-17T22:29:51"/>
    <s v="22"/>
    <s v="17/12/2025"/>
    <d v="1899-12-30T00:01:51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473c2b3-229f-461a-b64b-c2abed082683"/>
    <s v="4708f323-e8ef-4eae-a378-64b568f3b763"/>
    <s v="BFL-Govdc-Apps/bfl/bfms"/>
    <x v="0"/>
    <s v="feature_ADE-248-OSDME-4627"/>
    <n v="32378"/>
    <d v="2025-12-17T01:38:10"/>
    <d v="2025-12-17T01:38:10"/>
    <d v="2025-12-17T01:39:54"/>
    <s v="1"/>
    <s v="17/12/2025"/>
    <d v="1899-12-30T00:01:4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202a61b-f886-4e1e-9afd-3e6d9d72218a"/>
    <s v="4708f323-e8ef-4eae-a378-64b568f3b763"/>
    <s v="BFL-Govdc-Apps/bfl/bfms"/>
    <x v="0"/>
    <s v="feature_ADE-248-OSDME-4627"/>
    <n v="32378"/>
    <d v="2025-12-16T23:57:52"/>
    <d v="2025-12-16T23:57:52"/>
    <d v="2025-12-17T00:00:08"/>
    <s v="23"/>
    <s v="16/12/2025"/>
    <d v="1899-12-30T00:02:17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b0a2a36-c39c-4f6e-b0d0-1f0516764bcc"/>
    <s v="4708f323-e8ef-4eae-a378-64b568f3b763"/>
    <s v="BFL-Govdc-Apps/bfl/bfms"/>
    <x v="0"/>
    <s v="feature_ADE-248-OSDME-4627"/>
    <n v="32369"/>
    <d v="2025-12-16T17:17:21"/>
    <d v="2025-12-16T17:17:21"/>
    <d v="2025-12-16T17:19:13"/>
    <s v="17"/>
    <s v="16/12/2025"/>
    <d v="1899-12-30T00:01:52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7e4415f-ea0f-4ada-8678-60b5a7e8fe50"/>
    <s v="4708f323-e8ef-4eae-a378-64b568f3b763"/>
    <s v="BFL-Govdc-Apps/bfl/bfms"/>
    <x v="0"/>
    <s v="feature_ADE-248-OSDME-4627"/>
    <n v="32355"/>
    <d v="2025-12-16T15:06:35"/>
    <d v="2025-12-16T15:06:35"/>
    <d v="2025-12-16T15:08:24"/>
    <s v="15"/>
    <s v="16/12/2025"/>
    <d v="1899-12-30T00:01:49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529313c-1d03-41cf-8df9-000bf9bb18a9"/>
    <s v="4708f323-e8ef-4eae-a378-64b568f3b763"/>
    <s v="BFL-Govdc-Apps/bfl/bfms"/>
    <x v="0"/>
    <s v="feature_ADE-248-OSDME-4627"/>
    <n v="32131"/>
    <d v="2025-12-16T15:01:29"/>
    <d v="2025-12-16T15:01:29"/>
    <d v="2025-12-16T15:03:42"/>
    <s v="15"/>
    <s v="16/12/2025"/>
    <d v="1899-12-30T00:02:1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faaf1ec-d3cc-45a4-a6ff-4d57c1c5fe4b"/>
    <s v="4708f323-e8ef-4eae-a378-64b568f3b763"/>
    <s v="BFL-Govdc-Apps/bfl/bfms"/>
    <x v="0"/>
    <s v="feature_ADE-248-OSDME-4627"/>
    <n v="32125"/>
    <d v="2025-12-16T00:20:20"/>
    <d v="2025-12-16T00:20:20"/>
    <d v="2025-12-16T00:22:33"/>
    <s v="0"/>
    <s v="16/12/2025"/>
    <d v="1899-12-30T00:02:12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a11a644-c7a0-4858-be22-26d66ca8263d"/>
    <s v="4708f323-e8ef-4eae-a378-64b568f3b763"/>
    <s v="BFL-Govdc-Apps/bfl/bfms"/>
    <x v="0"/>
    <s v="feature_ADE-248-OSDME-4627"/>
    <n v="32141"/>
    <d v="2025-12-15T13:04:21"/>
    <d v="2025-12-15T13:04:21"/>
    <d v="2025-12-15T13:06:04"/>
    <s v="13"/>
    <s v="15/12/2025"/>
    <d v="1899-12-30T00:01:43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9d3455d-a95f-4df6-b0f0-49c24c6de6c9"/>
    <s v="b420aaeb-79be-4270-9489-fe82b492d557"/>
    <s v="BFL-Govdc-Apps/bfl/route-service"/>
    <x v="0"/>
    <s v="feature_ADE-267_OSDME-3781_checkmarx_integration"/>
    <n v="8943"/>
    <d v="2025-12-11T15:21:39"/>
    <d v="2025-12-11T15:21:39"/>
    <d v="2025-12-11T15:22:48"/>
    <s v="15"/>
    <s v="11/12/2025"/>
    <d v="1899-12-30T00:01:08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b83b5841-24e1-49df-b0dd-33f541dbeb01"/>
    <s v="b420aaeb-79be-4270-9489-fe82b492d557"/>
    <s v="BFL-Govdc-Apps/bfl/route-service"/>
    <x v="0"/>
    <s v="feature_ADE-267_OSDME-3781_checkmarx_integration"/>
    <n v="8943"/>
    <d v="2025-12-11T14:45:15"/>
    <d v="2025-12-11T14:45:15"/>
    <d v="2025-12-11T14:46:43"/>
    <s v="14"/>
    <s v="11/12/2025"/>
    <d v="1899-12-30T00:01:28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a28ec7bb-e018-4c18-8aa5-d45203b5ec1f"/>
    <s v="b420aaeb-79be-4270-9489-fe82b492d557"/>
    <s v="BFL-Govdc-Apps/bfl/route-service"/>
    <x v="0"/>
    <s v="feature_ADE-267_OSDME-3781_checkmarx_integration"/>
    <n v="8943"/>
    <d v="2025-12-11T13:16:02"/>
    <d v="2025-12-11T13:16:02"/>
    <d v="2025-12-11T13:17:13"/>
    <s v="13"/>
    <s v="11/12/2025"/>
    <d v="1899-12-30T00:01:11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fc4a5d6-f793-47b5-aa8e-e973a7a696b5"/>
    <s v="b420aaeb-79be-4270-9489-fe82b492d557"/>
    <s v="BFL-Govdc-Apps/bfl/route-service"/>
    <x v="0"/>
    <s v="feature_ADE-267_OSDME-3781_checkmarx_integration"/>
    <n v="8943"/>
    <d v="2025-12-11T13:13:21"/>
    <d v="2025-12-11T13:13:21"/>
    <d v="2025-12-11T13:14:28"/>
    <s v="13"/>
    <s v="11/12/2025"/>
    <d v="1899-12-30T00:01:07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15251209-3eb3-416f-a92a-6686d85e3e59"/>
    <s v="10cbaf8f-f890-4428-bb85-c4cd8d8247cc"/>
    <s v="BFL-Govdc-Apps/ptips/ptips-core"/>
    <x v="0"/>
    <s v="master"/>
    <n v="560390"/>
    <d v="2025-12-09T17:19:22"/>
    <d v="2025-12-09T17:19:22"/>
    <d v="2025-12-09T17:24:14"/>
    <s v="17"/>
    <s v="9/12/2025"/>
    <d v="1899-12-30T00:04:52"/>
    <s v="sast,sca,apisec"/>
    <s v="Sachin Kumar (HCL)"/>
    <x v="1"/>
    <s v="Push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543d09e-54ad-47fe-a339-5f8724cb5a74"/>
    <s v="10cbaf8f-f890-4428-bb85-c4cd8d8247cc"/>
    <s v="BFL-Govdc-Apps/ptips/ptips-core"/>
    <x v="0"/>
    <s v="dec-release-3.54"/>
    <n v="551480"/>
    <d v="2025-12-09T17:04:18"/>
    <d v="2025-12-09T17:04:18"/>
    <d v="2025-12-09T17:08:33"/>
    <s v="17"/>
    <s v="9/12/2025"/>
    <d v="1899-12-30T00:04:15"/>
    <s v="sast,sca,apisec"/>
    <s v="Sachin Kumar (HCL)"/>
    <x v="1"/>
    <s v="PR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1033208-3dff-4c28-8576-db6b66f50f88"/>
    <s v="10cbaf8f-f890-4428-bb85-c4cd8d8247cc"/>
    <s v="BFL-Govdc-Apps/ptips/ptips-core"/>
    <x v="0"/>
    <s v="master"/>
    <n v="560270"/>
    <d v="2025-12-09T17:01:13"/>
    <d v="2025-12-09T17:01:13"/>
    <d v="2025-12-09T17:05:35"/>
    <s v="17"/>
    <s v="9/12/2025"/>
    <d v="1899-12-30T00:04:22"/>
    <s v="sast,sca,apisec"/>
    <s v="Sachin Kumar (HCL)"/>
    <x v="1"/>
    <s v="Push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e6df3a2-d915-4bb6-9cb8-e045b4fa9df8"/>
    <s v="10cbaf8f-f890-4428-bb85-c4cd8d8247cc"/>
    <s v="BFL-Govdc-Apps/ptips/ptips-core"/>
    <x v="0"/>
    <s v="feature/rhel8-3.53.1"/>
    <n v="560270"/>
    <d v="2025-12-09T17:00:18"/>
    <d v="2025-12-09T17:00:18"/>
    <d v="2025-12-09T17:05:39"/>
    <s v="17"/>
    <s v="9/12/2025"/>
    <d v="1899-12-30T00:05:21"/>
    <s v="sast,sca,apisec"/>
    <s v="Sachin Kumar (HCL)"/>
    <x v="1"/>
    <s v="PR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02f8f5f-b083-4446-b3e4-6e71ecf35ad4"/>
    <s v="4708f323-e8ef-4eae-a378-64b568f3b763"/>
    <s v="BFL-Govdc-Apps/bfl/bfms"/>
    <x v="0"/>
    <s v="feature_ADE-248-OSDME-4627"/>
    <n v="31915"/>
    <d v="2025-12-09T00:40:28"/>
    <d v="2025-12-09T00:40:28"/>
    <d v="2025-12-09T00:42:55"/>
    <s v="0"/>
    <s v="9/12/2025"/>
    <d v="1899-12-30T00:02:27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be7b5bb-ec95-4b56-8749-815d0d2d4e71"/>
    <s v="10cbaf8f-f890-4428-bb85-c4cd8d8247cc"/>
    <s v="BFL-Govdc-Apps/ptips/ptips-core"/>
    <x v="0"/>
    <s v="ptips-modernisation-interim"/>
    <n v="570537"/>
    <d v="2026-02-27T19:23:27"/>
    <d v="2026-02-27T19:23:27"/>
    <d v="2026-02-27T19:27:48"/>
    <s v="19"/>
    <s v="27/02/2026"/>
    <d v="1899-12-30T00:04:21"/>
    <s v="sast,containers,sca"/>
    <s v="achauhan4"/>
    <x v="1"/>
    <s v="Project Scan"/>
    <b v="1"/>
    <b v="1"/>
    <b v="0"/>
    <b v="1"/>
    <b v="0"/>
    <b v="0"/>
    <n v="67"/>
    <n v="0"/>
    <n v="11"/>
    <n v="21"/>
    <n v="14"/>
    <n v="0"/>
    <x v="11"/>
    <n v="0"/>
    <n v="7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df9e417-2cc4-4803-bc99-9b2e36cb679a"/>
    <s v="10cbaf8f-f890-4428-bb85-c4cd8d8247cc"/>
    <s v="BFL-Govdc-Apps/ptips/ptips-core"/>
    <x v="0"/>
    <s v="ptips-modernisation-interim"/>
    <n v="570561"/>
    <d v="2026-02-26T23:49:15"/>
    <d v="2026-02-26T23:49:15"/>
    <d v="2026-02-26T23:53:28"/>
    <s v="23"/>
    <s v="26/02/2026"/>
    <d v="1899-12-30T00:04:13"/>
    <s v="sast,containers,sca"/>
    <s v="achauhan4"/>
    <x v="1"/>
    <s v="Project Scan"/>
    <b v="1"/>
    <b v="1"/>
    <b v="0"/>
    <b v="1"/>
    <b v="0"/>
    <b v="0"/>
    <n v="67"/>
    <n v="0"/>
    <n v="11"/>
    <n v="21"/>
    <n v="14"/>
    <n v="0"/>
    <x v="11"/>
    <n v="0"/>
    <n v="7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6a74438-7332-4732-9ec6-ec72ef21983f"/>
    <s v="10cbaf8f-f890-4428-bb85-c4cd8d8247cc"/>
    <s v="BFL-Govdc-Apps/ptips/ptips-core"/>
    <x v="0"/>
    <s v="develop"/>
    <n v="565747"/>
    <d v="2026-03-02T16:13:57"/>
    <d v="2026-03-02T16:13:57"/>
    <d v="2026-03-02T16:18:08"/>
    <s v="16"/>
    <s v="2/03/2026"/>
    <d v="1899-12-30T00:04:11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b027381-8b9d-4adc-9dfd-fad544f35306"/>
    <s v="236f98d3-8fe8-4897-a3f7-9fdbed6fd619"/>
    <s v="BFL-Govdc-Apps/bfl/indices"/>
    <x v="0"/>
    <s v="develop"/>
    <n v="2717"/>
    <d v="2026-03-02T16:10:37"/>
    <d v="2026-03-02T16:10:37"/>
    <d v="2026-03-02T16:11:51"/>
    <s v="16"/>
    <s v="2/03/2026"/>
    <d v="1899-12-30T00:01:14"/>
    <s v="sast,containers,sca"/>
    <s v="achauhan4"/>
    <x v="1"/>
    <s v="Project Scan"/>
    <b v="1"/>
    <b v="1"/>
    <b v="0"/>
    <b v="1"/>
    <b v="0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9d70bb52-dc91-40b0-bc8e-f34b3ae7d497"/>
    <s v="60a37300-acd2-4774-a84b-9c2909ba9ad8"/>
    <s v="BFL-Govdc-Apps/bfl/gtfs-r-validator"/>
    <x v="0"/>
    <s v="develop"/>
    <n v="2912"/>
    <d v="2026-03-02T16:10:26"/>
    <d v="2026-03-02T16:10:26"/>
    <d v="2026-03-02T16:13:36"/>
    <s v="16"/>
    <s v="2/03/2026"/>
    <d v="1899-12-30T00:03:10"/>
    <s v="sast,containers,sca"/>
    <s v="achauhan4"/>
    <x v="1"/>
    <s v="Project Scan"/>
    <b v="1"/>
    <b v="1"/>
    <b v="0"/>
    <b v="1"/>
    <b v="0"/>
    <b v="0"/>
    <n v="261"/>
    <n v="20"/>
    <n v="70"/>
    <n v="74"/>
    <n v="24"/>
    <n v="4"/>
    <x v="5"/>
    <n v="0"/>
    <n v="0"/>
    <n v="2"/>
    <n v="0"/>
    <n v="0"/>
    <n v="0"/>
    <n v="0"/>
    <n v="0"/>
    <n v="0"/>
    <n v="0"/>
    <n v="0"/>
    <n v="95"/>
    <n v="10"/>
    <n v="35"/>
    <n v="36"/>
    <n v="12"/>
    <n v="2"/>
    <n v="164"/>
    <n v="10"/>
    <n v="35"/>
    <n v="36"/>
    <n v="1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857b06a-657f-41d1-89f1-f6b39e6b2ee7"/>
    <s v="051b0812-0f3d-4df8-b3f1-c0f637be0b9d"/>
    <s v="BFL-Govdc-Apps/bfl/iei-validator"/>
    <x v="0"/>
    <s v="develop"/>
    <n v="75721"/>
    <d v="2026-03-02T16:10:13"/>
    <d v="2026-03-02T16:10:13"/>
    <d v="2026-03-02T16:11:51"/>
    <s v="16"/>
    <s v="2/03/2026"/>
    <d v="1899-12-30T00:01:38"/>
    <s v="sast,containers,sca"/>
    <s v="achauhan4"/>
    <x v="1"/>
    <s v="Project Scan"/>
    <b v="1"/>
    <b v="1"/>
    <b v="0"/>
    <b v="1"/>
    <b v="0"/>
    <b v="0"/>
    <n v="232"/>
    <n v="16"/>
    <n v="42"/>
    <n v="66"/>
    <n v="48"/>
    <n v="2"/>
    <x v="10"/>
    <n v="0"/>
    <n v="0"/>
    <n v="0"/>
    <n v="12"/>
    <n v="0"/>
    <n v="0"/>
    <n v="0"/>
    <n v="0"/>
    <n v="0"/>
    <n v="0"/>
    <n v="0"/>
    <n v="23"/>
    <n v="6"/>
    <n v="3"/>
    <n v="3"/>
    <n v="11"/>
    <n v="0"/>
    <n v="81"/>
    <n v="6"/>
    <n v="3"/>
    <n v="3"/>
    <n v="11"/>
    <n v="0"/>
    <n v="0"/>
    <n v="0"/>
    <n v="0"/>
    <n v="0"/>
    <n v="0"/>
    <n v="0"/>
    <n v="0"/>
    <n v="0"/>
    <n v="0"/>
    <n v="0"/>
    <n v="0"/>
    <n v="0"/>
    <n v="116"/>
    <n v="4"/>
    <n v="36"/>
    <n v="60"/>
    <n v="14"/>
    <n v="2"/>
  </r>
  <r>
    <s v="29f78801-1ea5-44b1-b7f0-e271f69d1188"/>
    <s v="540e17b5-2501-4d81-906d-d882c29dbfad"/>
    <s v="BFL-Govdc-Apps/bfl/transport-data-processor"/>
    <x v="0"/>
    <s v="develop"/>
    <n v="12722"/>
    <d v="2026-03-02T16:09:58"/>
    <d v="2026-03-02T16:09:58"/>
    <d v="2026-03-02T16:12:11"/>
    <s v="16"/>
    <s v="2/03/2026"/>
    <d v="1899-12-30T00:02:13"/>
    <s v="sast,containers,sca"/>
    <s v="achauhan4"/>
    <x v="1"/>
    <s v="Project Scan"/>
    <b v="1"/>
    <b v="1"/>
    <b v="0"/>
    <b v="1"/>
    <b v="0"/>
    <b v="0"/>
    <n v="233"/>
    <n v="18"/>
    <n v="52"/>
    <n v="68"/>
    <n v="37"/>
    <n v="0"/>
    <x v="12"/>
    <n v="0"/>
    <n v="0"/>
    <n v="0"/>
    <n v="7"/>
    <n v="0"/>
    <n v="0"/>
    <n v="0"/>
    <n v="0"/>
    <n v="0"/>
    <n v="0"/>
    <n v="0"/>
    <n v="48"/>
    <n v="8"/>
    <n v="12"/>
    <n v="15"/>
    <n v="13"/>
    <n v="0"/>
    <n v="106"/>
    <n v="8"/>
    <n v="12"/>
    <n v="15"/>
    <n v="13"/>
    <n v="0"/>
    <n v="0"/>
    <n v="0"/>
    <n v="0"/>
    <n v="0"/>
    <n v="0"/>
    <n v="0"/>
    <n v="0"/>
    <n v="0"/>
    <n v="0"/>
    <n v="0"/>
    <n v="0"/>
    <n v="0"/>
    <n v="72"/>
    <n v="2"/>
    <n v="28"/>
    <n v="38"/>
    <n v="4"/>
    <n v="0"/>
  </r>
  <r>
    <s v="80dbacb6-5001-4d14-9b0f-ae0bc425907d"/>
    <s v="668e956d-ba2f-4211-a98d-bc20d89dc71f"/>
    <s v="BFL-Govdc-Apps/ptips/ptips-web-client"/>
    <x v="0"/>
    <s v="develop"/>
    <n v="107446"/>
    <d v="2026-03-02T16:09:39"/>
    <d v="2026-03-02T16:09:39"/>
    <d v="2026-03-02T16:15:01"/>
    <s v="16"/>
    <s v="2/03/2026"/>
    <d v="1899-12-30T00:05:22"/>
    <s v="sast,containers,sca"/>
    <s v="achauhan4"/>
    <x v="1"/>
    <s v="Project Scan"/>
    <b v="1"/>
    <b v="1"/>
    <b v="0"/>
    <b v="1"/>
    <b v="0"/>
    <b v="0"/>
    <n v="1121"/>
    <n v="14"/>
    <n v="46"/>
    <n v="98"/>
    <n v="30"/>
    <n v="2"/>
    <x v="1"/>
    <n v="0"/>
    <n v="0"/>
    <n v="2"/>
    <n v="12"/>
    <n v="0"/>
    <n v="0"/>
    <n v="0"/>
    <n v="0"/>
    <n v="0"/>
    <n v="0"/>
    <n v="0"/>
    <n v="88"/>
    <n v="7"/>
    <n v="23"/>
    <n v="48"/>
    <n v="9"/>
    <n v="1"/>
    <n v="1019"/>
    <n v="7"/>
    <n v="23"/>
    <n v="48"/>
    <n v="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fd275bf-4ee1-4b0e-956a-5a06539b5e65"/>
    <s v="89e7e7b7-9f2c-4741-a3b8-07a38d33fa05"/>
    <s v="BFL-Govdc-Apps/bfl/bus-procurement-panel3"/>
    <x v="0"/>
    <s v="develop"/>
    <n v="17949"/>
    <d v="2026-03-02T16:09:27"/>
    <d v="2026-03-02T16:09:27"/>
    <d v="2026-03-02T16:10:41"/>
    <s v="16"/>
    <s v="2/03/2026"/>
    <d v="1899-12-30T00:01:14"/>
    <s v="sast,containers,sca"/>
    <s v="achauhan4"/>
    <x v="1"/>
    <s v="Project Scan"/>
    <b v="1"/>
    <b v="1"/>
    <b v="0"/>
    <b v="1"/>
    <b v="0"/>
    <b v="0"/>
    <n v="181"/>
    <n v="14"/>
    <n v="39"/>
    <n v="65"/>
    <n v="31"/>
    <n v="2"/>
    <x v="7"/>
    <n v="0"/>
    <n v="0"/>
    <n v="0"/>
    <n v="13"/>
    <n v="0"/>
    <n v="0"/>
    <n v="0"/>
    <n v="0"/>
    <n v="0"/>
    <n v="0"/>
    <n v="0"/>
    <n v="33"/>
    <n v="6"/>
    <n v="7"/>
    <n v="14"/>
    <n v="6"/>
    <n v="0"/>
    <n v="63"/>
    <n v="6"/>
    <n v="7"/>
    <n v="14"/>
    <n v="6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2009b95d-d4ef-4d13-8736-ddae94acc89b"/>
    <s v="179cb398-158b-46e1-8293-3ed8fc467627"/>
    <s v="BFL-Govdc-Apps/bfl/bus-contract-kpi"/>
    <x v="0"/>
    <s v="develop"/>
    <n v="4576"/>
    <d v="2026-03-02T16:09:05"/>
    <d v="2026-03-02T16:09:05"/>
    <d v="2026-03-02T16:11:16"/>
    <s v="16"/>
    <s v="2/03/2026"/>
    <d v="1899-12-30T00:02:11"/>
    <s v="sast,containers,sca"/>
    <s v="achauhan4"/>
    <x v="1"/>
    <s v="Project Scan"/>
    <b v="1"/>
    <b v="1"/>
    <b v="0"/>
    <b v="1"/>
    <b v="0"/>
    <b v="0"/>
    <n v="192"/>
    <n v="14"/>
    <n v="39"/>
    <n v="53"/>
    <n v="35"/>
    <n v="2"/>
    <x v="9"/>
    <n v="0"/>
    <n v="0"/>
    <n v="0"/>
    <n v="5"/>
    <n v="0"/>
    <n v="0"/>
    <n v="0"/>
    <n v="0"/>
    <n v="0"/>
    <n v="0"/>
    <n v="0"/>
    <n v="33"/>
    <n v="6"/>
    <n v="7"/>
    <n v="8"/>
    <n v="12"/>
    <n v="0"/>
    <n v="82"/>
    <n v="6"/>
    <n v="7"/>
    <n v="8"/>
    <n v="12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3f29b2c5-48cc-4785-aa27-0aaf206ff0c4"/>
    <s v="46ea19ed-bdde-4aac-a4b2-ed3dff70fb07"/>
    <s v="BFL-Govdc-Apps/ptips/ptips-web-help"/>
    <x v="0"/>
    <s v="develop"/>
    <n v="4482"/>
    <d v="2026-03-02T16:08:41"/>
    <d v="2026-03-02T16:08:41"/>
    <d v="2026-03-02T16:13:11"/>
    <s v="16"/>
    <s v="2/03/2026"/>
    <d v="1899-12-30T00:04:30"/>
    <s v="sast,containers,sca"/>
    <s v="achauhan4"/>
    <x v="1"/>
    <s v="Project Scan"/>
    <b v="1"/>
    <b v="1"/>
    <b v="0"/>
    <b v="1"/>
    <b v="0"/>
    <b v="0"/>
    <n v="226"/>
    <n v="10"/>
    <n v="102"/>
    <n v="56"/>
    <n v="2"/>
    <n v="0"/>
    <x v="2"/>
    <n v="0"/>
    <n v="0"/>
    <n v="0"/>
    <n v="0"/>
    <n v="0"/>
    <n v="0"/>
    <n v="0"/>
    <n v="0"/>
    <n v="0"/>
    <n v="0"/>
    <n v="0"/>
    <n v="85"/>
    <n v="5"/>
    <n v="51"/>
    <n v="28"/>
    <n v="1"/>
    <n v="0"/>
    <n v="141"/>
    <n v="5"/>
    <n v="51"/>
    <n v="2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e9c0332-c4e0-4411-961b-ff83e7fb98bc"/>
    <s v="1446b08d-d8a9-4403-a208-234af7207d0e"/>
    <s v="BFL-Govdc-Apps/bfl/bsar"/>
    <x v="0"/>
    <s v="develop"/>
    <n v="43479"/>
    <d v="2026-03-02T16:08:16"/>
    <d v="2026-03-02T16:08:16"/>
    <d v="2026-03-02T16:09:47"/>
    <s v="16"/>
    <s v="2/03/2026"/>
    <d v="1899-12-30T00:01:31"/>
    <s v="sast,containers,sca"/>
    <s v="achauhan4"/>
    <x v="1"/>
    <s v="Project Scan"/>
    <b v="1"/>
    <b v="1"/>
    <b v="0"/>
    <b v="1"/>
    <b v="0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86046afc-5835-4bd4-97e8-23bd68904541"/>
    <s v="d3cf1258-9a7e-4bb3-a845-26a7aededf6a"/>
    <s v="BFL-Govdc-Apps/bfl/odin"/>
    <x v="0"/>
    <s v="develop"/>
    <n v="44462"/>
    <d v="2026-03-02T16:06:27"/>
    <d v="2026-03-02T16:06:27"/>
    <d v="2026-03-02T16:07:54"/>
    <s v="16"/>
    <s v="2/03/2026"/>
    <d v="1899-12-30T00:01:27"/>
    <s v="sast,containers,sca"/>
    <s v="achauhan4"/>
    <x v="1"/>
    <s v="Project Scan"/>
    <b v="1"/>
    <b v="1"/>
    <b v="0"/>
    <b v="1"/>
    <b v="0"/>
    <b v="0"/>
    <n v="164"/>
    <n v="14"/>
    <n v="39"/>
    <n v="65"/>
    <n v="16"/>
    <n v="2"/>
    <x v="2"/>
    <n v="0"/>
    <n v="0"/>
    <n v="0"/>
    <n v="0"/>
    <n v="0"/>
    <n v="0"/>
    <n v="0"/>
    <n v="0"/>
    <n v="0"/>
    <n v="0"/>
    <n v="0"/>
    <n v="32"/>
    <n v="6"/>
    <n v="7"/>
    <n v="14"/>
    <n v="5"/>
    <n v="0"/>
    <n v="60"/>
    <n v="6"/>
    <n v="7"/>
    <n v="14"/>
    <n v="5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c10a3307-9f37-48d7-b4fe-53e4ca6c3684"/>
    <s v="b420aaeb-79be-4270-9489-fe82b492d557"/>
    <s v="BFL-Govdc-Apps/bfl/route-service"/>
    <x v="0"/>
    <s v="develop"/>
    <n v="8943"/>
    <d v="2026-03-02T16:05:22"/>
    <d v="2026-03-02T16:05:22"/>
    <d v="2026-03-02T16:06:31"/>
    <s v="16"/>
    <s v="2/03/2026"/>
    <d v="1899-12-30T00:01:09"/>
    <s v="sast,containers,sca"/>
    <s v="achauhan4"/>
    <x v="1"/>
    <s v="Project Scan"/>
    <b v="1"/>
    <b v="1"/>
    <b v="0"/>
    <b v="1"/>
    <b v="0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8cca7470-b04a-4ded-b583-358dc1b4bbcc"/>
    <s v="4708f323-e8ef-4eae-a378-64b568f3b763"/>
    <s v="BFL-Govdc-Apps/bfl/bfms"/>
    <x v="0"/>
    <s v="develop"/>
    <n v="32826"/>
    <d v="2026-03-02T16:04:16"/>
    <d v="2026-03-02T16:04:16"/>
    <d v="2026-03-02T16:08:44"/>
    <s v="16"/>
    <s v="2/03/2026"/>
    <d v="1899-12-30T00:04:28"/>
    <s v="sast,containers,sca"/>
    <s v="achauhan4"/>
    <x v="1"/>
    <s v="Project Scan"/>
    <b v="1"/>
    <b v="1"/>
    <b v="0"/>
    <b v="1"/>
    <b v="0"/>
    <b v="0"/>
    <n v="214"/>
    <n v="16"/>
    <n v="45"/>
    <n v="59"/>
    <n v="47"/>
    <n v="2"/>
    <x v="7"/>
    <n v="0"/>
    <n v="0"/>
    <n v="0"/>
    <n v="13"/>
    <n v="0"/>
    <n v="0"/>
    <n v="0"/>
    <n v="0"/>
    <n v="0"/>
    <n v="0"/>
    <n v="0"/>
    <n v="42"/>
    <n v="7"/>
    <n v="10"/>
    <n v="11"/>
    <n v="14"/>
    <n v="0"/>
    <n v="87"/>
    <n v="7"/>
    <n v="10"/>
    <n v="11"/>
    <n v="14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f593e5be-1597-456f-be78-ad6d70bc07e6"/>
    <s v="c1a09b8b-7bc0-4326-ae87-becccf9b8d33"/>
    <s v="BFL-Govdc-Apps/bfl/bos-contract"/>
    <x v="0"/>
    <s v="develop"/>
    <n v="53773"/>
    <d v="2026-03-02T16:03:59"/>
    <d v="2026-03-02T16:03:59"/>
    <d v="2026-03-02T16:05:28"/>
    <s v="16"/>
    <s v="2/03/2026"/>
    <d v="1899-12-30T00:01:29"/>
    <s v="sast,containers,sca"/>
    <s v="achauhan4"/>
    <x v="1"/>
    <s v="Project Scan"/>
    <b v="1"/>
    <b v="1"/>
    <b v="0"/>
    <b v="1"/>
    <b v="0"/>
    <b v="0"/>
    <n v="152"/>
    <n v="4"/>
    <n v="31"/>
    <n v="44"/>
    <n v="30"/>
    <n v="2"/>
    <x v="13"/>
    <n v="0"/>
    <n v="0"/>
    <n v="3"/>
    <n v="8"/>
    <n v="0"/>
    <n v="0"/>
    <n v="0"/>
    <n v="0"/>
    <n v="0"/>
    <n v="0"/>
    <n v="0"/>
    <n v="14"/>
    <n v="1"/>
    <n v="3"/>
    <n v="2"/>
    <n v="8"/>
    <n v="0"/>
    <n v="55"/>
    <n v="1"/>
    <n v="3"/>
    <n v="2"/>
    <n v="8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78fbc01c-b358-455c-a3a3-9361452b15f6"/>
    <s v="3a6846e3-ff40-485d-919c-c857026cb5d7"/>
    <s v="BFL-Govdc-Apps/bfl/bus-procurement-panel4"/>
    <x v="0"/>
    <s v="develop"/>
    <n v="32516"/>
    <d v="2026-03-02T16:03:50"/>
    <d v="2026-03-02T16:03:50"/>
    <d v="2026-03-02T16:06:01"/>
    <s v="16"/>
    <s v="2/03/2026"/>
    <d v="1899-12-30T00:02:12"/>
    <s v="sast,containers,sca"/>
    <s v="achauhan4"/>
    <x v="1"/>
    <s v="Project Scan"/>
    <b v="1"/>
    <b v="1"/>
    <b v="0"/>
    <b v="1"/>
    <b v="0"/>
    <b v="0"/>
    <n v="173"/>
    <n v="14"/>
    <n v="41"/>
    <n v="63"/>
    <n v="23"/>
    <n v="2"/>
    <x v="9"/>
    <n v="0"/>
    <n v="0"/>
    <n v="0"/>
    <n v="5"/>
    <n v="0"/>
    <n v="0"/>
    <n v="0"/>
    <n v="0"/>
    <n v="0"/>
    <n v="0"/>
    <n v="0"/>
    <n v="33"/>
    <n v="6"/>
    <n v="8"/>
    <n v="13"/>
    <n v="6"/>
    <n v="0"/>
    <n v="63"/>
    <n v="6"/>
    <n v="8"/>
    <n v="13"/>
    <n v="6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1f525fac-9b9a-4c17-8134-f9e1ff918d6f"/>
    <s v="3a6846e3-ff40-485d-919c-c857026cb5d7"/>
    <s v="BFL-Govdc-Apps/bfl/bus-procurement-panel4"/>
    <x v="1"/>
    <s v="master"/>
    <n v="20043"/>
    <d v="2026-03-02T16:02:33"/>
    <d v="2026-03-02T16:02:33"/>
    <d v="2026-03-02T16:02:59"/>
    <s v="16"/>
    <s v="2/03/2026"/>
    <d v="1899-12-30T00:00:26"/>
    <s v="sast,containers,sca"/>
    <s v="achauhan4"/>
    <x v="1"/>
    <s v="Project Scan"/>
    <b v="1"/>
    <b v="1"/>
    <b v="0"/>
    <b v="1"/>
    <b v="0"/>
    <b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8f0108f-d90c-4479-aef0-4bd73387c24e"/>
    <s v="051b0812-0f3d-4df8-b3f1-c0f637be0b9d"/>
    <s v="BFL-Govdc-Apps/bfl/iei-validator"/>
    <x v="0"/>
    <s v="develop"/>
    <n v="75721"/>
    <d v="2026-02-23T17:52:32"/>
    <d v="2026-02-23T17:52:32"/>
    <d v="2026-02-23T17:54:45"/>
    <s v="17"/>
    <s v="23/02/2026"/>
    <d v="1899-12-30T00:02:12"/>
    <s v="sast,containers,sca"/>
    <s v="achauhan4"/>
    <x v="1"/>
    <s v="Project Scan"/>
    <b v="1"/>
    <b v="1"/>
    <b v="0"/>
    <b v="1"/>
    <b v="0"/>
    <b v="0"/>
    <n v="230"/>
    <n v="16"/>
    <n v="42"/>
    <n v="62"/>
    <n v="50"/>
    <n v="2"/>
    <x v="10"/>
    <n v="0"/>
    <n v="0"/>
    <n v="0"/>
    <n v="12"/>
    <n v="0"/>
    <n v="0"/>
    <n v="0"/>
    <n v="0"/>
    <n v="0"/>
    <n v="0"/>
    <n v="0"/>
    <n v="23"/>
    <n v="6"/>
    <n v="3"/>
    <n v="3"/>
    <n v="11"/>
    <n v="0"/>
    <n v="81"/>
    <n v="6"/>
    <n v="3"/>
    <n v="3"/>
    <n v="11"/>
    <n v="0"/>
    <n v="0"/>
    <n v="0"/>
    <n v="0"/>
    <n v="0"/>
    <n v="0"/>
    <n v="0"/>
    <n v="0"/>
    <n v="0"/>
    <n v="0"/>
    <n v="0"/>
    <n v="0"/>
    <n v="0"/>
    <n v="114"/>
    <n v="4"/>
    <n v="36"/>
    <n v="56"/>
    <n v="16"/>
    <n v="2"/>
  </r>
  <r>
    <s v="0114ac29-20f7-4c0f-a7ce-2a8305389bc0"/>
    <s v="540e17b5-2501-4d81-906d-d882c29dbfad"/>
    <s v="BFL-Govdc-Apps/bfl/transport-data-processor"/>
    <x v="0"/>
    <s v="develop"/>
    <n v="12722"/>
    <d v="2026-02-23T17:51:59"/>
    <d v="2026-02-23T17:51:59"/>
    <d v="2026-02-23T17:54:11"/>
    <s v="17"/>
    <s v="23/02/2026"/>
    <d v="1899-12-30T00:02:12"/>
    <s v="sast,containers,sca"/>
    <s v="achauhan4"/>
    <x v="1"/>
    <s v="Project Scan"/>
    <b v="1"/>
    <b v="1"/>
    <b v="0"/>
    <b v="1"/>
    <b v="0"/>
    <b v="0"/>
    <n v="217"/>
    <n v="16"/>
    <n v="52"/>
    <n v="54"/>
    <n v="37"/>
    <n v="0"/>
    <x v="12"/>
    <n v="0"/>
    <n v="0"/>
    <n v="0"/>
    <n v="7"/>
    <n v="0"/>
    <n v="0"/>
    <n v="0"/>
    <n v="0"/>
    <n v="0"/>
    <n v="0"/>
    <n v="0"/>
    <n v="48"/>
    <n v="7"/>
    <n v="13"/>
    <n v="15"/>
    <n v="13"/>
    <n v="0"/>
    <n v="106"/>
    <n v="7"/>
    <n v="13"/>
    <n v="15"/>
    <n v="13"/>
    <n v="0"/>
    <n v="0"/>
    <n v="0"/>
    <n v="0"/>
    <n v="0"/>
    <n v="0"/>
    <n v="0"/>
    <n v="0"/>
    <n v="0"/>
    <n v="0"/>
    <n v="0"/>
    <n v="0"/>
    <n v="0"/>
    <n v="56"/>
    <n v="2"/>
    <n v="26"/>
    <n v="24"/>
    <n v="4"/>
    <n v="0"/>
  </r>
  <r>
    <s v="91c975be-5fe3-4ad6-8a30-feaa0b94d5cd"/>
    <s v="179cb398-158b-46e1-8293-3ed8fc467627"/>
    <s v="BFL-Govdc-Apps/bfl/bus-contract-kpi"/>
    <x v="0"/>
    <s v="develop"/>
    <n v="4576"/>
    <d v="2026-02-23T17:51:48"/>
    <d v="2026-02-23T17:51:48"/>
    <d v="2026-02-23T17:54:01"/>
    <s v="17"/>
    <s v="23/02/2026"/>
    <d v="1899-12-30T00:02:13"/>
    <s v="sast,containers,sca"/>
    <s v="achauhan4"/>
    <x v="1"/>
    <s v="Project Scan"/>
    <b v="1"/>
    <b v="1"/>
    <b v="0"/>
    <b v="1"/>
    <b v="0"/>
    <b v="0"/>
    <n v="190"/>
    <n v="12"/>
    <n v="41"/>
    <n v="51"/>
    <n v="36"/>
    <n v="1"/>
    <x v="9"/>
    <n v="0"/>
    <n v="0"/>
    <n v="0"/>
    <n v="5"/>
    <n v="0"/>
    <n v="0"/>
    <n v="0"/>
    <n v="0"/>
    <n v="0"/>
    <n v="0"/>
    <n v="0"/>
    <n v="33"/>
    <n v="5"/>
    <n v="8"/>
    <n v="8"/>
    <n v="12"/>
    <n v="0"/>
    <n v="82"/>
    <n v="5"/>
    <n v="8"/>
    <n v="8"/>
    <n v="12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6040e9cd-1442-46fb-8969-d234e58bd675"/>
    <s v="10cbaf8f-f890-4428-bb85-c4cd8d8247cc"/>
    <s v="BFL-Govdc-Apps/ptips/ptips-core"/>
    <x v="0"/>
    <s v="develop"/>
    <n v="565747"/>
    <d v="2026-02-23T17:51:33"/>
    <d v="2026-02-23T17:51:33"/>
    <d v="2026-02-23T17:55:46"/>
    <s v="17"/>
    <s v="23/02/2026"/>
    <d v="1899-12-30T00:04:14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671c3ee-3948-4c28-a63f-2fc82f92518e"/>
    <s v="b420aaeb-79be-4270-9489-fe82b492d557"/>
    <s v="BFL-Govdc-Apps/bfl/route-service"/>
    <x v="0"/>
    <s v="develop"/>
    <n v="8943"/>
    <d v="2026-02-23T17:51:11"/>
    <d v="2026-02-23T17:51:11"/>
    <d v="2026-02-23T17:52:21"/>
    <s v="17"/>
    <s v="23/02/2026"/>
    <d v="1899-12-30T00:01:10"/>
    <s v="sast,containers,sca"/>
    <s v="achauhan4"/>
    <x v="1"/>
    <s v="Project Scan"/>
    <b v="1"/>
    <b v="1"/>
    <b v="0"/>
    <b v="1"/>
    <b v="0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8071e43b-bbb6-4c46-8fb9-cd93fa44a73a"/>
    <s v="60a37300-acd2-4774-a84b-9c2909ba9ad8"/>
    <s v="BFL-Govdc-Apps/bfl/gtfs-r-validator"/>
    <x v="0"/>
    <s v="develop"/>
    <n v="2912"/>
    <d v="2026-02-23T17:50:59"/>
    <d v="2026-02-23T17:50:59"/>
    <d v="2026-02-23T17:55:11"/>
    <s v="17"/>
    <s v="23/02/2026"/>
    <d v="1899-12-30T00:04:12"/>
    <s v="sast,containers,sca"/>
    <s v="achauhan4"/>
    <x v="1"/>
    <s v="Project Scan"/>
    <b v="1"/>
    <b v="1"/>
    <b v="0"/>
    <b v="1"/>
    <b v="0"/>
    <b v="0"/>
    <n v="259"/>
    <n v="20"/>
    <n v="70"/>
    <n v="74"/>
    <n v="24"/>
    <n v="0"/>
    <x v="5"/>
    <n v="0"/>
    <n v="0"/>
    <n v="2"/>
    <n v="0"/>
    <n v="0"/>
    <n v="0"/>
    <n v="0"/>
    <n v="0"/>
    <n v="0"/>
    <n v="0"/>
    <n v="0"/>
    <n v="93"/>
    <n v="10"/>
    <n v="35"/>
    <n v="36"/>
    <n v="12"/>
    <n v="0"/>
    <n v="164"/>
    <n v="10"/>
    <n v="35"/>
    <n v="36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ef33d53-1c1a-4d93-bfa0-e03f5b289991"/>
    <s v="1446b08d-d8a9-4403-a208-234af7207d0e"/>
    <s v="BFL-Govdc-Apps/bfl/bsar"/>
    <x v="0"/>
    <s v="develop"/>
    <n v="43479"/>
    <d v="2026-02-23T17:50:39"/>
    <d v="2026-02-23T17:50:39"/>
    <d v="2026-02-23T17:52:51"/>
    <s v="17"/>
    <s v="23/02/2026"/>
    <d v="1899-12-30T00:02:12"/>
    <s v="sast,containers,sca"/>
    <s v="achauhan4"/>
    <x v="1"/>
    <s v="Project Scan"/>
    <b v="1"/>
    <b v="1"/>
    <b v="0"/>
    <b v="1"/>
    <b v="0"/>
    <b v="0"/>
    <n v="153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4271821-dd54-49ab-ae81-12cf2c5a8507"/>
    <s v="d3cf1258-9a7e-4bb3-a845-26a7aededf6a"/>
    <s v="BFL-Govdc-Apps/bfl/odin"/>
    <x v="0"/>
    <s v="develop"/>
    <n v="44462"/>
    <d v="2026-02-23T17:50:23"/>
    <d v="2026-02-23T17:50:23"/>
    <d v="2026-02-23T17:52:36"/>
    <s v="17"/>
    <s v="23/02/2026"/>
    <d v="1899-12-30T00:02:13"/>
    <s v="sast,containers,sca"/>
    <s v="achauhan4"/>
    <x v="1"/>
    <s v="Project Scan"/>
    <b v="1"/>
    <b v="1"/>
    <b v="0"/>
    <b v="1"/>
    <b v="0"/>
    <b v="0"/>
    <n v="167"/>
    <n v="14"/>
    <n v="39"/>
    <n v="63"/>
    <n v="17"/>
    <n v="1"/>
    <x v="2"/>
    <n v="0"/>
    <n v="0"/>
    <n v="0"/>
    <n v="0"/>
    <n v="0"/>
    <n v="0"/>
    <n v="0"/>
    <n v="0"/>
    <n v="0"/>
    <n v="0"/>
    <n v="0"/>
    <n v="32"/>
    <n v="6"/>
    <n v="7"/>
    <n v="14"/>
    <n v="5"/>
    <n v="0"/>
    <n v="65"/>
    <n v="6"/>
    <n v="7"/>
    <n v="14"/>
    <n v="5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3832837-272a-4637-9d09-00189209bd4f"/>
    <s v="3a6846e3-ff40-485d-919c-c857026cb5d7"/>
    <s v="BFL-Govdc-Apps/bfl/bus-procurement-panel4"/>
    <x v="0"/>
    <s v="develop"/>
    <n v="32516"/>
    <d v="2026-02-23T17:50:06"/>
    <d v="2026-02-23T17:50:06"/>
    <d v="2026-02-23T17:51:16"/>
    <s v="17"/>
    <s v="23/02/2026"/>
    <d v="1899-12-30T00:01:10"/>
    <s v="sast,containers,sca"/>
    <s v="achauhan4"/>
    <x v="1"/>
    <s v="Project Scan"/>
    <b v="1"/>
    <b v="1"/>
    <b v="0"/>
    <b v="1"/>
    <b v="0"/>
    <b v="0"/>
    <n v="171"/>
    <n v="14"/>
    <n v="41"/>
    <n v="61"/>
    <n v="24"/>
    <n v="1"/>
    <x v="9"/>
    <n v="0"/>
    <n v="0"/>
    <n v="0"/>
    <n v="5"/>
    <n v="0"/>
    <n v="0"/>
    <n v="0"/>
    <n v="0"/>
    <n v="0"/>
    <n v="0"/>
    <n v="0"/>
    <n v="33"/>
    <n v="6"/>
    <n v="8"/>
    <n v="13"/>
    <n v="6"/>
    <n v="0"/>
    <n v="63"/>
    <n v="6"/>
    <n v="8"/>
    <n v="13"/>
    <n v="6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61e0c8da-f1ac-4dbf-bdd4-1ec6c3bac538"/>
    <s v="668e956d-ba2f-4211-a98d-bc20d89dc71f"/>
    <s v="BFL-Govdc-Apps/ptips/ptips-web-client"/>
    <x v="0"/>
    <s v="develop"/>
    <n v="107446"/>
    <d v="2026-02-23T17:49:48"/>
    <d v="2026-02-23T17:49:48"/>
    <d v="2026-02-23T17:54:06"/>
    <s v="17"/>
    <s v="23/02/2026"/>
    <d v="1899-12-30T00:04:18"/>
    <s v="sast,containers,sca"/>
    <s v="achauhan4"/>
    <x v="1"/>
    <s v="Project Scan"/>
    <b v="1"/>
    <b v="1"/>
    <b v="0"/>
    <b v="1"/>
    <b v="0"/>
    <b v="0"/>
    <n v="1111"/>
    <n v="14"/>
    <n v="32"/>
    <n v="96"/>
    <n v="26"/>
    <n v="2"/>
    <x v="1"/>
    <n v="0"/>
    <n v="0"/>
    <n v="2"/>
    <n v="12"/>
    <n v="0"/>
    <n v="0"/>
    <n v="0"/>
    <n v="0"/>
    <n v="0"/>
    <n v="0"/>
    <n v="0"/>
    <n v="78"/>
    <n v="7"/>
    <n v="16"/>
    <n v="47"/>
    <n v="7"/>
    <n v="1"/>
    <n v="1019"/>
    <n v="7"/>
    <n v="16"/>
    <n v="47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61a1417-4cb7-4ec3-bb1a-d2200931125a"/>
    <s v="c1a09b8b-7bc0-4326-ae87-becccf9b8d33"/>
    <s v="BFL-Govdc-Apps/bfl/bos-contract"/>
    <x v="0"/>
    <s v="develop"/>
    <n v="53773"/>
    <d v="2026-02-23T17:49:33"/>
    <d v="2026-02-23T17:49:33"/>
    <d v="2026-02-23T17:51:16"/>
    <s v="17"/>
    <s v="23/02/2026"/>
    <d v="1899-12-30T00:01:44"/>
    <s v="sast,containers,sca"/>
    <s v="achauhan4"/>
    <x v="1"/>
    <s v="Project Scan"/>
    <b v="1"/>
    <b v="1"/>
    <b v="0"/>
    <b v="1"/>
    <b v="0"/>
    <b v="0"/>
    <n v="150"/>
    <n v="4"/>
    <n v="31"/>
    <n v="42"/>
    <n v="31"/>
    <n v="1"/>
    <x v="13"/>
    <n v="0"/>
    <n v="0"/>
    <n v="3"/>
    <n v="8"/>
    <n v="0"/>
    <n v="0"/>
    <n v="0"/>
    <n v="0"/>
    <n v="0"/>
    <n v="0"/>
    <n v="0"/>
    <n v="14"/>
    <n v="1"/>
    <n v="3"/>
    <n v="2"/>
    <n v="8"/>
    <n v="0"/>
    <n v="55"/>
    <n v="1"/>
    <n v="3"/>
    <n v="2"/>
    <n v="8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a1e0115d-b71a-46f4-915f-d4182457b01e"/>
    <s v="46ea19ed-bdde-4aac-a4b2-ed3dff70fb07"/>
    <s v="BFL-Govdc-Apps/ptips/ptips-web-help"/>
    <x v="0"/>
    <s v="develop"/>
    <n v="4482"/>
    <d v="2026-02-23T17:49:20"/>
    <d v="2026-02-23T17:49:20"/>
    <d v="2026-02-23T17:53:48"/>
    <s v="17"/>
    <s v="23/02/2026"/>
    <d v="1899-12-30T00:04:29"/>
    <s v="sast,containers,sca"/>
    <s v="achauhan4"/>
    <x v="1"/>
    <s v="Project Scan"/>
    <b v="1"/>
    <b v="1"/>
    <b v="0"/>
    <b v="1"/>
    <b v="0"/>
    <b v="0"/>
    <n v="223"/>
    <n v="10"/>
    <n v="94"/>
    <n v="58"/>
    <n v="2"/>
    <n v="0"/>
    <x v="2"/>
    <n v="0"/>
    <n v="0"/>
    <n v="0"/>
    <n v="0"/>
    <n v="0"/>
    <n v="0"/>
    <n v="0"/>
    <n v="0"/>
    <n v="0"/>
    <n v="0"/>
    <n v="0"/>
    <n v="82"/>
    <n v="5"/>
    <n v="47"/>
    <n v="29"/>
    <n v="1"/>
    <n v="0"/>
    <n v="141"/>
    <n v="5"/>
    <n v="47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c7615e1-cfe4-4d66-90a1-cfcbb507a00e"/>
    <s v="89e7e7b7-9f2c-4741-a3b8-07a38d33fa05"/>
    <s v="BFL-Govdc-Apps/bfl/bus-procurement-panel3"/>
    <x v="0"/>
    <s v="develop"/>
    <n v="17949"/>
    <d v="2026-02-23T17:49:10"/>
    <d v="2026-02-23T17:49:10"/>
    <d v="2026-02-23T17:51:23"/>
    <s v="17"/>
    <s v="23/02/2026"/>
    <d v="1899-12-30T00:02:13"/>
    <s v="sast,containers,sca"/>
    <s v="achauhan4"/>
    <x v="1"/>
    <s v="Project Scan"/>
    <b v="1"/>
    <b v="1"/>
    <b v="0"/>
    <b v="1"/>
    <b v="0"/>
    <b v="0"/>
    <n v="179"/>
    <n v="14"/>
    <n v="39"/>
    <n v="63"/>
    <n v="32"/>
    <n v="1"/>
    <x v="7"/>
    <n v="0"/>
    <n v="0"/>
    <n v="0"/>
    <n v="13"/>
    <n v="0"/>
    <n v="0"/>
    <n v="0"/>
    <n v="0"/>
    <n v="0"/>
    <n v="0"/>
    <n v="0"/>
    <n v="33"/>
    <n v="6"/>
    <n v="7"/>
    <n v="14"/>
    <n v="6"/>
    <n v="0"/>
    <n v="63"/>
    <n v="6"/>
    <n v="7"/>
    <n v="14"/>
    <n v="6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e9ac91b-4104-4d80-8476-015fe5947150"/>
    <s v="4708f323-e8ef-4eae-a378-64b568f3b763"/>
    <s v="BFL-Govdc-Apps/bfl/bfms"/>
    <x v="0"/>
    <s v="develop"/>
    <n v="32826"/>
    <d v="2026-02-23T17:48:53"/>
    <d v="2026-02-23T17:48:53"/>
    <d v="2026-02-23T17:51:21"/>
    <s v="17"/>
    <s v="23/02/2026"/>
    <d v="1899-12-30T00:02:28"/>
    <s v="sast,containers,sca"/>
    <s v="achauhan4"/>
    <x v="1"/>
    <s v="Project Scan"/>
    <b v="1"/>
    <b v="1"/>
    <b v="0"/>
    <b v="1"/>
    <b v="0"/>
    <b v="0"/>
    <n v="212"/>
    <n v="14"/>
    <n v="47"/>
    <n v="57"/>
    <n v="48"/>
    <n v="1"/>
    <x v="7"/>
    <n v="0"/>
    <n v="0"/>
    <n v="0"/>
    <n v="13"/>
    <n v="0"/>
    <n v="0"/>
    <n v="0"/>
    <n v="0"/>
    <n v="0"/>
    <n v="0"/>
    <n v="0"/>
    <n v="42"/>
    <n v="6"/>
    <n v="11"/>
    <n v="11"/>
    <n v="14"/>
    <n v="0"/>
    <n v="87"/>
    <n v="6"/>
    <n v="11"/>
    <n v="11"/>
    <n v="14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0cec239-83e3-4846-8c26-7edc7cc43408"/>
    <s v="236f98d3-8fe8-4897-a3f7-9fdbed6fd619"/>
    <s v="BFL-Govdc-Apps/bfl/indices"/>
    <x v="0"/>
    <s v="develop"/>
    <n v="2717"/>
    <d v="2026-02-23T17:48:38"/>
    <d v="2026-02-23T17:48:38"/>
    <d v="2026-02-23T17:49:50"/>
    <s v="17"/>
    <s v="23/02/2026"/>
    <d v="1899-12-30T00:01:12"/>
    <s v="sast,containers,sca"/>
    <s v="achauhan4"/>
    <x v="1"/>
    <s v="Project Scan"/>
    <b v="1"/>
    <b v="1"/>
    <b v="0"/>
    <b v="1"/>
    <b v="0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69e018f-fe81-4d2d-ad16-051ff1390b5a"/>
    <s v="b420aaeb-79be-4270-9489-fe82b492d557"/>
    <s v="BFL-Govdc-Apps/bfl/route-service"/>
    <x v="0"/>
    <s v="feature_OSDME-5343"/>
    <n v="8953"/>
    <d v="2026-02-23T14:29:58"/>
    <d v="2026-02-23T14:29:58"/>
    <d v="2026-02-23T14:31:06"/>
    <s v="14"/>
    <s v="23/02/2026"/>
    <d v="1899-12-30T00:01:07"/>
    <s v="sast,containers,sca"/>
    <s v="achauhan4"/>
    <x v="1"/>
    <s v="Project Scan"/>
    <b v="1"/>
    <b v="1"/>
    <b v="0"/>
    <b v="1"/>
    <b v="0"/>
    <b v="0"/>
    <n v="139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aa217d1d-1ef3-4aa9-9e11-b5f4939c4519"/>
    <s v="89e7e7b7-9f2c-4741-a3b8-07a38d33fa05"/>
    <s v="BFL-Govdc-Apps/bfl/bus-procurement-panel3"/>
    <x v="0"/>
    <s v="develop"/>
    <n v="17949"/>
    <d v="2026-02-16T14:39:52"/>
    <d v="2026-02-16T14:39:52"/>
    <d v="2026-02-16T14:42:05"/>
    <s v="14"/>
    <s v="16/02/2026"/>
    <d v="1899-12-30T00:02:14"/>
    <s v="sast,containers,sca"/>
    <s v="achauhan4"/>
    <x v="1"/>
    <s v="Project Scan"/>
    <b v="1"/>
    <b v="1"/>
    <b v="0"/>
    <b v="1"/>
    <b v="0"/>
    <b v="0"/>
    <n v="177"/>
    <n v="14"/>
    <n v="39"/>
    <n v="63"/>
    <n v="29"/>
    <n v="1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12471b41-3c25-402b-af9c-b9bb5c2a2bfc"/>
    <s v="c1a09b8b-7bc0-4326-ae87-becccf9b8d33"/>
    <s v="BFL-Govdc-Apps/bfl/bos-contract"/>
    <x v="0"/>
    <s v="develop"/>
    <n v="51788"/>
    <d v="2026-02-16T14:39:42"/>
    <d v="2026-02-16T14:39:42"/>
    <d v="2026-02-16T14:41:10"/>
    <s v="14"/>
    <s v="16/02/2026"/>
    <d v="1899-12-30T00:01:28"/>
    <s v="sast,containers,sca"/>
    <s v="achauhan4"/>
    <x v="1"/>
    <s v="Project Scan"/>
    <b v="1"/>
    <b v="1"/>
    <b v="0"/>
    <b v="1"/>
    <b v="0"/>
    <b v="0"/>
    <n v="159"/>
    <n v="4"/>
    <n v="31"/>
    <n v="42"/>
    <n v="28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a456e40c-89e1-49dd-a887-7d17c2c072ff"/>
    <s v="3a6846e3-ff40-485d-919c-c857026cb5d7"/>
    <s v="BFL-Govdc-Apps/bfl/bus-procurement-panel4"/>
    <x v="0"/>
    <s v="develop"/>
    <n v="32516"/>
    <d v="2026-02-16T14:39:27"/>
    <d v="2026-02-16T14:39:27"/>
    <d v="2026-02-16T14:40:40"/>
    <s v="14"/>
    <s v="16/02/2026"/>
    <d v="1899-12-30T00:01:13"/>
    <s v="sast,containers,sca"/>
    <s v="achauhan4"/>
    <x v="1"/>
    <s v="Project Scan"/>
    <b v="1"/>
    <b v="1"/>
    <b v="0"/>
    <b v="1"/>
    <b v="0"/>
    <b v="0"/>
    <n v="169"/>
    <n v="14"/>
    <n v="41"/>
    <n v="61"/>
    <n v="21"/>
    <n v="1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4ac202fb-72b8-483b-ae39-0dfbdee99ff4"/>
    <s v="d3cf1258-9a7e-4bb3-a845-26a7aededf6a"/>
    <s v="BFL-Govdc-Apps/bfl/odin"/>
    <x v="0"/>
    <s v="develop"/>
    <n v="44462"/>
    <d v="2026-02-16T14:39:11"/>
    <d v="2026-02-16T14:39:11"/>
    <d v="2026-02-16T14:40:30"/>
    <s v="14"/>
    <s v="16/02/2026"/>
    <d v="1899-12-30T00:01:18"/>
    <s v="sast,containers,sca"/>
    <s v="achauhan4"/>
    <x v="1"/>
    <s v="Project Scan"/>
    <b v="1"/>
    <b v="1"/>
    <b v="0"/>
    <b v="1"/>
    <b v="0"/>
    <b v="0"/>
    <n v="165"/>
    <n v="14"/>
    <n v="39"/>
    <n v="63"/>
    <n v="14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cc2c4385-8f78-46d5-89b5-d12ae268e337"/>
    <s v="b420aaeb-79be-4270-9489-fe82b492d557"/>
    <s v="BFL-Govdc-Apps/bfl/route-service"/>
    <x v="0"/>
    <s v="develop"/>
    <n v="8943"/>
    <d v="2026-02-16T14:38:57"/>
    <d v="2026-02-16T14:38:57"/>
    <d v="2026-02-16T14:40:04"/>
    <s v="14"/>
    <s v="16/02/2026"/>
    <d v="1899-12-30T00:01:07"/>
    <s v="sast,containers,sca"/>
    <s v="achauhan4"/>
    <x v="1"/>
    <s v="Project Scan"/>
    <b v="1"/>
    <b v="1"/>
    <b v="0"/>
    <b v="1"/>
    <b v="0"/>
    <b v="0"/>
    <n v="149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17203411-f140-4520-9d6a-5e36c20e1b18"/>
    <s v="1446b08d-d8a9-4403-a208-234af7207d0e"/>
    <s v="BFL-Govdc-Apps/bfl/bsar"/>
    <x v="0"/>
    <s v="develop"/>
    <n v="43479"/>
    <d v="2026-02-16T14:38:40"/>
    <d v="2026-02-16T14:38:40"/>
    <d v="2026-02-16T14:40:17"/>
    <s v="14"/>
    <s v="16/02/2026"/>
    <d v="1899-12-30T00:01:37"/>
    <s v="sast,containers,sca"/>
    <s v="achauhan4"/>
    <x v="1"/>
    <s v="Project Scan"/>
    <b v="1"/>
    <b v="1"/>
    <b v="0"/>
    <b v="1"/>
    <b v="0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fe7164e7-cca6-4642-a930-3412823914c6"/>
    <s v="179cb398-158b-46e1-8293-3ed8fc467627"/>
    <s v="BFL-Govdc-Apps/bfl/bus-contract-kpi"/>
    <x v="0"/>
    <s v="develop"/>
    <n v="4576"/>
    <d v="2026-02-16T14:38:27"/>
    <d v="2026-02-16T14:38:27"/>
    <d v="2026-02-16T14:39:35"/>
    <s v="14"/>
    <s v="16/02/2026"/>
    <d v="1899-12-30T00:01:08"/>
    <s v="sast,containers,sca"/>
    <s v="achauhan4"/>
    <x v="1"/>
    <s v="Project Scan"/>
    <b v="1"/>
    <b v="1"/>
    <b v="0"/>
    <b v="1"/>
    <b v="0"/>
    <b v="0"/>
    <n v="172"/>
    <n v="12"/>
    <n v="41"/>
    <n v="51"/>
    <n v="33"/>
    <n v="1"/>
    <x v="9"/>
    <n v="0"/>
    <n v="0"/>
    <n v="0"/>
    <n v="5"/>
    <n v="0"/>
    <n v="0"/>
    <n v="0"/>
    <n v="0"/>
    <n v="0"/>
    <n v="0"/>
    <n v="0"/>
    <n v="32"/>
    <n v="5"/>
    <n v="8"/>
    <n v="8"/>
    <n v="11"/>
    <n v="0"/>
    <n v="66"/>
    <n v="5"/>
    <n v="8"/>
    <n v="8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43386db9-42be-4d80-998b-ff8dff7d2967"/>
    <s v="46ea19ed-bdde-4aac-a4b2-ed3dff70fb07"/>
    <s v="BFL-Govdc-Apps/ptips/ptips-web-help"/>
    <x v="0"/>
    <s v="develop"/>
    <n v="4482"/>
    <d v="2026-02-16T14:38:04"/>
    <d v="2026-02-16T14:38:04"/>
    <d v="2026-02-16T14:41:35"/>
    <s v="14"/>
    <s v="16/02/2026"/>
    <d v="1899-12-30T00:03:31"/>
    <s v="sast,containers,sca"/>
    <s v="achauhan4"/>
    <x v="1"/>
    <s v="Project Scan"/>
    <b v="1"/>
    <b v="1"/>
    <b v="0"/>
    <b v="1"/>
    <b v="0"/>
    <b v="0"/>
    <n v="222"/>
    <n v="10"/>
    <n v="94"/>
    <n v="56"/>
    <n v="2"/>
    <n v="0"/>
    <x v="2"/>
    <n v="0"/>
    <n v="0"/>
    <n v="0"/>
    <n v="0"/>
    <n v="0"/>
    <n v="0"/>
    <n v="0"/>
    <n v="0"/>
    <n v="0"/>
    <n v="0"/>
    <n v="0"/>
    <n v="81"/>
    <n v="5"/>
    <n v="47"/>
    <n v="28"/>
    <n v="1"/>
    <n v="0"/>
    <n v="141"/>
    <n v="5"/>
    <n v="47"/>
    <n v="2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68c5a63-bfb1-4020-a777-af9aa8368a50"/>
    <s v="051b0812-0f3d-4df8-b3f1-c0f637be0b9d"/>
    <s v="BFL-Govdc-Apps/bfl/iei-validator"/>
    <x v="0"/>
    <s v="develop"/>
    <n v="75721"/>
    <d v="2026-02-16T14:37:34"/>
    <d v="2026-02-16T14:37:34"/>
    <d v="2026-02-16T14:39:10"/>
    <s v="14"/>
    <s v="16/02/2026"/>
    <d v="1899-12-30T00:01:36"/>
    <s v="sast,containers,sca"/>
    <s v="achauhan4"/>
    <x v="1"/>
    <s v="Project Scan"/>
    <b v="1"/>
    <b v="1"/>
    <b v="0"/>
    <b v="1"/>
    <b v="0"/>
    <b v="0"/>
    <n v="227"/>
    <n v="16"/>
    <n v="42"/>
    <n v="62"/>
    <n v="46"/>
    <n v="2"/>
    <x v="10"/>
    <n v="0"/>
    <n v="0"/>
    <n v="0"/>
    <n v="12"/>
    <n v="0"/>
    <n v="0"/>
    <n v="0"/>
    <n v="0"/>
    <n v="0"/>
    <n v="0"/>
    <n v="0"/>
    <n v="22"/>
    <n v="6"/>
    <n v="3"/>
    <n v="3"/>
    <n v="10"/>
    <n v="0"/>
    <n v="81"/>
    <n v="6"/>
    <n v="3"/>
    <n v="3"/>
    <n v="10"/>
    <n v="0"/>
    <n v="0"/>
    <n v="0"/>
    <n v="0"/>
    <n v="0"/>
    <n v="0"/>
    <n v="0"/>
    <n v="0"/>
    <n v="0"/>
    <n v="0"/>
    <n v="0"/>
    <n v="0"/>
    <n v="0"/>
    <n v="112"/>
    <n v="4"/>
    <n v="36"/>
    <n v="56"/>
    <n v="14"/>
    <n v="2"/>
  </r>
  <r>
    <s v="ef6cf77f-502b-4edc-9fb1-e5908eae6188"/>
    <s v="540e17b5-2501-4d81-906d-d882c29dbfad"/>
    <s v="BFL-Govdc-Apps/bfl/transport-data-processor"/>
    <x v="0"/>
    <s v="develop"/>
    <n v="12722"/>
    <d v="2026-02-16T14:37:19"/>
    <d v="2026-02-16T14:37:19"/>
    <d v="2026-02-16T14:39:30"/>
    <s v="14"/>
    <s v="16/02/2026"/>
    <d v="1899-12-30T00:02:10"/>
    <s v="sast,containers,sca"/>
    <s v="achauhan4"/>
    <x v="1"/>
    <s v="Project Scan"/>
    <b v="1"/>
    <b v="1"/>
    <b v="0"/>
    <b v="1"/>
    <b v="0"/>
    <b v="0"/>
    <n v="196"/>
    <n v="16"/>
    <n v="38"/>
    <n v="48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36"/>
    <n v="2"/>
    <n v="12"/>
    <n v="18"/>
    <n v="4"/>
    <n v="0"/>
  </r>
  <r>
    <s v="575c9d3f-28e9-4654-acae-c08060b2f201"/>
    <s v="60a37300-acd2-4774-a84b-9c2909ba9ad8"/>
    <s v="BFL-Govdc-Apps/bfl/gtfs-r-validator"/>
    <x v="0"/>
    <s v="develop"/>
    <n v="2912"/>
    <d v="2026-02-16T14:37:04"/>
    <d v="2026-02-16T14:37:04"/>
    <d v="2026-02-16T14:40:15"/>
    <s v="14"/>
    <s v="16/02/2026"/>
    <d v="1899-12-30T00:03:11"/>
    <s v="sast,containers,sca"/>
    <s v="achauhan4"/>
    <x v="1"/>
    <s v="Project Scan"/>
    <b v="1"/>
    <b v="1"/>
    <b v="0"/>
    <b v="1"/>
    <b v="0"/>
    <b v="0"/>
    <n v="258"/>
    <n v="20"/>
    <n v="70"/>
    <n v="74"/>
    <n v="22"/>
    <n v="0"/>
    <x v="5"/>
    <n v="0"/>
    <n v="0"/>
    <n v="2"/>
    <n v="0"/>
    <n v="0"/>
    <n v="0"/>
    <n v="0"/>
    <n v="0"/>
    <n v="0"/>
    <n v="0"/>
    <n v="0"/>
    <n v="92"/>
    <n v="10"/>
    <n v="35"/>
    <n v="36"/>
    <n v="11"/>
    <n v="0"/>
    <n v="164"/>
    <n v="10"/>
    <n v="35"/>
    <n v="3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c843baa-541b-4ae3-b03e-c045bbda6508"/>
    <s v="668e956d-ba2f-4211-a98d-bc20d89dc71f"/>
    <s v="BFL-Govdc-Apps/ptips/ptips-web-client"/>
    <x v="0"/>
    <s v="develop"/>
    <n v="107446"/>
    <d v="2026-02-16T14:36:43"/>
    <d v="2026-02-16T14:36:43"/>
    <d v="2026-02-16T14:41:05"/>
    <s v="14"/>
    <s v="16/02/2026"/>
    <d v="1899-12-30T00:04:22"/>
    <s v="sast,containers,sca"/>
    <s v="achauhan4"/>
    <x v="1"/>
    <s v="Project Scan"/>
    <b v="1"/>
    <b v="1"/>
    <b v="0"/>
    <b v="1"/>
    <b v="0"/>
    <b v="0"/>
    <n v="1108"/>
    <n v="14"/>
    <n v="28"/>
    <n v="94"/>
    <n v="26"/>
    <n v="2"/>
    <x v="1"/>
    <n v="0"/>
    <n v="0"/>
    <n v="2"/>
    <n v="12"/>
    <n v="0"/>
    <n v="0"/>
    <n v="0"/>
    <n v="0"/>
    <n v="0"/>
    <n v="0"/>
    <n v="0"/>
    <n v="75"/>
    <n v="7"/>
    <n v="14"/>
    <n v="46"/>
    <n v="7"/>
    <n v="1"/>
    <n v="1019"/>
    <n v="7"/>
    <n v="14"/>
    <n v="46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dadbc42-51d8-422b-b2fe-13764e357dff"/>
    <s v="4708f323-e8ef-4eae-a378-64b568f3b763"/>
    <s v="BFL-Govdc-Apps/bfl/bfms"/>
    <x v="0"/>
    <s v="develop"/>
    <n v="31533"/>
    <d v="2026-02-16T14:35:59"/>
    <d v="2026-02-16T14:35:59"/>
    <d v="2026-02-16T14:38:14"/>
    <s v="14"/>
    <s v="16/02/2026"/>
    <d v="1899-12-30T00:02:15"/>
    <s v="sast,containers,sca"/>
    <s v="achauhan4"/>
    <x v="1"/>
    <s v="Project Scan"/>
    <b v="1"/>
    <b v="1"/>
    <b v="0"/>
    <b v="1"/>
    <b v="0"/>
    <b v="0"/>
    <n v="216"/>
    <n v="14"/>
    <n v="47"/>
    <n v="57"/>
    <n v="51"/>
    <n v="1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5e025832-9229-4914-b127-834c972aa4cf"/>
    <s v="10cbaf8f-f890-4428-bb85-c4cd8d8247cc"/>
    <s v="BFL-Govdc-Apps/ptips/ptips-core"/>
    <x v="0"/>
    <s v="develop"/>
    <n v="565747"/>
    <d v="2026-02-16T14:35:19"/>
    <d v="2026-02-16T14:35:19"/>
    <d v="2026-02-16T14:39:37"/>
    <s v="14"/>
    <s v="16/02/2026"/>
    <d v="1899-12-30T00:04:18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43b362d-2ca5-43ea-928c-22718b120dcf"/>
    <s v="236f98d3-8fe8-4897-a3f7-9fdbed6fd619"/>
    <s v="BFL-Govdc-Apps/bfl/indices"/>
    <x v="0"/>
    <s v="develop"/>
    <n v="2717"/>
    <d v="2026-02-16T14:34:55"/>
    <d v="2026-02-16T14:34:55"/>
    <d v="2026-02-16T14:36:05"/>
    <s v="14"/>
    <s v="16/02/2026"/>
    <d v="1899-12-30T00:01:10"/>
    <s v="sast,containers,sca"/>
    <s v="achauhan4"/>
    <x v="1"/>
    <s v="Project Scan"/>
    <b v="1"/>
    <b v="1"/>
    <b v="0"/>
    <b v="1"/>
    <b v="0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3bdd5e1f-365d-45b2-85a8-8c06a42913c2"/>
    <s v="10cbaf8f-f890-4428-bb85-c4cd8d8247cc"/>
    <s v="BFL-Govdc-Apps/ptips/ptips-core"/>
    <x v="0"/>
    <s v="ptips-modernisation-interim"/>
    <n v="569809"/>
    <d v="2026-02-13T18:25:08"/>
    <d v="2026-02-13T18:25:08"/>
    <d v="2026-02-13T18:29:39"/>
    <s v="18"/>
    <s v="13/02/2026"/>
    <d v="1899-12-30T00:04:32"/>
    <s v="sast,containers,sca"/>
    <s v="achauhan4"/>
    <x v="1"/>
    <s v="Project Scan"/>
    <b v="1"/>
    <b v="1"/>
    <b v="0"/>
    <b v="1"/>
    <b v="0"/>
    <b v="0"/>
    <n v="60"/>
    <n v="0"/>
    <n v="4"/>
    <n v="21"/>
    <n v="14"/>
    <n v="0"/>
    <x v="13"/>
    <n v="0"/>
    <n v="0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00f483-3f1c-4988-aeeb-14efae14e401"/>
    <s v="10cbaf8f-f890-4428-bb85-c4cd8d8247cc"/>
    <s v="BFL-Govdc-Apps/ptips/ptips-core"/>
    <x v="0"/>
    <s v="ptips-modernisation-interim"/>
    <n v="569788"/>
    <d v="2026-02-12T18:03:25"/>
    <d v="2026-02-12T18:03:25"/>
    <d v="2026-02-12T18:07:47"/>
    <s v="18"/>
    <s v="12/02/2026"/>
    <d v="1899-12-30T00:04:21"/>
    <s v="sast,containers,sca"/>
    <s v="achauhan4"/>
    <x v="1"/>
    <s v="Project Scan"/>
    <b v="1"/>
    <b v="1"/>
    <b v="0"/>
    <b v="1"/>
    <b v="0"/>
    <b v="0"/>
    <n v="60"/>
    <n v="0"/>
    <n v="4"/>
    <n v="21"/>
    <n v="14"/>
    <n v="0"/>
    <x v="13"/>
    <n v="0"/>
    <n v="0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8b61ea0-0cf9-4dde-894b-003dee5ec7c4"/>
    <s v="4708f323-e8ef-4eae-a378-64b568f3b763"/>
    <s v="BFL-Govdc-Apps/bfl/bfms"/>
    <x v="0"/>
    <s v="develop"/>
    <n v="31533"/>
    <d v="2026-02-09T16:36:19"/>
    <d v="2026-02-09T16:36:19"/>
    <d v="2026-02-09T16:38:39"/>
    <s v="16"/>
    <s v="9/02/2026"/>
    <d v="1899-12-30T00:02:20"/>
    <s v="sast,containers,sca"/>
    <s v="achauhan4"/>
    <x v="1"/>
    <s v="Project Scan"/>
    <b v="1"/>
    <b v="1"/>
    <b v="0"/>
    <b v="1"/>
    <b v="0"/>
    <b v="0"/>
    <n v="214"/>
    <n v="14"/>
    <n v="46"/>
    <n v="56"/>
    <n v="51"/>
    <n v="1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1cfd9ae-5bdc-42ee-8e84-1190425f951a"/>
    <s v="540e17b5-2501-4d81-906d-d882c29dbfad"/>
    <s v="BFL-Govdc-Apps/bfl/transport-data-processor"/>
    <x v="0"/>
    <s v="develop"/>
    <n v="12722"/>
    <d v="2026-02-09T16:36:04"/>
    <d v="2026-02-09T16:36:04"/>
    <d v="2026-02-09T16:38:20"/>
    <s v="16"/>
    <s v="9/02/2026"/>
    <d v="1899-12-30T00:02:16"/>
    <s v="sast,containers,sca"/>
    <s v="achauhan4"/>
    <x v="1"/>
    <s v="Project Scan"/>
    <b v="1"/>
    <b v="1"/>
    <b v="0"/>
    <b v="1"/>
    <b v="0"/>
    <b v="0"/>
    <n v="196"/>
    <n v="16"/>
    <n v="38"/>
    <n v="48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36"/>
    <n v="2"/>
    <n v="12"/>
    <n v="18"/>
    <n v="4"/>
    <n v="0"/>
  </r>
  <r>
    <s v="67a1cc88-bb38-4bee-9bd1-c7adff9b4f1a"/>
    <s v="051b0812-0f3d-4df8-b3f1-c0f637be0b9d"/>
    <s v="BFL-Govdc-Apps/bfl/iei-validator"/>
    <x v="0"/>
    <s v="develop"/>
    <n v="75721"/>
    <d v="2026-02-09T16:35:41"/>
    <d v="2026-02-09T16:35:41"/>
    <d v="2026-02-09T16:37:54"/>
    <s v="16"/>
    <s v="9/02/2026"/>
    <d v="1899-12-30T00:02:13"/>
    <s v="sast,containers,sca"/>
    <s v="achauhan4"/>
    <x v="1"/>
    <s v="Project Scan"/>
    <b v="1"/>
    <b v="1"/>
    <b v="0"/>
    <b v="1"/>
    <b v="0"/>
    <b v="0"/>
    <n v="231"/>
    <n v="16"/>
    <n v="44"/>
    <n v="64"/>
    <n v="46"/>
    <n v="2"/>
    <x v="10"/>
    <n v="0"/>
    <n v="0"/>
    <n v="0"/>
    <n v="12"/>
    <n v="0"/>
    <n v="0"/>
    <n v="0"/>
    <n v="0"/>
    <n v="0"/>
    <n v="0"/>
    <n v="0"/>
    <n v="22"/>
    <n v="6"/>
    <n v="3"/>
    <n v="3"/>
    <n v="10"/>
    <n v="0"/>
    <n v="81"/>
    <n v="6"/>
    <n v="3"/>
    <n v="3"/>
    <n v="10"/>
    <n v="0"/>
    <n v="0"/>
    <n v="0"/>
    <n v="0"/>
    <n v="0"/>
    <n v="0"/>
    <n v="0"/>
    <n v="0"/>
    <n v="0"/>
    <n v="0"/>
    <n v="0"/>
    <n v="0"/>
    <n v="0"/>
    <n v="116"/>
    <n v="4"/>
    <n v="38"/>
    <n v="58"/>
    <n v="14"/>
    <n v="2"/>
  </r>
  <r>
    <s v="9de3eeff-e592-46bd-9617-1374d9424752"/>
    <s v="668e956d-ba2f-4211-a98d-bc20d89dc71f"/>
    <s v="BFL-Govdc-Apps/ptips/ptips-web-client"/>
    <x v="0"/>
    <s v="develop"/>
    <n v="107446"/>
    <d v="2026-02-09T16:35:28"/>
    <d v="2026-02-09T16:35:28"/>
    <d v="2026-02-09T16:39:44"/>
    <s v="16"/>
    <s v="9/02/2026"/>
    <d v="1899-12-30T00:04:16"/>
    <s v="sast,containers,sca"/>
    <s v="achauhan4"/>
    <x v="1"/>
    <s v="Project Scan"/>
    <b v="1"/>
    <b v="1"/>
    <b v="0"/>
    <b v="1"/>
    <b v="0"/>
    <b v="0"/>
    <n v="1106"/>
    <n v="14"/>
    <n v="32"/>
    <n v="86"/>
    <n v="26"/>
    <n v="2"/>
    <x v="1"/>
    <n v="0"/>
    <n v="0"/>
    <n v="2"/>
    <n v="12"/>
    <n v="0"/>
    <n v="0"/>
    <n v="0"/>
    <n v="0"/>
    <n v="0"/>
    <n v="0"/>
    <n v="0"/>
    <n v="73"/>
    <n v="7"/>
    <n v="16"/>
    <n v="42"/>
    <n v="7"/>
    <n v="1"/>
    <n v="1019"/>
    <n v="7"/>
    <n v="16"/>
    <n v="42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4f52886-76cb-4133-a82a-c99566244476"/>
    <s v="60a37300-acd2-4774-a84b-9c2909ba9ad8"/>
    <s v="BFL-Govdc-Apps/bfl/gtfs-r-validator"/>
    <x v="0"/>
    <s v="develop"/>
    <n v="2912"/>
    <d v="2026-02-09T16:35:11"/>
    <d v="2026-02-09T16:35:11"/>
    <d v="2026-02-09T16:38:24"/>
    <s v="16"/>
    <s v="9/02/2026"/>
    <d v="1899-12-30T00:03:13"/>
    <s v="sast,containers,sca"/>
    <s v="achauhan4"/>
    <x v="1"/>
    <s v="Project Scan"/>
    <b v="1"/>
    <b v="1"/>
    <b v="0"/>
    <b v="1"/>
    <b v="0"/>
    <b v="0"/>
    <n v="257"/>
    <n v="20"/>
    <n v="68"/>
    <n v="74"/>
    <n v="22"/>
    <n v="0"/>
    <x v="5"/>
    <n v="0"/>
    <n v="0"/>
    <n v="2"/>
    <n v="0"/>
    <n v="0"/>
    <n v="0"/>
    <n v="0"/>
    <n v="0"/>
    <n v="0"/>
    <n v="0"/>
    <n v="0"/>
    <n v="91"/>
    <n v="10"/>
    <n v="34"/>
    <n v="36"/>
    <n v="11"/>
    <n v="0"/>
    <n v="164"/>
    <n v="10"/>
    <n v="34"/>
    <n v="3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3f3a260-3204-41ff-a0f3-c3e18a623337"/>
    <s v="b420aaeb-79be-4270-9489-fe82b492d557"/>
    <s v="BFL-Govdc-Apps/bfl/route-service"/>
    <x v="0"/>
    <s v="develop"/>
    <n v="8943"/>
    <d v="2026-02-09T16:34:57"/>
    <d v="2026-02-09T16:34:57"/>
    <d v="2026-02-09T16:36:05"/>
    <s v="16"/>
    <s v="9/02/2026"/>
    <d v="1899-12-30T00:01:08"/>
    <s v="sast,containers,sca"/>
    <s v="achauhan4"/>
    <x v="1"/>
    <s v="Project Scan"/>
    <b v="1"/>
    <b v="1"/>
    <b v="0"/>
    <b v="1"/>
    <b v="0"/>
    <b v="0"/>
    <n v="135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69471e3b-6a09-45cf-9cf2-696fdb097bdd"/>
    <s v="179cb398-158b-46e1-8293-3ed8fc467627"/>
    <s v="BFL-Govdc-Apps/bfl/bus-contract-kpi"/>
    <x v="0"/>
    <s v="develop"/>
    <n v="4576"/>
    <d v="2026-02-09T16:34:47"/>
    <d v="2026-02-09T16:34:47"/>
    <d v="2026-02-09T16:36:59"/>
    <s v="16"/>
    <s v="9/02/2026"/>
    <d v="1899-12-30T00:02:12"/>
    <s v="sast,containers,sca"/>
    <s v="achauhan4"/>
    <x v="1"/>
    <s v="Project Scan"/>
    <b v="1"/>
    <b v="1"/>
    <b v="0"/>
    <b v="1"/>
    <b v="0"/>
    <b v="0"/>
    <n v="186"/>
    <n v="12"/>
    <n v="40"/>
    <n v="50"/>
    <n v="33"/>
    <n v="1"/>
    <x v="9"/>
    <n v="0"/>
    <n v="0"/>
    <n v="0"/>
    <n v="5"/>
    <n v="0"/>
    <n v="0"/>
    <n v="0"/>
    <n v="0"/>
    <n v="0"/>
    <n v="0"/>
    <n v="0"/>
    <n v="32"/>
    <n v="5"/>
    <n v="8"/>
    <n v="8"/>
    <n v="11"/>
    <n v="0"/>
    <n v="82"/>
    <n v="5"/>
    <n v="8"/>
    <n v="8"/>
    <n v="11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2085161e-b31a-4c8a-8321-0b57f44366e3"/>
    <s v="1446b08d-d8a9-4403-a208-234af7207d0e"/>
    <s v="BFL-Govdc-Apps/bfl/bsar"/>
    <x v="0"/>
    <s v="develop"/>
    <n v="43479"/>
    <d v="2026-02-09T16:34:36"/>
    <d v="2026-02-09T16:34:36"/>
    <d v="2026-02-09T16:36:09"/>
    <s v="16"/>
    <s v="9/02/2026"/>
    <d v="1899-12-30T00:01:33"/>
    <s v="sast,containers,sca"/>
    <s v="achauhan4"/>
    <x v="1"/>
    <s v="Project Scan"/>
    <b v="1"/>
    <b v="1"/>
    <b v="0"/>
    <b v="1"/>
    <b v="0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1b8f8566-c537-445b-9ab3-9f08508c31d3"/>
    <s v="10cbaf8f-f890-4428-bb85-c4cd8d8247cc"/>
    <s v="BFL-Govdc-Apps/ptips/ptips-core"/>
    <x v="0"/>
    <s v="develop"/>
    <n v="565747"/>
    <d v="2026-02-09T16:34:17"/>
    <d v="2026-02-09T16:34:17"/>
    <d v="2026-02-09T16:38:34"/>
    <s v="16"/>
    <s v="9/02/2026"/>
    <d v="1899-12-30T00:04:16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c6a0dcd-6a81-43f8-b882-d17c2e9d8228"/>
    <s v="d3cf1258-9a7e-4bb3-a845-26a7aededf6a"/>
    <s v="BFL-Govdc-Apps/bfl/odin"/>
    <x v="0"/>
    <s v="develop"/>
    <n v="44462"/>
    <d v="2026-02-09T16:33:54"/>
    <d v="2026-02-09T16:33:54"/>
    <d v="2026-02-09T16:36:04"/>
    <s v="16"/>
    <s v="9/02/2026"/>
    <d v="1899-12-30T00:02:10"/>
    <s v="sast,containers,sca"/>
    <s v="achauhan4"/>
    <x v="1"/>
    <s v="Project Scan"/>
    <b v="1"/>
    <b v="1"/>
    <b v="0"/>
    <b v="1"/>
    <b v="0"/>
    <b v="0"/>
    <n v="163"/>
    <n v="14"/>
    <n v="38"/>
    <n v="62"/>
    <n v="14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6984ef57-c2fd-4ce2-a672-fc95aa6268e6"/>
    <s v="46ea19ed-bdde-4aac-a4b2-ed3dff70fb07"/>
    <s v="BFL-Govdc-Apps/ptips/ptips-web-help"/>
    <x v="0"/>
    <s v="develop"/>
    <n v="4482"/>
    <d v="2026-02-09T16:33:41"/>
    <d v="2026-02-09T16:33:41"/>
    <d v="2026-02-09T16:37:05"/>
    <s v="16"/>
    <s v="9/02/2026"/>
    <d v="1899-12-30T00:03:25"/>
    <s v="sast,containers,sca"/>
    <s v="achauhan4"/>
    <x v="1"/>
    <s v="Project Scan"/>
    <b v="1"/>
    <b v="1"/>
    <b v="0"/>
    <b v="1"/>
    <b v="0"/>
    <b v="0"/>
    <n v="221"/>
    <n v="10"/>
    <n v="96"/>
    <n v="52"/>
    <n v="2"/>
    <n v="0"/>
    <x v="2"/>
    <n v="0"/>
    <n v="0"/>
    <n v="0"/>
    <n v="0"/>
    <n v="0"/>
    <n v="0"/>
    <n v="0"/>
    <n v="0"/>
    <n v="0"/>
    <n v="0"/>
    <n v="0"/>
    <n v="80"/>
    <n v="5"/>
    <n v="48"/>
    <n v="26"/>
    <n v="1"/>
    <n v="0"/>
    <n v="141"/>
    <n v="5"/>
    <n v="48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950841c-2738-4706-a49c-e05814b7b073"/>
    <s v="c1a09b8b-7bc0-4326-ae87-becccf9b8d33"/>
    <s v="BFL-Govdc-Apps/bfl/bos-contract"/>
    <x v="0"/>
    <s v="develop"/>
    <n v="51788"/>
    <d v="2026-02-09T16:33:30"/>
    <d v="2026-02-09T16:33:30"/>
    <d v="2026-02-09T16:35:04"/>
    <s v="16"/>
    <s v="9/02/2026"/>
    <d v="1899-12-30T00:01:34"/>
    <s v="sast,containers,sca"/>
    <s v="achauhan4"/>
    <x v="1"/>
    <s v="Project Scan"/>
    <b v="1"/>
    <b v="1"/>
    <b v="0"/>
    <b v="1"/>
    <b v="0"/>
    <b v="0"/>
    <n v="145"/>
    <n v="4"/>
    <n v="30"/>
    <n v="41"/>
    <n v="28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54"/>
    <n v="1"/>
    <n v="3"/>
    <n v="2"/>
    <n v="7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b8a7b4f7-3ddf-475e-98e6-d72904ce4ba4"/>
    <s v="236f98d3-8fe8-4897-a3f7-9fdbed6fd619"/>
    <s v="BFL-Govdc-Apps/bfl/indices"/>
    <x v="0"/>
    <s v="develop"/>
    <n v="2717"/>
    <d v="2026-02-09T16:33:19"/>
    <d v="2026-02-09T16:33:19"/>
    <d v="2026-02-09T16:35:34"/>
    <s v="16"/>
    <s v="9/02/2026"/>
    <d v="1899-12-30T00:02:15"/>
    <s v="sast,containers,sca"/>
    <s v="achauhan4"/>
    <x v="1"/>
    <s v="Project Scan"/>
    <b v="1"/>
    <b v="1"/>
    <b v="0"/>
    <b v="1"/>
    <b v="0"/>
    <b v="0"/>
    <n v="162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f190ba75-c54d-4c5d-bb57-621a95ff40fe"/>
    <s v="3a6846e3-ff40-485d-919c-c857026cb5d7"/>
    <s v="BFL-Govdc-Apps/bfl/bus-procurement-panel4"/>
    <x v="0"/>
    <s v="develop"/>
    <n v="32516"/>
    <d v="2026-02-09T16:33:06"/>
    <d v="2026-02-09T16:33:06"/>
    <d v="2026-02-09T16:35:19"/>
    <s v="16"/>
    <s v="9/02/2026"/>
    <d v="1899-12-30T00:02:13"/>
    <s v="sast,containers,sca"/>
    <s v="achauhan4"/>
    <x v="1"/>
    <s v="Project Scan"/>
    <b v="1"/>
    <b v="1"/>
    <b v="0"/>
    <b v="1"/>
    <b v="0"/>
    <b v="0"/>
    <n v="167"/>
    <n v="14"/>
    <n v="40"/>
    <n v="60"/>
    <n v="21"/>
    <n v="1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773ed79e-ca69-4431-a452-02384aaf9aa0"/>
    <s v="89e7e7b7-9f2c-4741-a3b8-07a38d33fa05"/>
    <s v="BFL-Govdc-Apps/bfl/bus-procurement-panel3"/>
    <x v="0"/>
    <s v="develop"/>
    <n v="17949"/>
    <d v="2026-02-09T16:32:54"/>
    <d v="2026-02-09T16:32:54"/>
    <d v="2026-02-09T16:35:04"/>
    <s v="16"/>
    <s v="9/02/2026"/>
    <d v="1899-12-30T00:02:10"/>
    <s v="sast,containers,sca"/>
    <s v="achauhan4"/>
    <x v="1"/>
    <s v="Project Scan"/>
    <b v="1"/>
    <b v="1"/>
    <b v="0"/>
    <b v="1"/>
    <b v="0"/>
    <b v="0"/>
    <n v="175"/>
    <n v="14"/>
    <n v="38"/>
    <n v="62"/>
    <n v="29"/>
    <n v="1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a984a10d-5bae-4514-ae13-f087649e3fab"/>
    <s v="c6bd9a47-6483-48ac-8a30-7d6b16a58dc0"/>
    <s v="BFL-Govdc-Apps/bfl/bus-procurement"/>
    <x v="0"/>
    <s v="migration_bta_stage2"/>
    <n v="13718"/>
    <d v="2026-02-05T14:51:33"/>
    <d v="2026-02-05T14:51:33"/>
    <d v="2026-02-05T14:52:53"/>
    <s v="14"/>
    <s v="5/02/2026"/>
    <d v="1899-12-30T00:01:20"/>
    <s v="sast,containers,sca"/>
    <s v="achauhan4"/>
    <x v="1"/>
    <s v="Project Scan"/>
    <b v="1"/>
    <b v="1"/>
    <b v="0"/>
    <b v="1"/>
    <b v="0"/>
    <b v="0"/>
    <n v="152"/>
    <n v="13"/>
    <n v="35"/>
    <n v="53"/>
    <n v="27"/>
    <n v="1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54"/>
    <n v="6"/>
    <n v="7"/>
    <n v="13"/>
    <n v="5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e1b6f257-6d9b-4918-99ee-6824af38fd7c"/>
    <s v="236f98d3-8fe8-4897-a3f7-9fdbed6fd619"/>
    <s v="BFL-Govdc-Apps/bfl/indices"/>
    <x v="0"/>
    <s v="migration_bta_stage2"/>
    <n v="4955"/>
    <d v="2026-02-03T16:00:28"/>
    <d v="2026-02-03T16:00:28"/>
    <d v="2026-02-03T16:02:44"/>
    <s v="16"/>
    <s v="3/02/2026"/>
    <d v="1899-12-30T00:02:16"/>
    <s v="sast,containers,sca"/>
    <s v="achauhan4"/>
    <x v="1"/>
    <s v="Project Scan"/>
    <b v="1"/>
    <b v="1"/>
    <b v="0"/>
    <b v="1"/>
    <b v="0"/>
    <b v="0"/>
    <n v="149"/>
    <n v="3"/>
    <n v="25"/>
    <n v="33"/>
    <n v="26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7"/>
    <n v="1"/>
    <n v="2"/>
    <n v="3"/>
    <n v="10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c4c8a70e-8e6e-4c68-9623-6a7bec831c25"/>
    <s v="c1a09b8b-7bc0-4326-ae87-becccf9b8d33"/>
    <s v="BFL-Govdc-Apps/bfl/bos-contract"/>
    <x v="0"/>
    <s v="feature_ADE-244"/>
    <n v="53773"/>
    <d v="2026-02-02T22:30:04"/>
    <d v="2026-02-02T22:30:04"/>
    <d v="2026-02-02T22:32:22"/>
    <s v="22"/>
    <s v="2/02/2026"/>
    <d v="1899-12-30T00:02:18"/>
    <s v="sast,containers,sca"/>
    <s v="achauhan4"/>
    <x v="1"/>
    <s v="Project Scan"/>
    <b v="1"/>
    <b v="1"/>
    <b v="0"/>
    <b v="1"/>
    <b v="0"/>
    <b v="0"/>
    <n v="146"/>
    <n v="3"/>
    <n v="27"/>
    <n v="34"/>
    <n v="27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7"/>
    <n v="1"/>
    <n v="3"/>
    <n v="2"/>
    <n v="7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0c13e71e-12f6-4114-94bb-b882c49fb8d9"/>
    <s v="1446b08d-d8a9-4403-a208-234af7207d0e"/>
    <s v="BFL-Govdc-Apps/bfl/bsar"/>
    <x v="0"/>
    <s v="develop"/>
    <n v="43479"/>
    <d v="2026-02-02T19:11:03"/>
    <d v="2026-02-02T19:11:03"/>
    <d v="2026-02-02T19:12:36"/>
    <s v="19"/>
    <s v="2/02/2026"/>
    <d v="1899-12-30T00:01:33"/>
    <s v="sast,containers,sca"/>
    <s v="achauhan4"/>
    <x v="1"/>
    <s v="Project Scan"/>
    <b v="1"/>
    <b v="1"/>
    <b v="0"/>
    <b v="1"/>
    <b v="0"/>
    <b v="0"/>
    <n v="138"/>
    <n v="9"/>
    <n v="29"/>
    <n v="52"/>
    <n v="11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165582dc-145a-47b2-b115-0aa61ac4ca65"/>
    <s v="d3cf1258-9a7e-4bb3-a845-26a7aededf6a"/>
    <s v="BFL-Govdc-Apps/bfl/odin"/>
    <x v="0"/>
    <s v="develop"/>
    <n v="44462"/>
    <d v="2026-02-02T19:10:45"/>
    <d v="2026-02-02T19:10:45"/>
    <d v="2026-02-02T19:13:13"/>
    <s v="19"/>
    <s v="2/02/2026"/>
    <d v="1899-12-30T00:02:28"/>
    <s v="sast,containers,sca"/>
    <s v="achauhan4"/>
    <x v="1"/>
    <s v="Project Scan"/>
    <b v="1"/>
    <b v="1"/>
    <b v="0"/>
    <b v="1"/>
    <b v="0"/>
    <b v="0"/>
    <n v="151"/>
    <n v="13"/>
    <n v="35"/>
    <n v="55"/>
    <n v="13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fd346481-76c6-4430-8e6a-a9e41bf73840"/>
    <s v="c1a09b8b-7bc0-4326-ae87-becccf9b8d33"/>
    <s v="BFL-Govdc-Apps/bfl/bos-contract"/>
    <x v="0"/>
    <s v="develop"/>
    <n v="51788"/>
    <d v="2026-02-02T19:10:30"/>
    <d v="2026-02-02T19:10:30"/>
    <d v="2026-02-02T19:12:03"/>
    <s v="19"/>
    <s v="2/02/2026"/>
    <d v="1899-12-30T00:01:33"/>
    <s v="sast,containers,sca"/>
    <s v="achauhan4"/>
    <x v="1"/>
    <s v="Project Scan"/>
    <b v="1"/>
    <b v="1"/>
    <b v="0"/>
    <b v="1"/>
    <b v="0"/>
    <b v="0"/>
    <n v="145"/>
    <n v="3"/>
    <n v="27"/>
    <n v="34"/>
    <n v="27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89d1b112-5d11-4550-8840-fb3821d57cd7"/>
    <s v="b420aaeb-79be-4270-9489-fe82b492d557"/>
    <s v="BFL-Govdc-Apps/bfl/route-service"/>
    <x v="0"/>
    <s v="develop"/>
    <n v="8943"/>
    <d v="2026-02-02T19:10:15"/>
    <d v="2026-02-02T19:10:15"/>
    <d v="2026-02-02T19:11:24"/>
    <s v="19"/>
    <s v="2/02/2026"/>
    <d v="1899-12-30T00:01:09"/>
    <s v="sast,containers,sca"/>
    <s v="achauhan4"/>
    <x v="1"/>
    <s v="Project Scan"/>
    <b v="1"/>
    <b v="1"/>
    <b v="0"/>
    <b v="1"/>
    <b v="0"/>
    <b v="0"/>
    <n v="135"/>
    <n v="3"/>
    <n v="25"/>
    <n v="33"/>
    <n v="25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9e7dcb9a-8869-4605-b6ef-a848a719494d"/>
    <s v="179cb398-158b-46e1-8293-3ed8fc467627"/>
    <s v="BFL-Govdc-Apps/bfl/bus-contract-kpi"/>
    <x v="0"/>
    <s v="develop"/>
    <n v="4576"/>
    <d v="2026-02-02T19:10:01"/>
    <d v="2026-02-02T19:10:01"/>
    <d v="2026-02-02T19:12:13"/>
    <s v="19"/>
    <s v="2/02/2026"/>
    <d v="1899-12-30T00:02:12"/>
    <s v="sast,containers,sca"/>
    <s v="achauhan4"/>
    <x v="1"/>
    <s v="Project Scan"/>
    <b v="1"/>
    <b v="1"/>
    <b v="0"/>
    <b v="1"/>
    <b v="0"/>
    <b v="0"/>
    <n v="174"/>
    <n v="11"/>
    <n v="37"/>
    <n v="43"/>
    <n v="32"/>
    <n v="1"/>
    <x v="9"/>
    <n v="0"/>
    <n v="0"/>
    <n v="0"/>
    <n v="5"/>
    <n v="0"/>
    <n v="0"/>
    <n v="0"/>
    <n v="0"/>
    <n v="0"/>
    <n v="0"/>
    <n v="0"/>
    <n v="32"/>
    <n v="5"/>
    <n v="8"/>
    <n v="8"/>
    <n v="11"/>
    <n v="0"/>
    <n v="82"/>
    <n v="5"/>
    <n v="8"/>
    <n v="8"/>
    <n v="11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bae0361f-d016-4c0a-a789-4ee2a14fdb43"/>
    <s v="46ea19ed-bdde-4aac-a4b2-ed3dff70fb07"/>
    <s v="BFL-Govdc-Apps/ptips/ptips-web-help"/>
    <x v="0"/>
    <s v="develop"/>
    <n v="4482"/>
    <d v="2026-02-02T19:09:44"/>
    <d v="2026-02-02T19:09:44"/>
    <d v="2026-02-02T19:14:14"/>
    <s v="19"/>
    <s v="2/02/2026"/>
    <d v="1899-12-30T00:04:31"/>
    <s v="sast,containers,sca"/>
    <s v="achauhan4"/>
    <x v="1"/>
    <s v="Project Scan"/>
    <b v="1"/>
    <b v="1"/>
    <b v="0"/>
    <b v="1"/>
    <b v="0"/>
    <b v="0"/>
    <n v="221"/>
    <n v="10"/>
    <n v="96"/>
    <n v="52"/>
    <n v="2"/>
    <n v="0"/>
    <x v="2"/>
    <n v="0"/>
    <n v="0"/>
    <n v="0"/>
    <n v="0"/>
    <n v="0"/>
    <n v="0"/>
    <n v="0"/>
    <n v="0"/>
    <n v="0"/>
    <n v="0"/>
    <n v="0"/>
    <n v="80"/>
    <n v="5"/>
    <n v="48"/>
    <n v="26"/>
    <n v="1"/>
    <n v="0"/>
    <n v="141"/>
    <n v="5"/>
    <n v="48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29724cc-fa08-4032-8545-a8cc057869cd"/>
    <s v="051b0812-0f3d-4df8-b3f1-c0f637be0b9d"/>
    <s v="BFL-Govdc-Apps/bfl/iei-validator"/>
    <x v="0"/>
    <s v="develop"/>
    <n v="75721"/>
    <d v="2026-02-02T19:09:32"/>
    <d v="2026-02-02T19:09:32"/>
    <d v="2026-02-02T19:11:07"/>
    <s v="19"/>
    <s v="2/02/2026"/>
    <d v="1899-12-30T00:01:35"/>
    <s v="sast,containers,sca"/>
    <s v="achauhan4"/>
    <x v="1"/>
    <s v="Project Scan"/>
    <b v="1"/>
    <b v="1"/>
    <b v="0"/>
    <b v="1"/>
    <b v="0"/>
    <b v="0"/>
    <n v="201"/>
    <n v="14"/>
    <n v="40"/>
    <n v="50"/>
    <n v="44"/>
    <n v="0"/>
    <x v="10"/>
    <n v="0"/>
    <n v="0"/>
    <n v="0"/>
    <n v="12"/>
    <n v="0"/>
    <n v="0"/>
    <n v="0"/>
    <n v="0"/>
    <n v="0"/>
    <n v="0"/>
    <n v="0"/>
    <n v="22"/>
    <n v="6"/>
    <n v="3"/>
    <n v="3"/>
    <n v="10"/>
    <n v="0"/>
    <n v="75"/>
    <n v="6"/>
    <n v="3"/>
    <n v="3"/>
    <n v="10"/>
    <n v="0"/>
    <n v="0"/>
    <n v="0"/>
    <n v="0"/>
    <n v="0"/>
    <n v="0"/>
    <n v="0"/>
    <n v="0"/>
    <n v="0"/>
    <n v="0"/>
    <n v="0"/>
    <n v="0"/>
    <n v="0"/>
    <n v="92"/>
    <n v="2"/>
    <n v="34"/>
    <n v="44"/>
    <n v="12"/>
    <n v="0"/>
  </r>
  <r>
    <s v="99b93489-bece-4b41-99ff-56dafc80a0bf"/>
    <s v="10cbaf8f-f890-4428-bb85-c4cd8d8247cc"/>
    <s v="BFL-Govdc-Apps/ptips/ptips-core"/>
    <x v="0"/>
    <s v="develop"/>
    <n v="565747"/>
    <d v="2026-02-02T19:08:57"/>
    <d v="2026-02-02T19:08:57"/>
    <d v="2026-02-02T19:13:10"/>
    <s v="19"/>
    <s v="2/02/2026"/>
    <d v="1899-12-30T00:04:13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b2350ff-2afa-4a16-a04b-aa0d53bfb89f"/>
    <s v="540e17b5-2501-4d81-906d-d882c29dbfad"/>
    <s v="BFL-Govdc-Apps/bfl/transport-data-processor"/>
    <x v="0"/>
    <s v="develop"/>
    <n v="12722"/>
    <d v="2026-02-02T19:08:39"/>
    <d v="2026-02-02T19:08:39"/>
    <d v="2026-02-02T19:10:49"/>
    <s v="19"/>
    <s v="2/02/2026"/>
    <d v="1899-12-30T00:02:10"/>
    <s v="sast,containers,sca"/>
    <s v="achauhan4"/>
    <x v="1"/>
    <s v="Project Scan"/>
    <b v="1"/>
    <b v="1"/>
    <b v="0"/>
    <b v="1"/>
    <b v="0"/>
    <b v="0"/>
    <n v="176"/>
    <n v="14"/>
    <n v="32"/>
    <n v="36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4bae0a68-0f2d-490c-bd91-6c43e89cf95b"/>
    <s v="540e17b5-2501-4d81-906d-d882c29dbfad"/>
    <s v="BFL-Govdc-Apps/bfl/transport-data-processor"/>
    <x v="0"/>
    <s v="develop"/>
    <n v="12722"/>
    <d v="2026-02-02T19:08:19"/>
    <d v="2026-02-02T19:08:19"/>
    <d v="2026-02-02T19:10:33"/>
    <s v="19"/>
    <s v="2/02/2026"/>
    <d v="1899-12-30T00:02:14"/>
    <s v="sast,containers,sca"/>
    <s v="achauhan4"/>
    <x v="1"/>
    <s v="Project Scan"/>
    <b v="1"/>
    <b v="1"/>
    <b v="0"/>
    <b v="1"/>
    <b v="0"/>
    <b v="0"/>
    <n v="176"/>
    <n v="14"/>
    <n v="32"/>
    <n v="36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7acbf02d-31f7-4939-befb-79c54c12b4df"/>
    <s v="60a37300-acd2-4774-a84b-9c2909ba9ad8"/>
    <s v="BFL-Govdc-Apps/bfl/gtfs-r-validator"/>
    <x v="0"/>
    <s v="develop"/>
    <n v="2912"/>
    <d v="2026-02-02T19:08:07"/>
    <d v="2026-02-02T19:08:07"/>
    <d v="2026-02-02T19:11:19"/>
    <s v="19"/>
    <s v="2/02/2026"/>
    <d v="1899-12-30T00:03:12"/>
    <s v="sast,containers,sca"/>
    <s v="achauhan4"/>
    <x v="1"/>
    <s v="Project Scan"/>
    <b v="1"/>
    <b v="1"/>
    <b v="0"/>
    <b v="1"/>
    <b v="0"/>
    <b v="0"/>
    <n v="258"/>
    <n v="20"/>
    <n v="70"/>
    <n v="74"/>
    <n v="22"/>
    <n v="0"/>
    <x v="5"/>
    <n v="0"/>
    <n v="0"/>
    <n v="2"/>
    <n v="0"/>
    <n v="0"/>
    <n v="0"/>
    <n v="0"/>
    <n v="0"/>
    <n v="0"/>
    <n v="0"/>
    <n v="0"/>
    <n v="92"/>
    <n v="10"/>
    <n v="35"/>
    <n v="36"/>
    <n v="11"/>
    <n v="0"/>
    <n v="164"/>
    <n v="10"/>
    <n v="35"/>
    <n v="3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292d326-8185-49da-8e6c-a7e9790fdcc6"/>
    <s v="3a6846e3-ff40-485d-919c-c857026cb5d7"/>
    <s v="BFL-Govdc-Apps/bfl/bus-procurement-panel4"/>
    <x v="0"/>
    <s v="develop"/>
    <n v="32471"/>
    <d v="2026-02-02T19:07:53"/>
    <d v="2026-02-02T19:07:53"/>
    <d v="2026-02-02T19:09:06"/>
    <s v="19"/>
    <s v="2/02/2026"/>
    <d v="1899-12-30T00:01:13"/>
    <s v="sast,containers,sca"/>
    <s v="achauhan4"/>
    <x v="1"/>
    <s v="Project Scan"/>
    <b v="1"/>
    <b v="1"/>
    <b v="0"/>
    <b v="1"/>
    <b v="0"/>
    <b v="0"/>
    <n v="155"/>
    <n v="13"/>
    <n v="37"/>
    <n v="53"/>
    <n v="20"/>
    <n v="1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aca39c67-0f2b-4bbc-811a-63e2a58eb9f6"/>
    <s v="89e7e7b7-9f2c-4741-a3b8-07a38d33fa05"/>
    <s v="BFL-Govdc-Apps/bfl/bus-procurement-panel3"/>
    <x v="0"/>
    <s v="develop"/>
    <n v="17950"/>
    <d v="2026-02-02T19:07:39"/>
    <d v="2026-02-02T19:07:39"/>
    <d v="2026-02-02T19:09:49"/>
    <s v="19"/>
    <s v="2/02/2026"/>
    <d v="1899-12-30T00:02:10"/>
    <s v="sast,containers,sca"/>
    <s v="achauhan4"/>
    <x v="1"/>
    <s v="Project Scan"/>
    <b v="1"/>
    <b v="1"/>
    <b v="0"/>
    <b v="1"/>
    <b v="0"/>
    <b v="0"/>
    <n v="161"/>
    <n v="13"/>
    <n v="35"/>
    <n v="55"/>
    <n v="28"/>
    <n v="1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1"/>
    <n v="6"/>
    <n v="7"/>
    <n v="14"/>
    <n v="5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3cdb3152-bf7a-43ec-8e16-64f5c01379d3"/>
    <s v="236f98d3-8fe8-4897-a3f7-9fdbed6fd619"/>
    <s v="BFL-Govdc-Apps/bfl/indices"/>
    <x v="0"/>
    <s v="develop"/>
    <n v="2717"/>
    <d v="2026-02-02T19:07:21"/>
    <d v="2026-02-02T19:07:21"/>
    <d v="2026-02-02T19:08:34"/>
    <s v="19"/>
    <s v="2/02/2026"/>
    <d v="1899-12-30T00:01:12"/>
    <s v="sast,containers,sca"/>
    <s v="achauhan4"/>
    <x v="1"/>
    <s v="Project Scan"/>
    <b v="1"/>
    <b v="1"/>
    <b v="0"/>
    <b v="1"/>
    <b v="0"/>
    <b v="0"/>
    <n v="139"/>
    <n v="3"/>
    <n v="25"/>
    <n v="33"/>
    <n v="26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67"/>
    <n v="1"/>
    <n v="2"/>
    <n v="3"/>
    <n v="10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c39e518c-a7a2-461d-a747-019fdbdbf903"/>
    <s v="4708f323-e8ef-4eae-a378-64b568f3b763"/>
    <s v="BFL-Govdc-Apps/bfl/bfms"/>
    <x v="0"/>
    <s v="develop"/>
    <n v="31533"/>
    <d v="2026-02-02T19:07:04"/>
    <d v="2026-02-02T19:07:04"/>
    <d v="2026-02-02T19:09:17"/>
    <s v="19"/>
    <s v="2/02/2026"/>
    <d v="1899-12-30T00:02:13"/>
    <s v="sast,sca,apisec"/>
    <s v="achauhan4"/>
    <x v="1"/>
    <s v="Project Scan"/>
    <b v="1"/>
    <b v="1"/>
    <b v="0"/>
    <b v="0"/>
    <b v="1"/>
    <b v="0"/>
    <n v="147"/>
    <n v="12"/>
    <n v="22"/>
    <n v="22"/>
    <n v="45"/>
    <n v="0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2929d74-84b2-418d-bb19-0e9dd2d61053"/>
    <s v="668e956d-ba2f-4211-a98d-bc20d89dc71f"/>
    <s v="BFL-Govdc-Apps/ptips/ptips-web-client"/>
    <x v="0"/>
    <s v="develop"/>
    <n v="107446"/>
    <d v="2026-02-02T19:06:51"/>
    <d v="2026-02-02T19:06:51"/>
    <d v="2026-02-02T19:11:09"/>
    <s v="19"/>
    <s v="2/02/2026"/>
    <d v="1899-12-30T00:04:18"/>
    <s v="sast,containers,sca"/>
    <s v="achauhan4"/>
    <x v="1"/>
    <s v="Project Scan"/>
    <b v="1"/>
    <b v="1"/>
    <b v="0"/>
    <b v="1"/>
    <b v="0"/>
    <b v="0"/>
    <n v="1104"/>
    <n v="14"/>
    <n v="32"/>
    <n v="86"/>
    <n v="22"/>
    <n v="2"/>
    <x v="1"/>
    <n v="0"/>
    <n v="0"/>
    <n v="2"/>
    <n v="12"/>
    <n v="0"/>
    <n v="0"/>
    <n v="0"/>
    <n v="0"/>
    <n v="0"/>
    <n v="0"/>
    <n v="0"/>
    <n v="71"/>
    <n v="7"/>
    <n v="16"/>
    <n v="42"/>
    <n v="5"/>
    <n v="1"/>
    <n v="1019"/>
    <n v="7"/>
    <n v="16"/>
    <n v="42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b8c535a-077f-4cf7-96f2-da5ee5fe0586"/>
    <s v="668e956d-ba2f-4211-a98d-bc20d89dc71f"/>
    <s v="BFL-Govdc-Apps/ptips/ptips-web-client"/>
    <x v="0"/>
    <s v="feature/feb-release-3.54.1"/>
    <n v="107446"/>
    <d v="2026-01-29T17:48:51"/>
    <d v="2026-01-29T17:48:51"/>
    <d v="2026-01-29T17:54:09"/>
    <s v="17"/>
    <s v="29/01/2026"/>
    <d v="1899-12-30T00:05:18"/>
    <s v="sast,containers,sca"/>
    <s v="achauhan4"/>
    <x v="1"/>
    <s v="Project Scan"/>
    <b v="1"/>
    <b v="1"/>
    <b v="0"/>
    <b v="1"/>
    <b v="0"/>
    <b v="0"/>
    <n v="1104"/>
    <n v="14"/>
    <n v="32"/>
    <n v="86"/>
    <n v="22"/>
    <n v="2"/>
    <x v="1"/>
    <n v="0"/>
    <n v="0"/>
    <n v="2"/>
    <n v="12"/>
    <n v="0"/>
    <n v="0"/>
    <n v="0"/>
    <n v="0"/>
    <n v="0"/>
    <n v="0"/>
    <n v="0"/>
    <n v="71"/>
    <n v="7"/>
    <n v="16"/>
    <n v="42"/>
    <n v="5"/>
    <n v="1"/>
    <n v="1019"/>
    <n v="7"/>
    <n v="16"/>
    <n v="42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4c5d002-2f70-44bb-a9ce-45e4b38bfe3a"/>
    <s v="4708f323-e8ef-4eae-a378-64b568f3b763"/>
    <s v="BFL-Govdc-Apps/bfl/bfms"/>
    <x v="0"/>
    <s v="feature_ADE-248"/>
    <n v="32749"/>
    <d v="2026-01-28T16:57:10"/>
    <d v="2026-01-28T16:57:10"/>
    <d v="2026-01-28T16:59:23"/>
    <s v="16"/>
    <s v="28/01/2026"/>
    <d v="1899-12-30T00:02:13"/>
    <s v="sast,containers,sca"/>
    <s v="achauhan4"/>
    <x v="1"/>
    <s v="Project Scan"/>
    <b v="1"/>
    <b v="1"/>
    <b v="0"/>
    <b v="1"/>
    <b v="0"/>
    <b v="0"/>
    <n v="193"/>
    <n v="13"/>
    <n v="41"/>
    <n v="49"/>
    <n v="44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aeef604f-97bb-4e65-9ecb-e42d11692b22"/>
    <s v="4708f323-e8ef-4eae-a378-64b568f3b763"/>
    <s v="BFL-Govdc-Apps/bfl/bfms"/>
    <x v="0"/>
    <s v="develop"/>
    <n v="31533"/>
    <d v="2026-01-27T23:49:59"/>
    <d v="2026-01-27T23:49:59"/>
    <d v="2026-01-27T23:52:30"/>
    <s v="23"/>
    <s v="27/01/2026"/>
    <d v="1899-12-30T00:02:31"/>
    <s v="sast,containers,sca"/>
    <s v="achauhan4"/>
    <x v="1"/>
    <s v="Project Scan"/>
    <b v="1"/>
    <b v="1"/>
    <b v="0"/>
    <b v="1"/>
    <b v="0"/>
    <b v="0"/>
    <n v="189"/>
    <n v="13"/>
    <n v="41"/>
    <n v="49"/>
    <n v="50"/>
    <n v="0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77"/>
    <n v="6"/>
    <n v="11"/>
    <n v="11"/>
    <n v="13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d2bbd96e-9d16-4e4c-ad46-af07c052cc9d"/>
    <s v="236f98d3-8fe8-4897-a3f7-9fdbed6fd619"/>
    <s v="BFL-Govdc-Apps/bfl/indices"/>
    <x v="0"/>
    <s v="feature_ADE_250_OSDME-4976"/>
    <n v="5448"/>
    <d v="2026-01-27T17:05:46"/>
    <d v="2026-01-27T17:05:46"/>
    <d v="2026-01-27T17:06:59"/>
    <s v="17"/>
    <s v="27/01/2026"/>
    <d v="1899-12-30T00:01:13"/>
    <s v="sast,containers,sca"/>
    <s v="achauhan4"/>
    <x v="1"/>
    <s v="Project Scan"/>
    <b v="1"/>
    <b v="1"/>
    <b v="0"/>
    <b v="1"/>
    <b v="0"/>
    <b v="0"/>
    <n v="152"/>
    <n v="3"/>
    <n v="23"/>
    <n v="33"/>
    <n v="33"/>
    <n v="0"/>
    <x v="14"/>
    <n v="0"/>
    <n v="0"/>
    <n v="0"/>
    <n v="8"/>
    <n v="0"/>
    <n v="0"/>
    <n v="0"/>
    <n v="0"/>
    <n v="0"/>
    <n v="0"/>
    <n v="0"/>
    <n v="16"/>
    <n v="1"/>
    <n v="2"/>
    <n v="3"/>
    <n v="10"/>
    <n v="0"/>
    <n v="76"/>
    <n v="1"/>
    <n v="2"/>
    <n v="3"/>
    <n v="10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b0808824-c874-4e92-a122-96761e9cce71"/>
    <s v="236f98d3-8fe8-4897-a3f7-9fdbed6fd619"/>
    <s v="BFL-Govdc-Apps/bfl/indices"/>
    <x v="0"/>
    <s v="master"/>
    <n v="2322"/>
    <d v="2026-01-27T17:03:02"/>
    <d v="2026-01-27T17:03:02"/>
    <d v="2026-01-27T17:04:09"/>
    <s v="17"/>
    <s v="27/01/2026"/>
    <d v="1899-12-30T00:01:08"/>
    <s v="sast,containers,sca"/>
    <s v="achauhan4"/>
    <x v="1"/>
    <s v="Project Scan"/>
    <b v="1"/>
    <b v="1"/>
    <b v="0"/>
    <b v="1"/>
    <b v="0"/>
    <b v="0"/>
    <n v="1"/>
    <n v="0"/>
    <n v="0"/>
    <n v="1"/>
    <n v="0"/>
    <n v="0"/>
    <x v="3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22ec504-6a17-4b04-8c5f-4f3e5c2562c1"/>
    <s v="c6bd9a47-6483-48ac-8a30-7d6b16a58dc0"/>
    <s v="BFL-Govdc-Apps/bfl/bus-procurement"/>
    <x v="0"/>
    <s v="feature_ADE-230_OSDME_4730_4933"/>
    <n v="13792"/>
    <d v="2026-01-27T17:02:24"/>
    <d v="2026-01-27T17:02:24"/>
    <d v="2026-01-27T17:03:34"/>
    <s v="17"/>
    <s v="27/01/2026"/>
    <d v="1899-12-30T00:01:10"/>
    <s v="sast,containers,sca"/>
    <s v="achauhan4"/>
    <x v="1"/>
    <s v="Project Scan"/>
    <b v="1"/>
    <b v="1"/>
    <b v="0"/>
    <b v="1"/>
    <b v="0"/>
    <b v="0"/>
    <n v="149"/>
    <n v="13"/>
    <n v="33"/>
    <n v="53"/>
    <n v="27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54"/>
    <n v="6"/>
    <n v="7"/>
    <n v="13"/>
    <n v="5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83d98bac-4be0-4f76-b95c-8df689b76887"/>
    <s v="3a6846e3-ff40-485d-919c-c857026cb5d7"/>
    <s v="BFL-Govdc-Apps/bfl/bus-procurement-panel4"/>
    <x v="0"/>
    <s v="Feature_ADE_230_4729"/>
    <n v="32516"/>
    <d v="2026-01-27T17:01:01"/>
    <d v="2026-01-27T17:01:01"/>
    <d v="2026-01-27T17:02:14"/>
    <s v="17"/>
    <s v="27/01/2026"/>
    <d v="1899-12-30T00:01:13"/>
    <s v="sast,containers,sca"/>
    <s v="achauhan4"/>
    <x v="1"/>
    <s v="Project Scan"/>
    <b v="1"/>
    <b v="1"/>
    <b v="0"/>
    <b v="1"/>
    <b v="0"/>
    <b v="0"/>
    <n v="143"/>
    <n v="13"/>
    <n v="35"/>
    <n v="53"/>
    <n v="20"/>
    <n v="0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54"/>
    <n v="6"/>
    <n v="8"/>
    <n v="13"/>
    <n v="5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d2568b3e-8d42-4544-a305-bdc4a28fc94b"/>
    <s v="89e7e7b7-9f2c-4741-a3b8-07a38d33fa05"/>
    <s v="BFL-Govdc-Apps/bfl/bus-procurement-panel3"/>
    <x v="0"/>
    <s v="feature_ADE_230_OSDME__4514_4934"/>
    <n v="17949"/>
    <d v="2026-01-27T17:00:31"/>
    <d v="2026-01-27T17:00:31"/>
    <d v="2026-01-27T17:02:44"/>
    <s v="17"/>
    <s v="27/01/2026"/>
    <d v="1899-12-30T00:02:13"/>
    <s v="sast,containers,sca"/>
    <s v="achauhan4"/>
    <x v="1"/>
    <s v="Project Scan"/>
    <b v="1"/>
    <b v="1"/>
    <b v="0"/>
    <b v="1"/>
    <b v="0"/>
    <b v="0"/>
    <n v="160"/>
    <n v="13"/>
    <n v="33"/>
    <n v="55"/>
    <n v="28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5729bef4-920c-492a-b59c-2e45d5c95de3"/>
    <s v="4708f323-e8ef-4eae-a378-64b568f3b763"/>
    <s v="BFL-Govdc-Apps/bfl/bfms"/>
    <x v="0"/>
    <s v="feature_ADE-248"/>
    <n v="32749"/>
    <d v="2026-01-27T16:59:52"/>
    <d v="2026-01-27T16:59:52"/>
    <d v="2026-01-27T17:02:04"/>
    <s v="16"/>
    <s v="27/01/2026"/>
    <d v="1899-12-30T00:02:13"/>
    <s v="sast,containers,sca"/>
    <s v="achauhan4"/>
    <x v="1"/>
    <s v="Project Scan"/>
    <b v="1"/>
    <b v="1"/>
    <b v="0"/>
    <b v="1"/>
    <b v="0"/>
    <b v="0"/>
    <n v="193"/>
    <n v="13"/>
    <n v="41"/>
    <n v="49"/>
    <n v="44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35673939-98bd-4722-8cd5-83f62a5d6694"/>
    <s v="236f98d3-8fe8-4897-a3f7-9fdbed6fd619"/>
    <s v="BFL-Govdc-Apps/bfl/indices"/>
    <x v="0"/>
    <s v="feature_ADE_250_OSDME-4976"/>
    <n v="5448"/>
    <d v="2026-01-27T13:12:41"/>
    <d v="2026-01-27T13:12:41"/>
    <d v="2026-01-27T13:14:54"/>
    <s v="13"/>
    <s v="27/01/2026"/>
    <d v="1899-12-30T00:02:13"/>
    <s v="sast,containers,sca"/>
    <s v="achauhan4"/>
    <x v="1"/>
    <s v="Project Scan"/>
    <b v="1"/>
    <b v="1"/>
    <b v="0"/>
    <b v="1"/>
    <b v="0"/>
    <b v="0"/>
    <n v="152"/>
    <n v="3"/>
    <n v="23"/>
    <n v="33"/>
    <n v="33"/>
    <n v="0"/>
    <x v="14"/>
    <n v="0"/>
    <n v="0"/>
    <n v="0"/>
    <n v="8"/>
    <n v="0"/>
    <n v="0"/>
    <n v="0"/>
    <n v="0"/>
    <n v="0"/>
    <n v="0"/>
    <n v="0"/>
    <n v="16"/>
    <n v="1"/>
    <n v="2"/>
    <n v="3"/>
    <n v="10"/>
    <n v="0"/>
    <n v="76"/>
    <n v="1"/>
    <n v="2"/>
    <n v="3"/>
    <n v="10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e3d915bb-6232-40ca-8040-3e9cf3144b73"/>
    <s v="540e17b5-2501-4d81-906d-d882c29dbfad"/>
    <s v="BFL-Govdc-Apps/bfl/transport-data-processor"/>
    <x v="0"/>
    <s v="develop"/>
    <n v="12722"/>
    <d v="2026-01-26T19:48:48"/>
    <d v="2026-01-26T19:48:48"/>
    <d v="2026-01-26T19:51:24"/>
    <s v="19"/>
    <s v="26/01/2026"/>
    <d v="1899-12-30T00:02:36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f47d2509-d8c6-4f0d-b1cf-ac05fe7e5f6f"/>
    <s v="051b0812-0f3d-4df8-b3f1-c0f637be0b9d"/>
    <s v="BFL-Govdc-Apps/bfl/iei-validator"/>
    <x v="0"/>
    <s v="develop"/>
    <n v="75721"/>
    <d v="2026-01-26T19:48:33"/>
    <d v="2026-01-26T19:48:33"/>
    <d v="2026-01-26T19:50:44"/>
    <s v="19"/>
    <s v="26/01/2026"/>
    <d v="1899-12-30T00:02:11"/>
    <s v="sast,containers,sca"/>
    <s v="achauhan4"/>
    <x v="1"/>
    <s v="Project Scan"/>
    <b v="1"/>
    <b v="1"/>
    <b v="0"/>
    <b v="1"/>
    <b v="0"/>
    <b v="0"/>
    <n v="206"/>
    <n v="14"/>
    <n v="38"/>
    <n v="52"/>
    <n v="42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92"/>
    <n v="2"/>
    <n v="32"/>
    <n v="46"/>
    <n v="12"/>
    <n v="0"/>
  </r>
  <r>
    <s v="55690cd9-0c0d-49b0-885b-6d425f28c5b3"/>
    <s v="b420aaeb-79be-4270-9489-fe82b492d557"/>
    <s v="BFL-Govdc-Apps/bfl/route-service"/>
    <x v="0"/>
    <s v="develop"/>
    <n v="8943"/>
    <d v="2026-01-26T19:48:22"/>
    <d v="2026-01-26T19:48:22"/>
    <d v="2026-01-26T19:49:33"/>
    <s v="19"/>
    <s v="26/01/2026"/>
    <d v="1899-12-30T00:01:11"/>
    <s v="sast,containers,sca"/>
    <s v="achauhan4"/>
    <x v="1"/>
    <s v="Project Scan"/>
    <b v="1"/>
    <b v="1"/>
    <b v="0"/>
    <b v="1"/>
    <b v="0"/>
    <b v="0"/>
    <n v="118"/>
    <n v="3"/>
    <n v="23"/>
    <n v="32"/>
    <n v="23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52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190b3800-6fec-4036-a965-fab28625b701"/>
    <s v="3a6846e3-ff40-485d-919c-c857026cb5d7"/>
    <s v="BFL-Govdc-Apps/bfl/bus-procurement-panel4"/>
    <x v="0"/>
    <s v="develop"/>
    <n v="32471"/>
    <d v="2026-01-26T19:48:12"/>
    <d v="2026-01-26T19:48:12"/>
    <d v="2026-01-26T19:50:24"/>
    <s v="19"/>
    <s v="26/01/2026"/>
    <d v="1899-12-30T00:02:12"/>
    <s v="sast,containers,sca"/>
    <s v="achauhan4"/>
    <x v="1"/>
    <s v="Project Scan"/>
    <b v="1"/>
    <b v="1"/>
    <b v="0"/>
    <b v="1"/>
    <b v="0"/>
    <b v="0"/>
    <n v="150"/>
    <n v="13"/>
    <n v="35"/>
    <n v="52"/>
    <n v="18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eab7966b-d1d2-4d6d-8c78-2c37f28ce3e6"/>
    <s v="179cb398-158b-46e1-8293-3ed8fc467627"/>
    <s v="BFL-Govdc-Apps/bfl/bus-contract-kpi"/>
    <x v="0"/>
    <s v="develop"/>
    <n v="4576"/>
    <d v="2026-01-26T19:47:56"/>
    <d v="2026-01-26T19:47:56"/>
    <d v="2026-01-26T19:50:08"/>
    <s v="19"/>
    <s v="26/01/2026"/>
    <d v="1899-12-30T00:02:12"/>
    <s v="sast,containers,sca"/>
    <s v="achauhan4"/>
    <x v="1"/>
    <s v="Project Scan"/>
    <b v="1"/>
    <b v="1"/>
    <b v="0"/>
    <b v="1"/>
    <b v="0"/>
    <b v="0"/>
    <n v="169"/>
    <n v="11"/>
    <n v="35"/>
    <n v="42"/>
    <n v="30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81560159-d638-4538-8a9b-e12e20cbb90d"/>
    <s v="c1a09b8b-7bc0-4326-ae87-becccf9b8d33"/>
    <s v="BFL-Govdc-Apps/bfl/bos-contract"/>
    <x v="0"/>
    <s v="develop"/>
    <n v="51788"/>
    <d v="2026-01-26T19:47:40"/>
    <d v="2026-01-26T19:47:40"/>
    <d v="2026-01-26T19:49:14"/>
    <s v="19"/>
    <s v="26/01/2026"/>
    <d v="1899-12-30T00:01:34"/>
    <s v="sast,containers,sca"/>
    <s v="achauhan4"/>
    <x v="1"/>
    <s v="Project Scan"/>
    <b v="1"/>
    <b v="1"/>
    <b v="0"/>
    <b v="1"/>
    <b v="0"/>
    <b v="0"/>
    <n v="129"/>
    <n v="3"/>
    <n v="25"/>
    <n v="33"/>
    <n v="27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54"/>
    <n v="1"/>
    <n v="3"/>
    <n v="2"/>
    <n v="7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7e26d98d-c941-4656-b62d-dff209c1feee"/>
    <s v="60a37300-acd2-4774-a84b-9c2909ba9ad8"/>
    <s v="BFL-Govdc-Apps/bfl/gtfs-r-validator"/>
    <x v="0"/>
    <s v="develop"/>
    <n v="2912"/>
    <d v="2026-01-26T19:47:24"/>
    <d v="2026-01-26T19:47:24"/>
    <d v="2026-01-26T19:51:37"/>
    <s v="19"/>
    <s v="26/01/2026"/>
    <d v="1899-12-30T00:04:12"/>
    <s v="sast,containers,sca"/>
    <s v="achauhan4"/>
    <x v="1"/>
    <s v="Project Scan"/>
    <b v="1"/>
    <b v="1"/>
    <b v="0"/>
    <b v="1"/>
    <b v="0"/>
    <b v="0"/>
    <n v="257"/>
    <n v="20"/>
    <n v="68"/>
    <n v="74"/>
    <n v="20"/>
    <n v="2"/>
    <x v="5"/>
    <n v="0"/>
    <n v="0"/>
    <n v="2"/>
    <n v="0"/>
    <n v="0"/>
    <n v="0"/>
    <n v="0"/>
    <n v="0"/>
    <n v="0"/>
    <n v="0"/>
    <n v="0"/>
    <n v="91"/>
    <n v="10"/>
    <n v="34"/>
    <n v="36"/>
    <n v="10"/>
    <n v="1"/>
    <n v="164"/>
    <n v="10"/>
    <n v="34"/>
    <n v="36"/>
    <n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387488a-cdd8-4741-bf3d-c6a2e2876756"/>
    <s v="89e7e7b7-9f2c-4741-a3b8-07a38d33fa05"/>
    <s v="BFL-Govdc-Apps/bfl/bus-procurement-panel3"/>
    <x v="0"/>
    <s v="develop"/>
    <n v="17950"/>
    <d v="2026-01-26T19:47:06"/>
    <d v="2026-01-26T19:47:06"/>
    <d v="2026-01-26T19:49:19"/>
    <s v="19"/>
    <s v="26/01/2026"/>
    <d v="1899-12-30T00:02:13"/>
    <s v="sast,containers,sca"/>
    <s v="achauhan4"/>
    <x v="1"/>
    <s v="Project Scan"/>
    <b v="1"/>
    <b v="1"/>
    <b v="0"/>
    <b v="1"/>
    <b v="0"/>
    <b v="0"/>
    <n v="156"/>
    <n v="13"/>
    <n v="33"/>
    <n v="54"/>
    <n v="26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aeee1090-d076-470f-9ac8-3b6d5365e066"/>
    <s v="10cbaf8f-f890-4428-bb85-c4cd8d8247cc"/>
    <s v="BFL-Govdc-Apps/ptips/ptips-core"/>
    <x v="0"/>
    <s v="develop"/>
    <n v="565747"/>
    <d v="2026-01-26T19:46:45"/>
    <d v="2026-01-26T19:46:45"/>
    <d v="2026-01-26T19:50:55"/>
    <s v="19"/>
    <s v="26/01/2026"/>
    <d v="1899-12-30T00:04:11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a1e06ab-fc68-4518-81aa-72f222b15e08"/>
    <s v="668e956d-ba2f-4211-a98d-bc20d89dc71f"/>
    <s v="BFL-Govdc-Apps/ptips/ptips-web-client"/>
    <x v="0"/>
    <s v="develop"/>
    <n v="107446"/>
    <d v="2026-01-26T19:46:11"/>
    <d v="2026-01-26T19:46:11"/>
    <d v="2026-01-26T19:51:29"/>
    <s v="19"/>
    <s v="26/01/2026"/>
    <d v="1899-12-30T00:05:18"/>
    <s v="sast,containers,sca"/>
    <s v="achauhan4"/>
    <x v="1"/>
    <s v="Project Scan"/>
    <b v="1"/>
    <b v="1"/>
    <b v="0"/>
    <b v="1"/>
    <b v="0"/>
    <b v="0"/>
    <n v="1102"/>
    <n v="14"/>
    <n v="30"/>
    <n v="84"/>
    <n v="22"/>
    <n v="2"/>
    <x v="1"/>
    <n v="0"/>
    <n v="0"/>
    <n v="2"/>
    <n v="12"/>
    <n v="0"/>
    <n v="0"/>
    <n v="0"/>
    <n v="0"/>
    <n v="0"/>
    <n v="0"/>
    <n v="0"/>
    <n v="69"/>
    <n v="7"/>
    <n v="15"/>
    <n v="41"/>
    <n v="5"/>
    <n v="1"/>
    <n v="1019"/>
    <n v="7"/>
    <n v="15"/>
    <n v="4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5f1795-fda6-4f7d-b3db-f1a10f1d24ec"/>
    <s v="46ea19ed-bdde-4aac-a4b2-ed3dff70fb07"/>
    <s v="BFL-Govdc-Apps/ptips/ptips-web-help"/>
    <x v="0"/>
    <s v="develop"/>
    <n v="4482"/>
    <d v="2026-01-26T19:45:50"/>
    <d v="2026-01-26T19:45:50"/>
    <d v="2026-01-26T19:50:23"/>
    <s v="19"/>
    <s v="26/01/2026"/>
    <d v="1899-12-30T00:04:33"/>
    <s v="sast,containers,sca"/>
    <s v="achauhan4"/>
    <x v="1"/>
    <s v="Project Scan"/>
    <b v="1"/>
    <b v="1"/>
    <b v="0"/>
    <b v="1"/>
    <b v="0"/>
    <b v="0"/>
    <n v="220"/>
    <n v="10"/>
    <n v="94"/>
    <n v="52"/>
    <n v="2"/>
    <n v="0"/>
    <x v="2"/>
    <n v="0"/>
    <n v="0"/>
    <n v="0"/>
    <n v="0"/>
    <n v="0"/>
    <n v="0"/>
    <n v="0"/>
    <n v="0"/>
    <n v="0"/>
    <n v="0"/>
    <n v="0"/>
    <n v="79"/>
    <n v="5"/>
    <n v="47"/>
    <n v="26"/>
    <n v="1"/>
    <n v="0"/>
    <n v="141"/>
    <n v="5"/>
    <n v="47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1d148cc-6dba-4887-907f-e90bca07583d"/>
    <s v="d3cf1258-9a7e-4bb3-a845-26a7aededf6a"/>
    <s v="BFL-Govdc-Apps/bfl/odin"/>
    <x v="0"/>
    <s v="develop"/>
    <n v="44462"/>
    <d v="2026-01-26T19:45:37"/>
    <d v="2026-01-26T19:45:37"/>
    <d v="2026-01-26T19:47:52"/>
    <s v="19"/>
    <s v="26/01/2026"/>
    <d v="1899-12-30T00:02:14"/>
    <s v="sast,containers,sca"/>
    <s v="achauhan4"/>
    <x v="1"/>
    <s v="Project Scan"/>
    <b v="1"/>
    <b v="1"/>
    <b v="0"/>
    <b v="1"/>
    <b v="0"/>
    <b v="0"/>
    <n v="147"/>
    <n v="13"/>
    <n v="33"/>
    <n v="54"/>
    <n v="13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09319f24-32c7-463f-a5fe-62dbde3dbfe0"/>
    <s v="4708f323-e8ef-4eae-a378-64b568f3b763"/>
    <s v="BFL-Govdc-Apps/bfl/bfms"/>
    <x v="0"/>
    <s v="develop"/>
    <n v="31533"/>
    <d v="2026-01-26T19:45:22"/>
    <d v="2026-01-26T19:45:22"/>
    <d v="2026-01-26T19:47:37"/>
    <s v="19"/>
    <s v="26/01/2026"/>
    <d v="1899-12-30T00:02:14"/>
    <s v="sast,containers,sca"/>
    <s v="achauhan4"/>
    <x v="1"/>
    <s v="Project Scan"/>
    <b v="1"/>
    <b v="1"/>
    <b v="0"/>
    <b v="1"/>
    <b v="0"/>
    <b v="0"/>
    <n v="197"/>
    <n v="13"/>
    <n v="41"/>
    <n v="48"/>
    <n v="48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2ece7826-01fa-4ca6-a59d-7ba929bacb25"/>
    <s v="1446b08d-d8a9-4403-a208-234af7207d0e"/>
    <s v="BFL-Govdc-Apps/bfl/bsar"/>
    <x v="0"/>
    <s v="develop"/>
    <n v="43479"/>
    <d v="2026-01-26T19:44:57"/>
    <d v="2026-01-26T19:44:57"/>
    <d v="2026-01-26T19:47:12"/>
    <s v="19"/>
    <s v="26/01/2026"/>
    <d v="1899-12-30T00:02:15"/>
    <s v="sast,containers,sca"/>
    <s v="achauhan4"/>
    <x v="1"/>
    <s v="Project Scan"/>
    <b v="1"/>
    <b v="1"/>
    <b v="0"/>
    <b v="1"/>
    <b v="0"/>
    <b v="0"/>
    <n v="134"/>
    <n v="9"/>
    <n v="27"/>
    <n v="51"/>
    <n v="11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18a0c405-0206-4597-ba8b-9eb5065f65d2"/>
    <s v="236f98d3-8fe8-4897-a3f7-9fdbed6fd619"/>
    <s v="BFL-Govdc-Apps/bfl/indices"/>
    <x v="0"/>
    <s v="develop"/>
    <n v="2717"/>
    <d v="2026-01-26T19:44:43"/>
    <d v="2026-01-26T19:44:43"/>
    <d v="2026-01-26T19:46:58"/>
    <s v="19"/>
    <s v="26/01/2026"/>
    <d v="1899-12-30T00:02:15"/>
    <s v="sast,apisec,containers,sca"/>
    <s v="achauhan4"/>
    <x v="1"/>
    <s v="Project Scan"/>
    <b v="1"/>
    <b v="1"/>
    <b v="0"/>
    <b v="1"/>
    <b v="1"/>
    <b v="0"/>
    <n v="145"/>
    <n v="3"/>
    <n v="23"/>
    <n v="32"/>
    <n v="24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662ca93a-f7d7-4945-9e46-f0eec8701fdf"/>
    <s v="236f98d3-8fe8-4897-a3f7-9fdbed6fd619"/>
    <s v="BFL-Govdc-Apps/bfl/indices"/>
    <x v="0"/>
    <s v="feature_ADE_250_OSDME-4976"/>
    <n v="5455"/>
    <d v="2026-01-23T13:12:39"/>
    <d v="2026-01-23T13:12:39"/>
    <d v="2026-01-23T13:15:53"/>
    <s v="13"/>
    <s v="23/01/2026"/>
    <d v="1899-12-30T00:03:14"/>
    <s v="sast,containers,sca"/>
    <s v="achauhan4"/>
    <x v="1"/>
    <s v="Project Scan"/>
    <b v="1"/>
    <b v="1"/>
    <b v="0"/>
    <b v="1"/>
    <b v="0"/>
    <b v="0"/>
    <n v="478"/>
    <n v="55"/>
    <n v="155"/>
    <n v="160"/>
    <n v="58"/>
    <n v="2"/>
    <x v="14"/>
    <n v="0"/>
    <n v="0"/>
    <n v="0"/>
    <n v="8"/>
    <n v="0"/>
    <n v="0"/>
    <n v="0"/>
    <n v="0"/>
    <n v="0"/>
    <n v="0"/>
    <n v="0"/>
    <n v="66"/>
    <n v="8"/>
    <n v="16"/>
    <n v="30"/>
    <n v="12"/>
    <n v="0"/>
    <n v="114"/>
    <n v="8"/>
    <n v="16"/>
    <n v="30"/>
    <n v="12"/>
    <n v="0"/>
    <n v="0"/>
    <n v="0"/>
    <n v="0"/>
    <n v="0"/>
    <n v="0"/>
    <n v="0"/>
    <n v="0"/>
    <n v="0"/>
    <n v="0"/>
    <n v="0"/>
    <n v="0"/>
    <n v="0"/>
    <n v="290"/>
    <n v="39"/>
    <n v="123"/>
    <n v="100"/>
    <n v="26"/>
    <n v="2"/>
  </r>
  <r>
    <s v="6236b89d-35d2-428c-88d6-9afc8df12bc6"/>
    <s v="236f98d3-8fe8-4897-a3f7-9fdbed6fd619"/>
    <s v="BFL-Govdc-Apps/bfl/indices"/>
    <x v="0"/>
    <s v="feature_ADE_250_OSDME-4976"/>
    <n v="5413"/>
    <d v="2026-01-22T18:39:15"/>
    <d v="2026-01-22T18:39:15"/>
    <d v="2026-01-22T18:42:30"/>
    <s v="18"/>
    <s v="22/01/2026"/>
    <d v="1899-12-30T00:03:14"/>
    <s v="sast,containers,sca"/>
    <s v="achauhan4"/>
    <x v="1"/>
    <s v="Project Scan"/>
    <b v="1"/>
    <b v="1"/>
    <b v="0"/>
    <b v="1"/>
    <b v="0"/>
    <b v="0"/>
    <n v="482"/>
    <n v="55"/>
    <n v="155"/>
    <n v="160"/>
    <n v="58"/>
    <n v="2"/>
    <x v="14"/>
    <n v="0"/>
    <n v="0"/>
    <n v="0"/>
    <n v="8"/>
    <n v="0"/>
    <n v="0"/>
    <n v="0"/>
    <n v="0"/>
    <n v="0"/>
    <n v="0"/>
    <n v="0"/>
    <n v="66"/>
    <n v="8"/>
    <n v="16"/>
    <n v="30"/>
    <n v="12"/>
    <n v="0"/>
    <n v="118"/>
    <n v="8"/>
    <n v="16"/>
    <n v="30"/>
    <n v="12"/>
    <n v="0"/>
    <n v="0"/>
    <n v="0"/>
    <n v="0"/>
    <n v="0"/>
    <n v="0"/>
    <n v="0"/>
    <n v="0"/>
    <n v="0"/>
    <n v="0"/>
    <n v="0"/>
    <n v="0"/>
    <n v="0"/>
    <n v="290"/>
    <n v="39"/>
    <n v="123"/>
    <n v="100"/>
    <n v="26"/>
    <n v="2"/>
  </r>
  <r>
    <s v="4f8fd6f2-2790-432f-ad6c-e7e7fca5f89a"/>
    <s v="d3cf1258-9a7e-4bb3-a845-26a7aededf6a"/>
    <s v="BFL-Govdc-Apps/bfl/odin"/>
    <x v="0"/>
    <s v="develop"/>
    <n v="44462"/>
    <d v="2026-01-19T16:06:54"/>
    <d v="2026-01-19T16:06:54"/>
    <d v="2026-01-19T16:09:08"/>
    <s v="16"/>
    <s v="19/01/2026"/>
    <d v="1899-12-30T00:02:14"/>
    <s v="sast,containers,sca"/>
    <s v="achauhan4"/>
    <x v="1"/>
    <s v="Project Scan"/>
    <b v="1"/>
    <b v="1"/>
    <b v="0"/>
    <b v="1"/>
    <b v="0"/>
    <b v="0"/>
    <n v="147"/>
    <n v="13"/>
    <n v="31"/>
    <n v="55"/>
    <n v="13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734ca7ea-c7a0-4eca-ac4a-8642c44007b4"/>
    <s v="89e7e7b7-9f2c-4741-a3b8-07a38d33fa05"/>
    <s v="BFL-Govdc-Apps/bfl/bus-procurement-panel3"/>
    <x v="0"/>
    <s v="develop"/>
    <n v="17950"/>
    <d v="2026-01-19T16:05:41"/>
    <d v="2026-01-19T16:05:41"/>
    <d v="2026-01-19T16:07:02"/>
    <s v="16"/>
    <s v="19/01/2026"/>
    <d v="1899-12-30T00:01:20"/>
    <s v="sast,containers,sca"/>
    <s v="achauhan4"/>
    <x v="1"/>
    <s v="Project Scan"/>
    <b v="1"/>
    <b v="1"/>
    <b v="0"/>
    <b v="1"/>
    <b v="0"/>
    <b v="0"/>
    <n v="156"/>
    <n v="13"/>
    <n v="31"/>
    <n v="55"/>
    <n v="26"/>
    <n v="1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122fb2ef-2147-4de1-b6db-14952d55340e"/>
    <s v="d3cf1258-9a7e-4bb3-a845-26a7aededf6a"/>
    <s v="BFL-Govdc-Apps/bfl/odin"/>
    <x v="2"/>
    <s v="develop"/>
    <m/>
    <d v="2026-01-19T16:05:22"/>
    <d v="2026-01-19T16:05:22"/>
    <d v="2026-01-19T16:05:24"/>
    <s v="16"/>
    <s v="19/01/2026"/>
    <d v="1899-12-30T00:00:02"/>
    <s v="sast,containers,sca"/>
    <s v="achauhan4"/>
    <x v="1"/>
    <s v="Project Scan"/>
    <b v="1"/>
    <b v="1"/>
    <b v="0"/>
    <b v="1"/>
    <b v="0"/>
    <b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19bf9a5-a579-4d5d-a62e-ec692349dba9"/>
    <s v="1446b08d-d8a9-4403-a208-234af7207d0e"/>
    <s v="BFL-Govdc-Apps/bfl/bsar"/>
    <x v="0"/>
    <s v="develop"/>
    <n v="43440"/>
    <d v="2026-01-19T16:05:11"/>
    <d v="2026-01-19T16:05:11"/>
    <d v="2026-01-19T16:07:02"/>
    <s v="16"/>
    <s v="19/01/2026"/>
    <d v="1899-12-30T00:01:51"/>
    <s v="sast,apisec,containers,sca"/>
    <s v="achauhan4"/>
    <x v="1"/>
    <s v="Project Scan"/>
    <b v="1"/>
    <b v="1"/>
    <b v="0"/>
    <b v="1"/>
    <b v="1"/>
    <b v="0"/>
    <n v="134"/>
    <n v="9"/>
    <n v="25"/>
    <n v="52"/>
    <n v="11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28e980a6-ebf3-41be-8125-1b973dd8504f"/>
    <s v="236f98d3-8fe8-4897-a3f7-9fdbed6fd619"/>
    <s v="BFL-Govdc-Apps/bfl/indices"/>
    <x v="0"/>
    <s v="develop"/>
    <n v="2717"/>
    <d v="2026-01-19T16:04:54"/>
    <d v="2026-01-19T16:04:54"/>
    <d v="2026-01-19T16:06:08"/>
    <s v="16"/>
    <s v="19/01/2026"/>
    <d v="1899-12-30T00:01:13"/>
    <s v="sast,containers,sca"/>
    <s v="achauhan4"/>
    <x v="1"/>
    <s v="Project Scan"/>
    <b v="1"/>
    <b v="1"/>
    <b v="0"/>
    <b v="1"/>
    <b v="0"/>
    <b v="0"/>
    <n v="145"/>
    <n v="3"/>
    <n v="21"/>
    <n v="33"/>
    <n v="24"/>
    <n v="1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bc5e8432-696f-4c97-b491-d8a1015e79db"/>
    <s v="46ea19ed-bdde-4aac-a4b2-ed3dff70fb07"/>
    <s v="BFL-Govdc-Apps/ptips/ptips-web-help"/>
    <x v="0"/>
    <s v="develop"/>
    <n v="4482"/>
    <d v="2026-01-19T16:04:44"/>
    <d v="2026-01-19T16:04:44"/>
    <d v="2026-01-19T16:08:48"/>
    <s v="16"/>
    <s v="19/01/2026"/>
    <d v="1899-12-30T00:04:04"/>
    <s v="sast,containers,sca"/>
    <s v="achauhan4"/>
    <x v="1"/>
    <s v="Project Scan"/>
    <b v="1"/>
    <b v="1"/>
    <b v="0"/>
    <b v="1"/>
    <b v="0"/>
    <b v="0"/>
    <n v="219"/>
    <n v="10"/>
    <n v="92"/>
    <n v="52"/>
    <n v="2"/>
    <n v="0"/>
    <x v="2"/>
    <n v="0"/>
    <n v="0"/>
    <n v="0"/>
    <n v="0"/>
    <n v="0"/>
    <n v="0"/>
    <n v="0"/>
    <n v="0"/>
    <n v="0"/>
    <n v="0"/>
    <n v="0"/>
    <n v="78"/>
    <n v="5"/>
    <n v="46"/>
    <n v="26"/>
    <n v="1"/>
    <n v="0"/>
    <n v="141"/>
    <n v="5"/>
    <n v="46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744046e-d5a4-4ea4-9496-3bba17fca7ad"/>
    <s v="3a6846e3-ff40-485d-919c-c857026cb5d7"/>
    <s v="BFL-Govdc-Apps/bfl/bus-procurement-panel4"/>
    <x v="0"/>
    <s v="develop"/>
    <n v="32471"/>
    <d v="2026-01-19T16:04:24"/>
    <d v="2026-01-19T16:04:24"/>
    <d v="2026-01-19T16:05:52"/>
    <s v="16"/>
    <s v="19/01/2026"/>
    <d v="1899-12-30T00:01:27"/>
    <s v="sast,containers,sca"/>
    <s v="achauhan4"/>
    <x v="1"/>
    <s v="Project Scan"/>
    <b v="1"/>
    <b v="1"/>
    <b v="0"/>
    <b v="1"/>
    <b v="0"/>
    <b v="0"/>
    <n v="150"/>
    <n v="13"/>
    <n v="33"/>
    <n v="53"/>
    <n v="18"/>
    <n v="1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ce3edd8e-da0e-4d1e-be90-3af4ffccb11e"/>
    <s v="179cb398-158b-46e1-8293-3ed8fc467627"/>
    <s v="BFL-Govdc-Apps/bfl/bus-contract-kpi"/>
    <x v="0"/>
    <s v="develop"/>
    <n v="4576"/>
    <d v="2026-01-19T16:04:11"/>
    <d v="2026-01-19T16:04:11"/>
    <d v="2026-01-19T16:06:23"/>
    <s v="16"/>
    <s v="19/01/2026"/>
    <d v="1899-12-30T00:02:12"/>
    <s v="sast,containers,sca"/>
    <s v="achauhan4"/>
    <x v="1"/>
    <s v="Project Scan"/>
    <b v="1"/>
    <b v="1"/>
    <b v="0"/>
    <b v="1"/>
    <b v="0"/>
    <b v="0"/>
    <n v="169"/>
    <n v="11"/>
    <n v="33"/>
    <n v="43"/>
    <n v="30"/>
    <n v="1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c6073fbb-7050-45a6-b268-d12bbf135f4e"/>
    <s v="b420aaeb-79be-4270-9489-fe82b492d557"/>
    <s v="BFL-Govdc-Apps/bfl/route-service"/>
    <x v="0"/>
    <s v="develop"/>
    <n v="8943"/>
    <d v="2026-01-19T16:03:52"/>
    <d v="2026-01-19T16:03:52"/>
    <d v="2026-01-19T16:05:04"/>
    <s v="16"/>
    <s v="19/01/2026"/>
    <d v="1899-12-30T00:01:12"/>
    <s v="sast,containers,sca"/>
    <s v="achauhan4"/>
    <x v="1"/>
    <s v="Project Scan"/>
    <b v="1"/>
    <b v="1"/>
    <b v="0"/>
    <b v="1"/>
    <b v="0"/>
    <b v="0"/>
    <n v="130"/>
    <n v="3"/>
    <n v="21"/>
    <n v="33"/>
    <n v="23"/>
    <n v="1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8a425cd7-6af2-4dad-aa7c-91701f2849b7"/>
    <s v="c1a09b8b-7bc0-4326-ae87-becccf9b8d33"/>
    <s v="BFL-Govdc-Apps/bfl/bos-contract"/>
    <x v="0"/>
    <s v="develop"/>
    <n v="51788"/>
    <d v="2026-01-19T16:03:40"/>
    <d v="2026-01-19T16:03:40"/>
    <d v="2026-01-19T16:06:27"/>
    <s v="16"/>
    <s v="19/01/2026"/>
    <d v="1899-12-30T00:02:48"/>
    <s v="sast,containers,sca"/>
    <s v="achauhan4"/>
    <x v="1"/>
    <s v="Project Scan"/>
    <b v="1"/>
    <b v="1"/>
    <b v="0"/>
    <b v="1"/>
    <b v="0"/>
    <b v="0"/>
    <n v="141"/>
    <n v="3"/>
    <n v="23"/>
    <n v="34"/>
    <n v="27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da3f5b2a-59d4-4386-b525-3ba60ec41184"/>
    <s v="60a37300-acd2-4774-a84b-9c2909ba9ad8"/>
    <s v="BFL-Govdc-Apps/bfl/gtfs-r-validator"/>
    <x v="0"/>
    <s v="develop"/>
    <n v="2912"/>
    <d v="2026-01-19T16:03:23"/>
    <d v="2026-01-19T16:03:23"/>
    <d v="2026-01-19T16:06:36"/>
    <s v="16"/>
    <s v="19/01/2026"/>
    <d v="1899-12-30T00:03:13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b37d97c-d7ec-4fa0-a491-15b67a863e1f"/>
    <s v="668e956d-ba2f-4211-a98d-bc20d89dc71f"/>
    <s v="BFL-Govdc-Apps/ptips/ptips-web-client"/>
    <x v="0"/>
    <s v="develop"/>
    <n v="107446"/>
    <d v="2026-01-19T16:03:06"/>
    <d v="2026-01-19T16:03:06"/>
    <d v="2026-01-19T16:07:32"/>
    <s v="16"/>
    <s v="19/01/2026"/>
    <d v="1899-12-30T00:04:26"/>
    <s v="sast,containers,sca"/>
    <s v="achauhan4"/>
    <x v="1"/>
    <s v="Project Scan"/>
    <b v="1"/>
    <b v="1"/>
    <b v="0"/>
    <b v="1"/>
    <b v="0"/>
    <b v="0"/>
    <n v="1101"/>
    <n v="14"/>
    <n v="28"/>
    <n v="84"/>
    <n v="22"/>
    <n v="2"/>
    <x v="1"/>
    <n v="0"/>
    <n v="0"/>
    <n v="2"/>
    <n v="12"/>
    <n v="0"/>
    <n v="0"/>
    <n v="0"/>
    <n v="0"/>
    <n v="0"/>
    <n v="0"/>
    <n v="0"/>
    <n v="68"/>
    <n v="7"/>
    <n v="14"/>
    <n v="41"/>
    <n v="5"/>
    <n v="1"/>
    <n v="1019"/>
    <n v="7"/>
    <n v="14"/>
    <n v="4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2b3ca78-3f0b-416a-be1a-1fe7cf9d4fcb"/>
    <s v="10cbaf8f-f890-4428-bb85-c4cd8d8247cc"/>
    <s v="BFL-Govdc-Apps/ptips/ptips-core"/>
    <x v="0"/>
    <s v="develop"/>
    <n v="565747"/>
    <d v="2026-01-19T16:02:30"/>
    <d v="2026-01-19T16:02:30"/>
    <d v="2026-01-19T16:07:02"/>
    <s v="16"/>
    <s v="19/01/2026"/>
    <d v="1899-12-30T00:04:32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da4272-1c07-4097-9d87-0cf5fb90f4ed"/>
    <s v="4708f323-e8ef-4eae-a378-64b568f3b763"/>
    <s v="BFL-Govdc-Apps/bfl/bfms"/>
    <x v="0"/>
    <s v="develop"/>
    <n v="31533"/>
    <d v="2026-01-19T16:01:54"/>
    <d v="2026-01-19T16:01:54"/>
    <d v="2026-01-19T16:04:12"/>
    <s v="16"/>
    <s v="19/01/2026"/>
    <d v="1899-12-30T00:02:18"/>
    <s v="sast,containers,sca"/>
    <s v="achauhan4"/>
    <x v="1"/>
    <s v="Project Scan"/>
    <b v="1"/>
    <b v="1"/>
    <b v="0"/>
    <b v="1"/>
    <b v="0"/>
    <b v="0"/>
    <n v="197"/>
    <n v="13"/>
    <n v="39"/>
    <n v="49"/>
    <n v="48"/>
    <n v="1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322de5e5-2e8d-474b-b62f-e5f9ec0d818c"/>
    <s v="051b0812-0f3d-4df8-b3f1-c0f637be0b9d"/>
    <s v="BFL-Govdc-Apps/bfl/iei-validator"/>
    <x v="0"/>
    <s v="develop"/>
    <n v="75721"/>
    <d v="2026-01-19T16:01:31"/>
    <d v="2026-01-19T16:01:31"/>
    <d v="2026-01-19T16:04:01"/>
    <s v="16"/>
    <s v="19/01/2026"/>
    <d v="1899-12-30T00:02:30"/>
    <s v="sast,containers,sca"/>
    <s v="achauhan4"/>
    <x v="1"/>
    <s v="Project Scan"/>
    <b v="1"/>
    <b v="1"/>
    <b v="0"/>
    <b v="1"/>
    <b v="0"/>
    <b v="0"/>
    <n v="206"/>
    <n v="14"/>
    <n v="38"/>
    <n v="50"/>
    <n v="42"/>
    <n v="2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92"/>
    <n v="2"/>
    <n v="32"/>
    <n v="44"/>
    <n v="12"/>
    <n v="2"/>
  </r>
  <r>
    <s v="4745a941-cd8e-44ac-a491-a6c6587081e0"/>
    <s v="540e17b5-2501-4d81-906d-d882c29dbfad"/>
    <s v="BFL-Govdc-Apps/bfl/transport-data-processor"/>
    <x v="0"/>
    <s v="develop"/>
    <n v="12722"/>
    <d v="2026-01-19T16:01:14"/>
    <d v="2026-01-19T16:01:14"/>
    <d v="2026-01-19T16:03:28"/>
    <s v="16"/>
    <s v="19/01/2026"/>
    <d v="1899-12-30T00:02:14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2bd259b3-2502-41df-8331-bb9e8f8ed658"/>
    <s v="1446b08d-d8a9-4403-a208-234af7207d0e"/>
    <s v="BFL-Govdc-Apps/bfl/bsar"/>
    <x v="0"/>
    <s v="feature_OSDBAU-4715"/>
    <n v="43479"/>
    <d v="2026-01-15T15:22:45"/>
    <d v="2026-01-15T15:22:45"/>
    <d v="2026-01-15T15:24:35"/>
    <s v="15"/>
    <s v="15/01/2026"/>
    <d v="1899-12-30T00:01:50"/>
    <s v="sast,containers,sca"/>
    <s v="achauhan4"/>
    <x v="1"/>
    <s v="Project Scan"/>
    <b v="1"/>
    <b v="1"/>
    <b v="0"/>
    <b v="1"/>
    <b v="0"/>
    <b v="0"/>
    <n v="124"/>
    <n v="10"/>
    <n v="25"/>
    <n v="48"/>
    <n v="11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7910a2f-a2b5-4f7f-8db7-efa23eced398"/>
    <s v="10cbaf8f-f890-4428-bb85-c4cd8d8247cc"/>
    <s v="BFL-Govdc-Apps/ptips/ptips-core"/>
    <x v="0"/>
    <s v="ptips-modernisation-interim"/>
    <n v="564878"/>
    <d v="2026-01-14T00:25:30"/>
    <d v="2026-01-14T00:25:30"/>
    <d v="2026-01-14T00:30:19"/>
    <s v="0"/>
    <s v="14/01/2026"/>
    <d v="1899-12-30T00:04:49"/>
    <s v="sast,containers,sca"/>
    <s v="achauhan4"/>
    <x v="1"/>
    <s v="Project Scan"/>
    <b v="1"/>
    <b v="1"/>
    <b v="0"/>
    <b v="1"/>
    <b v="0"/>
    <b v="0"/>
    <n v="59"/>
    <n v="0"/>
    <n v="4"/>
    <n v="20"/>
    <n v="14"/>
    <n v="0"/>
    <x v="8"/>
    <n v="0"/>
    <n v="0"/>
    <n v="2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7a0e8b0-ddd8-4646-998e-2214abbbcb90"/>
    <s v="b420aaeb-79be-4270-9489-fe82b492d557"/>
    <s v="BFL-Govdc-Apps/bfl/route-service"/>
    <x v="0"/>
    <s v="develop"/>
    <n v="8943"/>
    <d v="2026-01-12T15:36:37"/>
    <d v="2026-01-12T15:36:37"/>
    <d v="2026-01-12T15:37:49"/>
    <s v="15"/>
    <s v="12/01/2026"/>
    <d v="1899-12-30T00:01:13"/>
    <s v="sast,containers,sca"/>
    <s v="achauhan4"/>
    <x v="1"/>
    <s v="Project Scan"/>
    <b v="1"/>
    <b v="1"/>
    <b v="0"/>
    <b v="1"/>
    <b v="0"/>
    <b v="0"/>
    <n v="128"/>
    <n v="4"/>
    <n v="21"/>
    <n v="29"/>
    <n v="23"/>
    <n v="2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6e927c6f-751f-4548-8434-0ae35a1ac87b"/>
    <s v="c1a09b8b-7bc0-4326-ae87-becccf9b8d33"/>
    <s v="BFL-Govdc-Apps/bfl/bos-contract"/>
    <x v="0"/>
    <s v="develop"/>
    <n v="51788"/>
    <d v="2026-01-12T15:36:20"/>
    <d v="2026-01-12T15:36:20"/>
    <d v="2026-01-12T15:38:10"/>
    <s v="15"/>
    <s v="12/01/2026"/>
    <d v="1899-12-30T00:01:50"/>
    <s v="sast,containers,sca"/>
    <s v="achauhan4"/>
    <x v="1"/>
    <s v="Project Scan"/>
    <b v="1"/>
    <b v="1"/>
    <b v="0"/>
    <b v="1"/>
    <b v="0"/>
    <b v="0"/>
    <n v="139"/>
    <n v="4"/>
    <n v="23"/>
    <n v="30"/>
    <n v="27"/>
    <n v="2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c8227be-7a56-4875-8c4c-5ce1f175cc45"/>
    <s v="60a37300-acd2-4774-a84b-9c2909ba9ad8"/>
    <s v="BFL-Govdc-Apps/bfl/gtfs-r-validator"/>
    <x v="0"/>
    <s v="develop"/>
    <n v="2912"/>
    <d v="2026-01-12T15:36:06"/>
    <d v="2026-01-12T15:36:06"/>
    <d v="2026-01-12T15:39:17"/>
    <s v="15"/>
    <s v="12/01/2026"/>
    <d v="1899-12-30T00:03:11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45a647-410c-404d-97c5-8da95f458f5f"/>
    <s v="3a6846e3-ff40-485d-919c-c857026cb5d7"/>
    <s v="BFL-Govdc-Apps/bfl/bus-procurement-panel4"/>
    <x v="0"/>
    <s v="develop"/>
    <n v="32471"/>
    <d v="2026-01-12T15:35:48"/>
    <d v="2026-01-12T15:35:48"/>
    <d v="2026-01-12T15:37:35"/>
    <s v="15"/>
    <s v="12/01/2026"/>
    <d v="1899-12-30T00:01:47"/>
    <s v="sast,containers,sca"/>
    <s v="achauhan4"/>
    <x v="1"/>
    <s v="Project Scan"/>
    <b v="1"/>
    <b v="1"/>
    <b v="0"/>
    <b v="1"/>
    <b v="0"/>
    <b v="0"/>
    <n v="148"/>
    <n v="14"/>
    <n v="33"/>
    <n v="49"/>
    <n v="18"/>
    <n v="2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d6f4f589-a538-42bd-8547-2fa60d87f63f"/>
    <s v="179cb398-158b-46e1-8293-3ed8fc467627"/>
    <s v="BFL-Govdc-Apps/bfl/bus-contract-kpi"/>
    <x v="0"/>
    <s v="develop"/>
    <n v="4576"/>
    <d v="2026-01-12T15:35:34"/>
    <d v="2026-01-12T15:35:34"/>
    <d v="2026-01-12T15:37:45"/>
    <s v="15"/>
    <s v="12/01/2026"/>
    <d v="1899-12-30T00:02:12"/>
    <s v="sast,containers,sca"/>
    <s v="achauhan4"/>
    <x v="1"/>
    <s v="Project Scan"/>
    <b v="1"/>
    <b v="1"/>
    <b v="0"/>
    <b v="1"/>
    <b v="0"/>
    <b v="0"/>
    <n v="167"/>
    <n v="12"/>
    <n v="33"/>
    <n v="39"/>
    <n v="30"/>
    <n v="2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b5eb06c-44e9-4d21-ac7e-425a28dfa44f"/>
    <s v="668e956d-ba2f-4211-a98d-bc20d89dc71f"/>
    <s v="BFL-Govdc-Apps/ptips/ptips-web-client"/>
    <x v="0"/>
    <s v="develop"/>
    <n v="107446"/>
    <d v="2026-01-12T15:35:13"/>
    <d v="2026-01-12T15:35:13"/>
    <d v="2026-01-12T15:40:37"/>
    <s v="15"/>
    <s v="12/01/2026"/>
    <d v="1899-12-30T00:05:24"/>
    <s v="sast,containers,sca"/>
    <s v="achauhan4"/>
    <x v="1"/>
    <s v="Project Scan"/>
    <b v="1"/>
    <b v="1"/>
    <b v="0"/>
    <b v="1"/>
    <b v="0"/>
    <b v="0"/>
    <n v="1099"/>
    <n v="14"/>
    <n v="26"/>
    <n v="82"/>
    <n v="22"/>
    <n v="2"/>
    <x v="1"/>
    <n v="0"/>
    <n v="0"/>
    <n v="2"/>
    <n v="12"/>
    <n v="0"/>
    <n v="0"/>
    <n v="0"/>
    <n v="0"/>
    <n v="0"/>
    <n v="0"/>
    <n v="0"/>
    <n v="66"/>
    <n v="7"/>
    <n v="13"/>
    <n v="40"/>
    <n v="5"/>
    <n v="1"/>
    <n v="1019"/>
    <n v="7"/>
    <n v="13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30f3631-5114-448f-8b9b-dcb2307d2bdb"/>
    <s v="236f98d3-8fe8-4897-a3f7-9fdbed6fd619"/>
    <s v="BFL-Govdc-Apps/bfl/indices"/>
    <x v="0"/>
    <s v="develop"/>
    <n v="2717"/>
    <d v="2026-01-12T15:34:55"/>
    <d v="2026-01-12T15:34:55"/>
    <d v="2026-01-12T15:36:19"/>
    <s v="15"/>
    <s v="12/01/2026"/>
    <d v="1899-12-30T00:01:24"/>
    <s v="sast,containers,sca"/>
    <s v="achauhan4"/>
    <x v="1"/>
    <s v="Project Scan"/>
    <b v="1"/>
    <b v="1"/>
    <b v="0"/>
    <b v="1"/>
    <b v="0"/>
    <b v="0"/>
    <n v="143"/>
    <n v="4"/>
    <n v="21"/>
    <n v="29"/>
    <n v="24"/>
    <n v="2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b940dbbf-23d8-4943-9e40-b76106b635d7"/>
    <s v="89e7e7b7-9f2c-4741-a3b8-07a38d33fa05"/>
    <s v="BFL-Govdc-Apps/bfl/bus-procurement-panel3"/>
    <x v="0"/>
    <s v="develop"/>
    <n v="17950"/>
    <d v="2026-01-12T15:34:38"/>
    <d v="2026-01-12T15:34:38"/>
    <d v="2026-01-12T15:36:00"/>
    <s v="15"/>
    <s v="12/01/2026"/>
    <d v="1899-12-30T00:01:21"/>
    <s v="sast,containers,sca"/>
    <s v="achauhan4"/>
    <x v="1"/>
    <s v="Project Scan"/>
    <b v="1"/>
    <b v="1"/>
    <b v="0"/>
    <b v="1"/>
    <b v="0"/>
    <b v="0"/>
    <n v="154"/>
    <n v="14"/>
    <n v="31"/>
    <n v="51"/>
    <n v="26"/>
    <n v="2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603e1f96-f1f4-4554-a7cc-15189619d10a"/>
    <s v="1446b08d-d8a9-4403-a208-234af7207d0e"/>
    <s v="BFL-Govdc-Apps/bfl/bsar"/>
    <x v="0"/>
    <s v="develop"/>
    <n v="43440"/>
    <d v="2026-01-12T15:34:21"/>
    <d v="2026-01-12T15:34:21"/>
    <d v="2026-01-12T15:36:12"/>
    <s v="15"/>
    <s v="12/01/2026"/>
    <d v="1899-12-30T00:01:52"/>
    <s v="sast,containers,sca"/>
    <s v="achauhan4"/>
    <x v="1"/>
    <s v="Project Scan"/>
    <b v="1"/>
    <b v="1"/>
    <b v="0"/>
    <b v="1"/>
    <b v="0"/>
    <b v="0"/>
    <n v="132"/>
    <n v="10"/>
    <n v="25"/>
    <n v="48"/>
    <n v="11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cacb8378-1ad7-4246-9108-c0676cab75b8"/>
    <s v="46ea19ed-bdde-4aac-a4b2-ed3dff70fb07"/>
    <s v="BFL-Govdc-Apps/ptips/ptips-web-help"/>
    <x v="0"/>
    <s v="develop"/>
    <n v="4482"/>
    <d v="2026-01-12T15:34:03"/>
    <d v="2026-01-12T15:34:03"/>
    <d v="2026-01-12T15:37:27"/>
    <s v="15"/>
    <s v="12/01/2026"/>
    <d v="1899-12-30T00:03:24"/>
    <s v="sast,containers,sca"/>
    <s v="achauhan4"/>
    <x v="1"/>
    <s v="Project Scan"/>
    <b v="1"/>
    <b v="1"/>
    <b v="0"/>
    <b v="1"/>
    <b v="0"/>
    <b v="0"/>
    <n v="218"/>
    <n v="10"/>
    <n v="90"/>
    <n v="52"/>
    <n v="2"/>
    <n v="0"/>
    <x v="2"/>
    <n v="0"/>
    <n v="0"/>
    <n v="0"/>
    <n v="0"/>
    <n v="0"/>
    <n v="0"/>
    <n v="0"/>
    <n v="0"/>
    <n v="0"/>
    <n v="0"/>
    <n v="0"/>
    <n v="77"/>
    <n v="5"/>
    <n v="45"/>
    <n v="26"/>
    <n v="1"/>
    <n v="0"/>
    <n v="141"/>
    <n v="5"/>
    <n v="45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40dc2f7-11cc-4ecb-910c-f965e3047506"/>
    <s v="d3cf1258-9a7e-4bb3-a845-26a7aededf6a"/>
    <s v="BFL-Govdc-Apps/bfl/odin"/>
    <x v="0"/>
    <s v="develop"/>
    <n v="44462"/>
    <d v="2026-01-12T15:33:55"/>
    <d v="2026-01-12T15:33:55"/>
    <d v="2026-01-12T15:36:10"/>
    <s v="15"/>
    <s v="12/01/2026"/>
    <d v="1899-12-30T00:02:15"/>
    <s v="sast,containers,sca"/>
    <s v="achauhan4"/>
    <x v="1"/>
    <s v="Project Scan"/>
    <b v="1"/>
    <b v="1"/>
    <b v="0"/>
    <b v="1"/>
    <b v="0"/>
    <b v="0"/>
    <n v="145"/>
    <n v="14"/>
    <n v="31"/>
    <n v="51"/>
    <n v="13"/>
    <n v="2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82fa42be-405d-4ee6-8941-6309b829f246"/>
    <s v="540e17b5-2501-4d81-906d-d882c29dbfad"/>
    <s v="BFL-Govdc-Apps/bfl/transport-data-processor"/>
    <x v="0"/>
    <s v="develop"/>
    <n v="12722"/>
    <d v="2026-01-12T15:33:29"/>
    <d v="2026-01-12T15:33:29"/>
    <d v="2026-01-12T15:35:40"/>
    <s v="15"/>
    <s v="12/01/2026"/>
    <d v="1899-12-30T00:02:11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db15fb3e-341a-4c76-8a82-c387be210b60"/>
    <s v="10cbaf8f-f890-4428-bb85-c4cd8d8247cc"/>
    <s v="BFL-Govdc-Apps/ptips/ptips-core"/>
    <x v="0"/>
    <s v="develop"/>
    <n v="560390"/>
    <d v="2026-01-12T15:33:05"/>
    <d v="2026-01-12T15:33:05"/>
    <d v="2026-01-12T15:38:00"/>
    <s v="15"/>
    <s v="12/01/2026"/>
    <d v="1899-12-30T00:04:55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f61b6f7-3730-4342-ab2a-2b4d4c5b18db"/>
    <s v="051b0812-0f3d-4df8-b3f1-c0f637be0b9d"/>
    <s v="BFL-Govdc-Apps/bfl/iei-validator"/>
    <x v="0"/>
    <s v="develop"/>
    <n v="75721"/>
    <d v="2026-01-12T15:32:48"/>
    <d v="2026-01-12T15:32:48"/>
    <d v="2026-01-12T15:35:02"/>
    <s v="15"/>
    <s v="12/01/2026"/>
    <d v="1899-12-30T00:02:14"/>
    <s v="sast,containers,sca"/>
    <s v="achauhan4"/>
    <x v="1"/>
    <s v="Project Scan"/>
    <b v="1"/>
    <b v="1"/>
    <b v="0"/>
    <b v="1"/>
    <b v="0"/>
    <b v="0"/>
    <n v="208"/>
    <n v="16"/>
    <n v="40"/>
    <n v="46"/>
    <n v="42"/>
    <n v="4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94"/>
    <n v="4"/>
    <n v="34"/>
    <n v="40"/>
    <n v="12"/>
    <n v="4"/>
  </r>
  <r>
    <s v="cbd937d9-2d01-49f9-a0f5-76845833f19a"/>
    <s v="4708f323-e8ef-4eae-a378-64b568f3b763"/>
    <s v="BFL-Govdc-Apps/bfl/bfms"/>
    <x v="0"/>
    <s v="develop"/>
    <n v="31533"/>
    <d v="2026-01-12T15:32:30"/>
    <d v="2026-01-12T15:32:30"/>
    <d v="2026-01-12T15:34:45"/>
    <s v="15"/>
    <s v="12/01/2026"/>
    <d v="1899-12-30T00:02:15"/>
    <s v="sast,containers,sca"/>
    <s v="achauhan4"/>
    <x v="1"/>
    <s v="Project Scan"/>
    <b v="1"/>
    <b v="1"/>
    <b v="0"/>
    <b v="1"/>
    <b v="0"/>
    <b v="0"/>
    <n v="195"/>
    <n v="14"/>
    <n v="39"/>
    <n v="45"/>
    <n v="48"/>
    <n v="2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978ce4d3-36f2-4f79-9266-941a80c1f87f"/>
    <s v="c1a09b8b-7bc0-4326-ae87-becccf9b8d33"/>
    <s v="BFL-Govdc-Apps/bfl/bos-contract"/>
    <x v="0"/>
    <s v="feature_ADE-244"/>
    <n v="53773"/>
    <d v="2026-01-12T15:30:21"/>
    <d v="2026-01-12T15:30:21"/>
    <d v="2026-01-12T15:32:38"/>
    <s v="15"/>
    <s v="12/01/2026"/>
    <d v="1899-12-30T00:02:16"/>
    <s v="sast,containers,sca"/>
    <s v="achauhan4"/>
    <x v="1"/>
    <s v="Project Scan"/>
    <b v="1"/>
    <b v="1"/>
    <b v="0"/>
    <b v="1"/>
    <b v="0"/>
    <b v="0"/>
    <n v="140"/>
    <n v="4"/>
    <n v="23"/>
    <n v="30"/>
    <n v="27"/>
    <n v="2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7"/>
    <n v="1"/>
    <n v="3"/>
    <n v="2"/>
    <n v="7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ccba48e1-0133-4ed9-b79f-43f12b72d1cc"/>
    <s v="540e17b5-2501-4d81-906d-d882c29dbfad"/>
    <s v="BFL-Govdc-Apps/bfl/transport-data-processor"/>
    <x v="0"/>
    <s v="develop"/>
    <n v="12722"/>
    <d v="2026-01-05T15:29:41"/>
    <d v="2026-01-05T15:29:41"/>
    <d v="2026-01-05T15:30:53"/>
    <s v="15"/>
    <s v="5/01/2026"/>
    <d v="1899-12-30T00:01:12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b7291b07-d957-494a-aa56-3db714b867e9"/>
    <s v="4708f323-e8ef-4eae-a378-64b568f3b763"/>
    <s v="BFL-Govdc-Apps/bfl/bfms"/>
    <x v="0"/>
    <s v="develop"/>
    <n v="31533"/>
    <d v="2026-01-05T15:29:04"/>
    <d v="2026-01-05T15:29:04"/>
    <d v="2026-01-05T15:31:18"/>
    <s v="15"/>
    <s v="5/01/2026"/>
    <d v="1899-12-30T00:02:14"/>
    <s v="sast,apisec,containers,sca"/>
    <s v="achauhan4"/>
    <x v="1"/>
    <s v="Project Scan"/>
    <b v="1"/>
    <b v="1"/>
    <b v="0"/>
    <b v="1"/>
    <b v="1"/>
    <b v="0"/>
    <n v="185"/>
    <n v="13"/>
    <n v="37"/>
    <n v="41"/>
    <n v="47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9472a076-2742-441a-ba17-78bf9325f14d"/>
    <s v="d3cf1258-9a7e-4bb3-a845-26a7aededf6a"/>
    <s v="BFL-Govdc-Apps/bfl/odin"/>
    <x v="0"/>
    <s v="develop"/>
    <n v="44462"/>
    <d v="2026-01-05T15:28:04"/>
    <d v="2026-01-05T15:28:04"/>
    <d v="2026-01-05T15:30:30"/>
    <s v="15"/>
    <s v="5/01/2026"/>
    <d v="1899-12-30T00:02:27"/>
    <s v="sast,containers,sca"/>
    <s v="achauhan4"/>
    <x v="1"/>
    <s v="Project Scan"/>
    <b v="1"/>
    <b v="1"/>
    <b v="0"/>
    <b v="1"/>
    <b v="0"/>
    <b v="0"/>
    <n v="135"/>
    <n v="13"/>
    <n v="29"/>
    <n v="47"/>
    <n v="12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5065081a-ec48-41a7-bb1d-10776d57fc41"/>
    <s v="89e7e7b7-9f2c-4741-a3b8-07a38d33fa05"/>
    <s v="BFL-Govdc-Apps/bfl/bus-procurement-panel3"/>
    <x v="0"/>
    <s v="develop"/>
    <n v="17950"/>
    <d v="2026-01-05T15:27:50"/>
    <d v="2026-01-05T15:27:50"/>
    <d v="2026-01-05T15:29:09"/>
    <s v="15"/>
    <s v="5/01/2026"/>
    <d v="1899-12-30T00:01:19"/>
    <s v="sast,containers,sca"/>
    <s v="achauhan4"/>
    <x v="1"/>
    <s v="Project Scan"/>
    <b v="1"/>
    <b v="1"/>
    <b v="0"/>
    <b v="1"/>
    <b v="0"/>
    <b v="0"/>
    <n v="144"/>
    <n v="13"/>
    <n v="29"/>
    <n v="47"/>
    <n v="25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84623f73-a3f5-46b2-a28e-22964c6e0322"/>
    <s v="1446b08d-d8a9-4403-a208-234af7207d0e"/>
    <s v="BFL-Govdc-Apps/bfl/bsar"/>
    <x v="0"/>
    <s v="develop"/>
    <n v="43440"/>
    <d v="2026-01-05T15:27:36"/>
    <d v="2026-01-05T15:27:36"/>
    <d v="2026-01-05T15:29:26"/>
    <s v="15"/>
    <s v="5/01/2026"/>
    <d v="1899-12-30T00:01:50"/>
    <s v="sast,containers,sca"/>
    <s v="achauhan4"/>
    <x v="1"/>
    <s v="Project Scan"/>
    <b v="1"/>
    <b v="1"/>
    <b v="0"/>
    <b v="1"/>
    <b v="0"/>
    <b v="0"/>
    <n v="122"/>
    <n v="9"/>
    <n v="23"/>
    <n v="44"/>
    <n v="10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886bbcc-2cb1-4d8b-9353-d85f6696c11c"/>
    <s v="236f98d3-8fe8-4897-a3f7-9fdbed6fd619"/>
    <s v="BFL-Govdc-Apps/bfl/indices"/>
    <x v="0"/>
    <s v="develop"/>
    <n v="2717"/>
    <d v="2026-01-05T15:27:17"/>
    <d v="2026-01-05T15:27:17"/>
    <d v="2026-01-05T15:28:32"/>
    <s v="15"/>
    <s v="5/01/2026"/>
    <d v="1899-12-30T00:01:14"/>
    <s v="sast,containers,sca"/>
    <s v="achauhan4"/>
    <x v="1"/>
    <s v="Project Scan"/>
    <b v="1"/>
    <b v="1"/>
    <b v="0"/>
    <b v="1"/>
    <b v="0"/>
    <b v="0"/>
    <n v="133"/>
    <n v="3"/>
    <n v="19"/>
    <n v="25"/>
    <n v="23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082ca750-30f1-4fc9-acf1-0197805ed72f"/>
    <s v="46ea19ed-bdde-4aac-a4b2-ed3dff70fb07"/>
    <s v="BFL-Govdc-Apps/ptips/ptips-web-help"/>
    <x v="0"/>
    <s v="develop"/>
    <n v="4482"/>
    <d v="2026-01-05T15:26:48"/>
    <d v="2026-01-05T15:26:48"/>
    <d v="2026-01-05T15:30:21"/>
    <s v="15"/>
    <s v="5/01/2026"/>
    <d v="1899-12-30T00:03:33"/>
    <s v="sast,containers,sca"/>
    <s v="achauhan4"/>
    <x v="1"/>
    <s v="Project Scan"/>
    <b v="1"/>
    <b v="1"/>
    <b v="0"/>
    <b v="1"/>
    <b v="0"/>
    <b v="0"/>
    <n v="221"/>
    <n v="10"/>
    <n v="90"/>
    <n v="58"/>
    <n v="2"/>
    <n v="0"/>
    <x v="2"/>
    <n v="0"/>
    <n v="0"/>
    <n v="0"/>
    <n v="0"/>
    <n v="0"/>
    <n v="0"/>
    <n v="0"/>
    <n v="0"/>
    <n v="0"/>
    <n v="0"/>
    <n v="0"/>
    <n v="80"/>
    <n v="5"/>
    <n v="45"/>
    <n v="29"/>
    <n v="1"/>
    <n v="0"/>
    <n v="141"/>
    <n v="5"/>
    <n v="45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cb448c9-2275-4a57-8081-fa07ba28e3c3"/>
    <s v="10cbaf8f-f890-4428-bb85-c4cd8d8247cc"/>
    <s v="BFL-Govdc-Apps/ptips/ptips-core"/>
    <x v="0"/>
    <s v="develop"/>
    <n v="560390"/>
    <d v="2026-01-05T15:26:33"/>
    <d v="2026-01-05T15:26:33"/>
    <d v="2026-01-05T15:31:21"/>
    <s v="15"/>
    <s v="5/01/2026"/>
    <d v="1899-12-30T00:04:47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992e904-6d30-4401-ad21-80bd49a91e08"/>
    <s v="179cb398-158b-46e1-8293-3ed8fc467627"/>
    <s v="BFL-Govdc-Apps/bfl/bus-contract-kpi"/>
    <x v="0"/>
    <s v="develop"/>
    <n v="4576"/>
    <d v="2026-01-05T15:26:10"/>
    <d v="2026-01-05T15:26:10"/>
    <d v="2026-01-05T15:27:22"/>
    <s v="15"/>
    <s v="5/01/2026"/>
    <d v="1899-12-30T00:01:11"/>
    <s v="sast,containers,sca"/>
    <s v="achauhan4"/>
    <x v="1"/>
    <s v="Project Scan"/>
    <b v="1"/>
    <b v="1"/>
    <b v="0"/>
    <b v="1"/>
    <b v="0"/>
    <b v="0"/>
    <n v="141"/>
    <n v="11"/>
    <n v="31"/>
    <n v="35"/>
    <n v="29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66"/>
    <n v="5"/>
    <n v="8"/>
    <n v="8"/>
    <n v="10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6f14ff2a-5a23-43df-8208-6771b8e39495"/>
    <s v="051b0812-0f3d-4df8-b3f1-c0f637be0b9d"/>
    <s v="BFL-Govdc-Apps/bfl/iei-validator"/>
    <x v="0"/>
    <s v="develop"/>
    <n v="75721"/>
    <d v="2026-01-05T15:25:54"/>
    <d v="2026-01-05T15:25:54"/>
    <d v="2026-01-05T15:27:45"/>
    <s v="15"/>
    <s v="5/01/2026"/>
    <d v="1899-12-30T00:01:51"/>
    <s v="sast,containers,sca"/>
    <s v="achauhan4"/>
    <x v="1"/>
    <s v="Project Scan"/>
    <b v="1"/>
    <b v="1"/>
    <b v="0"/>
    <b v="1"/>
    <b v="0"/>
    <b v="0"/>
    <n v="188"/>
    <n v="14"/>
    <n v="36"/>
    <n v="38"/>
    <n v="4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74"/>
    <n v="2"/>
    <n v="30"/>
    <n v="32"/>
    <n v="10"/>
    <n v="0"/>
  </r>
  <r>
    <s v="e0479a2d-d7f4-41be-83ee-5107a6762d2f"/>
    <s v="3a6846e3-ff40-485d-919c-c857026cb5d7"/>
    <s v="BFL-Govdc-Apps/bfl/bus-procurement-panel4"/>
    <x v="0"/>
    <s v="develop"/>
    <n v="32471"/>
    <d v="2026-01-05T15:25:26"/>
    <d v="2026-01-05T15:25:26"/>
    <d v="2026-01-05T15:26:48"/>
    <s v="15"/>
    <s v="5/01/2026"/>
    <d v="1899-12-30T00:01:22"/>
    <s v="sast,containers,sca"/>
    <s v="achauhan4"/>
    <x v="1"/>
    <s v="Project Scan"/>
    <b v="1"/>
    <b v="1"/>
    <b v="0"/>
    <b v="1"/>
    <b v="0"/>
    <b v="0"/>
    <n v="138"/>
    <n v="13"/>
    <n v="31"/>
    <n v="45"/>
    <n v="17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879fa5d1-cc1e-47c0-9e23-2f5ddf8771dc"/>
    <s v="b420aaeb-79be-4270-9489-fe82b492d557"/>
    <s v="BFL-Govdc-Apps/bfl/route-service"/>
    <x v="0"/>
    <s v="develop"/>
    <n v="8943"/>
    <d v="2026-01-05T15:25:09"/>
    <d v="2026-01-05T15:25:09"/>
    <d v="2026-01-05T15:26:21"/>
    <s v="15"/>
    <s v="5/01/2026"/>
    <d v="1899-12-30T00:01:11"/>
    <s v="sast,containers,sca"/>
    <s v="achauhan4"/>
    <x v="1"/>
    <s v="Project Scan"/>
    <b v="1"/>
    <b v="1"/>
    <b v="0"/>
    <b v="1"/>
    <b v="0"/>
    <b v="0"/>
    <n v="118"/>
    <n v="3"/>
    <n v="19"/>
    <n v="25"/>
    <n v="22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e2475e76-2948-49be-8a0e-d3c5e7d92514"/>
    <s v="c1a09b8b-7bc0-4326-ae87-becccf9b8d33"/>
    <s v="BFL-Govdc-Apps/bfl/bos-contract"/>
    <x v="0"/>
    <s v="develop"/>
    <n v="51788"/>
    <d v="2026-01-05T15:24:56"/>
    <d v="2026-01-05T15:24:56"/>
    <d v="2026-01-05T15:26:36"/>
    <s v="15"/>
    <s v="5/01/2026"/>
    <d v="1899-12-30T00:01:40"/>
    <s v="sast,containers,sca"/>
    <s v="achauhan4"/>
    <x v="1"/>
    <s v="Project Scan"/>
    <b v="1"/>
    <b v="1"/>
    <b v="0"/>
    <b v="1"/>
    <b v="0"/>
    <b v="0"/>
    <n v="129"/>
    <n v="3"/>
    <n v="21"/>
    <n v="26"/>
    <n v="26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56445a8-ae9d-4865-b78a-5337e97f3b33"/>
    <s v="60a37300-acd2-4774-a84b-9c2909ba9ad8"/>
    <s v="BFL-Govdc-Apps/bfl/gtfs-r-validator"/>
    <x v="0"/>
    <s v="develop"/>
    <n v="2912"/>
    <d v="2026-01-05T15:24:34"/>
    <d v="2026-01-05T15:24:34"/>
    <d v="2026-01-05T15:26:47"/>
    <s v="15"/>
    <s v="5/01/2026"/>
    <d v="1899-12-30T00:02:12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876fffe-6b73-4556-9e78-9678e02fb385"/>
    <s v="668e956d-ba2f-4211-a98d-bc20d89dc71f"/>
    <s v="BFL-Govdc-Apps/ptips/ptips-web-client"/>
    <x v="0"/>
    <s v="develop"/>
    <n v="107446"/>
    <d v="2026-01-05T15:23:56"/>
    <d v="2026-01-05T15:23:56"/>
    <d v="2026-01-05T15:28:23"/>
    <s v="15"/>
    <s v="5/01/2026"/>
    <d v="1899-12-30T00:04:27"/>
    <s v="sast,containers,sca"/>
    <s v="achauhan4"/>
    <x v="1"/>
    <s v="Project Scan"/>
    <b v="1"/>
    <b v="1"/>
    <b v="0"/>
    <b v="1"/>
    <b v="0"/>
    <b v="0"/>
    <n v="1099"/>
    <n v="14"/>
    <n v="26"/>
    <n v="82"/>
    <n v="22"/>
    <n v="2"/>
    <x v="1"/>
    <n v="0"/>
    <n v="0"/>
    <n v="2"/>
    <n v="12"/>
    <n v="0"/>
    <n v="0"/>
    <n v="0"/>
    <n v="0"/>
    <n v="0"/>
    <n v="0"/>
    <n v="0"/>
    <n v="66"/>
    <n v="7"/>
    <n v="13"/>
    <n v="40"/>
    <n v="5"/>
    <n v="1"/>
    <n v="1019"/>
    <n v="7"/>
    <n v="13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67684d1-8056-4785-a40e-ffbe20b930e3"/>
    <s v="b420aaeb-79be-4270-9489-fe82b492d557"/>
    <s v="BFL-Govdc-Apps/bfl/route-service"/>
    <x v="0"/>
    <s v="develop"/>
    <n v="8943"/>
    <d v="2025-12-29T19:54:19"/>
    <d v="2025-12-29T19:54:19"/>
    <d v="2025-12-29T19:55:30"/>
    <s v="19"/>
    <s v="29/12/2025"/>
    <d v="1899-12-30T00:01:11"/>
    <s v="sast,containers,sca"/>
    <s v="achauhan4"/>
    <x v="1"/>
    <s v="Project Scan"/>
    <b v="1"/>
    <b v="1"/>
    <b v="0"/>
    <b v="1"/>
    <b v="0"/>
    <b v="0"/>
    <n v="106"/>
    <n v="3"/>
    <n v="19"/>
    <n v="25"/>
    <n v="22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52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80a110bf-95da-42af-8009-ebc7670cf2a1"/>
    <s v="c1a09b8b-7bc0-4326-ae87-becccf9b8d33"/>
    <s v="BFL-Govdc-Apps/bfl/bos-contract"/>
    <x v="0"/>
    <s v="develop"/>
    <n v="51788"/>
    <d v="2025-12-29T19:54:07"/>
    <d v="2025-12-29T19:54:07"/>
    <d v="2025-12-29T19:55:51"/>
    <s v="19"/>
    <s v="29/12/2025"/>
    <d v="1899-12-30T00:01:44"/>
    <s v="sast,containers,sca"/>
    <s v="achauhan4"/>
    <x v="1"/>
    <s v="Project Scan"/>
    <b v="1"/>
    <b v="1"/>
    <b v="0"/>
    <b v="1"/>
    <b v="0"/>
    <b v="0"/>
    <n v="117"/>
    <n v="3"/>
    <n v="21"/>
    <n v="26"/>
    <n v="26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54"/>
    <n v="1"/>
    <n v="3"/>
    <n v="2"/>
    <n v="7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2aecf60c-25f9-4a80-aacc-60eac0a8a791"/>
    <s v="3a6846e3-ff40-485d-919c-c857026cb5d7"/>
    <s v="BFL-Govdc-Apps/bfl/bus-procurement-panel4"/>
    <x v="0"/>
    <s v="develop"/>
    <n v="32471"/>
    <d v="2025-12-29T19:53:46"/>
    <d v="2025-12-29T19:53:46"/>
    <d v="2025-12-29T19:55:09"/>
    <s v="19"/>
    <s v="29/12/2025"/>
    <d v="1899-12-30T00:01:23"/>
    <s v="sast,containers,sca"/>
    <s v="achauhan4"/>
    <x v="1"/>
    <s v="Project Scan"/>
    <b v="1"/>
    <b v="1"/>
    <b v="0"/>
    <b v="1"/>
    <b v="0"/>
    <b v="0"/>
    <n v="138"/>
    <n v="13"/>
    <n v="31"/>
    <n v="45"/>
    <n v="17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ff42a131-6d03-4237-8d4d-19ceb8a8d3ba"/>
    <s v="60a37300-acd2-4774-a84b-9c2909ba9ad8"/>
    <s v="BFL-Govdc-Apps/bfl/gtfs-r-validator"/>
    <x v="0"/>
    <s v="develop"/>
    <n v="2912"/>
    <d v="2025-12-29T19:53:16"/>
    <d v="2025-12-29T19:53:16"/>
    <d v="2025-12-29T19:56:31"/>
    <s v="19"/>
    <s v="29/12/2025"/>
    <d v="1899-12-30T00:03:15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17f8a5e-b5ad-41ab-a5ee-65de708c6269"/>
    <s v="236f98d3-8fe8-4897-a3f7-9fdbed6fd619"/>
    <s v="BFL-Govdc-Apps/bfl/indices"/>
    <x v="0"/>
    <s v="develop"/>
    <n v="2717"/>
    <d v="2025-12-29T19:52:59"/>
    <d v="2025-12-29T19:52:59"/>
    <d v="2025-12-29T19:54:34"/>
    <s v="19"/>
    <s v="29/12/2025"/>
    <d v="1899-12-30T00:01:35"/>
    <s v="sast,containers,sca"/>
    <s v="achauhan4"/>
    <x v="1"/>
    <s v="Project Scan"/>
    <b v="1"/>
    <b v="1"/>
    <b v="0"/>
    <b v="1"/>
    <b v="0"/>
    <b v="0"/>
    <n v="122"/>
    <n v="3"/>
    <n v="19"/>
    <n v="25"/>
    <n v="23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67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bd1f515d-750f-473e-ba24-1ae8816adcb0"/>
    <s v="179cb398-158b-46e1-8293-3ed8fc467627"/>
    <s v="BFL-Govdc-Apps/bfl/bus-contract-kpi"/>
    <x v="0"/>
    <s v="develop"/>
    <n v="4576"/>
    <d v="2025-12-29T19:52:39"/>
    <d v="2025-12-29T19:52:39"/>
    <d v="2025-12-29T19:54:52"/>
    <s v="19"/>
    <s v="29/12/2025"/>
    <d v="1899-12-30T00:02:13"/>
    <s v="sast,containers,sca"/>
    <s v="achauhan4"/>
    <x v="1"/>
    <s v="Project Scan"/>
    <b v="1"/>
    <b v="1"/>
    <b v="0"/>
    <b v="1"/>
    <b v="0"/>
    <b v="0"/>
    <n v="157"/>
    <n v="11"/>
    <n v="31"/>
    <n v="35"/>
    <n v="29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669e578c-6391-4721-b1f3-6acd27ba4fd0"/>
    <s v="668e956d-ba2f-4211-a98d-bc20d89dc71f"/>
    <s v="BFL-Govdc-Apps/ptips/ptips-web-client"/>
    <x v="0"/>
    <s v="develop"/>
    <n v="107446"/>
    <d v="2025-12-29T19:52:24"/>
    <d v="2025-12-29T19:52:24"/>
    <d v="2025-12-29T19:56:51"/>
    <s v="19"/>
    <s v="29/12/2025"/>
    <d v="1899-12-30T00:04:27"/>
    <s v="sast,containers,sca"/>
    <s v="achauhan4"/>
    <x v="1"/>
    <s v="Project Scan"/>
    <b v="1"/>
    <b v="1"/>
    <b v="0"/>
    <b v="1"/>
    <b v="0"/>
    <b v="0"/>
    <n v="1097"/>
    <n v="14"/>
    <n v="22"/>
    <n v="82"/>
    <n v="22"/>
    <n v="2"/>
    <x v="1"/>
    <n v="0"/>
    <n v="0"/>
    <n v="2"/>
    <n v="12"/>
    <n v="0"/>
    <n v="0"/>
    <n v="0"/>
    <n v="0"/>
    <n v="0"/>
    <n v="0"/>
    <n v="0"/>
    <n v="64"/>
    <n v="7"/>
    <n v="11"/>
    <n v="40"/>
    <n v="5"/>
    <n v="1"/>
    <n v="1019"/>
    <n v="7"/>
    <n v="11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7b43838-2abd-4539-aa33-6909560e7da7"/>
    <s v="1446b08d-d8a9-4403-a208-234af7207d0e"/>
    <s v="BFL-Govdc-Apps/bfl/bsar"/>
    <x v="0"/>
    <s v="develop"/>
    <n v="43440"/>
    <d v="2025-12-29T19:51:51"/>
    <d v="2025-12-29T19:51:51"/>
    <d v="2025-12-29T19:54:15"/>
    <s v="19"/>
    <s v="29/12/2025"/>
    <d v="1899-12-30T00:02:24"/>
    <s v="sast,containers,sca"/>
    <s v="achauhan4"/>
    <x v="1"/>
    <s v="Project Scan"/>
    <b v="1"/>
    <b v="1"/>
    <b v="0"/>
    <b v="1"/>
    <b v="0"/>
    <b v="0"/>
    <n v="122"/>
    <n v="9"/>
    <n v="23"/>
    <n v="44"/>
    <n v="10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b4cad3a-6f2c-4ec6-bdd4-fd91adfafa2f"/>
    <s v="89e7e7b7-9f2c-4741-a3b8-07a38d33fa05"/>
    <s v="BFL-Govdc-Apps/bfl/bus-procurement-panel3"/>
    <x v="0"/>
    <s v="develop"/>
    <n v="17950"/>
    <d v="2025-12-29T19:51:35"/>
    <d v="2025-12-29T19:51:35"/>
    <d v="2025-12-29T19:53:49"/>
    <s v="19"/>
    <s v="29/12/2025"/>
    <d v="1899-12-30T00:02:13"/>
    <s v="sast,containers,sca"/>
    <s v="achauhan4"/>
    <x v="1"/>
    <s v="Project Scan"/>
    <b v="1"/>
    <b v="1"/>
    <b v="0"/>
    <b v="1"/>
    <b v="0"/>
    <b v="0"/>
    <n v="144"/>
    <n v="13"/>
    <n v="29"/>
    <n v="47"/>
    <n v="25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d747515-4593-4c50-b327-5375df713336"/>
    <s v="d3cf1258-9a7e-4bb3-a845-26a7aededf6a"/>
    <s v="BFL-Govdc-Apps/bfl/odin"/>
    <x v="0"/>
    <s v="develop"/>
    <n v="44462"/>
    <d v="2025-12-29T19:51:18"/>
    <d v="2025-12-29T19:51:18"/>
    <d v="2025-12-29T19:53:32"/>
    <s v="19"/>
    <s v="29/12/2025"/>
    <d v="1899-12-30T00:02:14"/>
    <s v="sast,containers,sca"/>
    <s v="achauhan4"/>
    <x v="1"/>
    <s v="Project Scan"/>
    <b v="1"/>
    <b v="1"/>
    <b v="0"/>
    <b v="1"/>
    <b v="0"/>
    <b v="0"/>
    <n v="135"/>
    <n v="13"/>
    <n v="29"/>
    <n v="47"/>
    <n v="12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67b63a1b-b96c-4e33-992d-72899669867e"/>
    <s v="46ea19ed-bdde-4aac-a4b2-ed3dff70fb07"/>
    <s v="BFL-Govdc-Apps/ptips/ptips-web-help"/>
    <x v="0"/>
    <s v="develop"/>
    <n v="4482"/>
    <d v="2025-12-29T19:51:09"/>
    <d v="2025-12-29T19:51:09"/>
    <d v="2025-12-29T19:54:37"/>
    <s v="19"/>
    <s v="29/12/2025"/>
    <d v="1899-12-30T00:03:28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2a3310b-2a20-46dd-831d-efe5833910ab"/>
    <s v="051b0812-0f3d-4df8-b3f1-c0f637be0b9d"/>
    <s v="BFL-Govdc-Apps/bfl/iei-validator"/>
    <x v="0"/>
    <s v="develop"/>
    <n v="75721"/>
    <d v="2025-12-29T19:50:44"/>
    <d v="2025-12-29T19:50:44"/>
    <d v="2025-12-29T19:54:57"/>
    <s v="19"/>
    <s v="29/12/2025"/>
    <d v="1899-12-30T00:04:12"/>
    <s v="sast,containers,sca"/>
    <s v="achauhan4"/>
    <x v="1"/>
    <s v="Project Scan"/>
    <b v="1"/>
    <b v="1"/>
    <b v="0"/>
    <b v="1"/>
    <b v="0"/>
    <b v="0"/>
    <n v="188"/>
    <n v="14"/>
    <n v="36"/>
    <n v="38"/>
    <n v="4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74"/>
    <n v="2"/>
    <n v="30"/>
    <n v="32"/>
    <n v="10"/>
    <n v="0"/>
  </r>
  <r>
    <s v="22f6fa27-0b71-40ae-9879-ff5bc686140f"/>
    <s v="10cbaf8f-f890-4428-bb85-c4cd8d8247cc"/>
    <s v="BFL-Govdc-Apps/ptips/ptips-core"/>
    <x v="0"/>
    <s v="develop"/>
    <n v="560390"/>
    <d v="2025-12-29T19:50:19"/>
    <d v="2025-12-29T19:50:19"/>
    <d v="2025-12-29T19:54:45"/>
    <s v="19"/>
    <s v="29/12/2025"/>
    <d v="1899-12-30T00:04:26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a727008-0a5b-4571-8efe-b060b0708f78"/>
    <s v="540e17b5-2501-4d81-906d-d882c29dbfad"/>
    <s v="BFL-Govdc-Apps/bfl/transport-data-processor"/>
    <x v="0"/>
    <s v="develop"/>
    <n v="12722"/>
    <d v="2025-12-29T19:49:58"/>
    <d v="2025-12-29T19:49:58"/>
    <d v="2025-12-29T19:52:12"/>
    <s v="19"/>
    <s v="29/12/2025"/>
    <d v="1899-12-30T00:02:13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8faf8f3c-fc9e-4928-b46c-bc9c47ab39b4"/>
    <s v="4708f323-e8ef-4eae-a378-64b568f3b763"/>
    <s v="BFL-Govdc-Apps/bfl/bfms"/>
    <x v="0"/>
    <s v="develop"/>
    <n v="31533"/>
    <d v="2025-12-29T19:49:43"/>
    <d v="2025-12-29T19:49:43"/>
    <d v="2025-12-29T19:52:50"/>
    <s v="19"/>
    <s v="29/12/2025"/>
    <d v="1899-12-30T00:03:07"/>
    <s v="sast,containers,sca"/>
    <s v="achauhan4"/>
    <x v="1"/>
    <s v="Project Scan"/>
    <b v="1"/>
    <b v="1"/>
    <b v="0"/>
    <b v="1"/>
    <b v="0"/>
    <b v="0"/>
    <n v="185"/>
    <n v="13"/>
    <n v="37"/>
    <n v="41"/>
    <n v="47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e0c1efe-25dd-4b08-825f-f9cc6388072a"/>
    <s v="051b0812-0f3d-4df8-b3f1-c0f637be0b9d"/>
    <s v="BFL-Govdc-Apps/bfl/iei-validator"/>
    <x v="0"/>
    <s v="develop"/>
    <n v="75721"/>
    <d v="2025-12-22T18:20:30"/>
    <d v="2025-12-22T18:20:30"/>
    <d v="2025-12-22T18:22:13"/>
    <s v="18"/>
    <s v="22/12/2025"/>
    <d v="1899-12-30T00:01:43"/>
    <s v="sast,containers,sca"/>
    <s v="achauhan4"/>
    <x v="1"/>
    <s v="Project Scan"/>
    <b v="1"/>
    <b v="1"/>
    <b v="0"/>
    <b v="1"/>
    <b v="0"/>
    <b v="0"/>
    <n v="186"/>
    <n v="14"/>
    <n v="34"/>
    <n v="38"/>
    <n v="4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72"/>
    <n v="2"/>
    <n v="28"/>
    <n v="32"/>
    <n v="10"/>
    <n v="0"/>
  </r>
  <r>
    <s v="65b14f9f-981f-436f-b123-789f58d51300"/>
    <s v="89e7e7b7-9f2c-4741-a3b8-07a38d33fa05"/>
    <s v="BFL-Govdc-Apps/bfl/bus-procurement-panel3"/>
    <x v="0"/>
    <s v="develop"/>
    <n v="17950"/>
    <d v="2025-12-22T18:20:17"/>
    <d v="2025-12-22T18:20:17"/>
    <d v="2025-12-22T18:21:54"/>
    <s v="18"/>
    <s v="22/12/2025"/>
    <d v="1899-12-30T00:01:37"/>
    <s v="sast,containers,sca"/>
    <s v="achauhan4"/>
    <x v="1"/>
    <s v="Project Scan"/>
    <b v="1"/>
    <b v="1"/>
    <b v="0"/>
    <b v="1"/>
    <b v="0"/>
    <b v="0"/>
    <n v="143"/>
    <n v="13"/>
    <n v="28"/>
    <n v="46"/>
    <n v="26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a273c185-4e76-4a2f-81e4-30be1f02bbe2"/>
    <s v="540e17b5-2501-4d81-906d-d882c29dbfad"/>
    <s v="BFL-Govdc-Apps/bfl/transport-data-processor"/>
    <x v="0"/>
    <s v="develop"/>
    <n v="12722"/>
    <d v="2025-12-22T18:20:07"/>
    <d v="2025-12-22T18:20:07"/>
    <d v="2025-12-22T18:22:31"/>
    <s v="18"/>
    <s v="22/12/2025"/>
    <d v="1899-12-30T00:02:24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988e7e5c-bd0f-4319-ad8b-2c7149e05864"/>
    <s v="d3cf1258-9a7e-4bb3-a845-26a7aededf6a"/>
    <s v="BFL-Govdc-Apps/bfl/odin"/>
    <x v="0"/>
    <s v="develop"/>
    <n v="44462"/>
    <d v="2025-12-22T18:19:52"/>
    <d v="2025-12-22T18:19:52"/>
    <d v="2025-12-22T18:22:06"/>
    <s v="18"/>
    <s v="22/12/2025"/>
    <d v="1899-12-30T00:02:14"/>
    <s v="sast,containers,sca"/>
    <s v="achauhan4"/>
    <x v="1"/>
    <s v="Project Scan"/>
    <b v="1"/>
    <b v="1"/>
    <b v="0"/>
    <b v="1"/>
    <b v="0"/>
    <b v="0"/>
    <n v="134"/>
    <n v="13"/>
    <n v="28"/>
    <n v="46"/>
    <n v="13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db533c76-e52d-43fa-8443-8fdcff683548"/>
    <s v="1446b08d-d8a9-4403-a208-234af7207d0e"/>
    <s v="BFL-Govdc-Apps/bfl/bsar"/>
    <x v="0"/>
    <s v="develop"/>
    <n v="43440"/>
    <d v="2025-12-22T18:19:38"/>
    <d v="2025-12-22T18:19:38"/>
    <d v="2025-12-22T18:21:51"/>
    <s v="18"/>
    <s v="22/12/2025"/>
    <d v="1899-12-30T00:02:13"/>
    <s v="sast,containers,sca"/>
    <s v="achauhan4"/>
    <x v="1"/>
    <s v="Project Scan"/>
    <b v="1"/>
    <b v="1"/>
    <b v="0"/>
    <b v="1"/>
    <b v="0"/>
    <b v="0"/>
    <n v="121"/>
    <n v="9"/>
    <n v="22"/>
    <n v="43"/>
    <n v="11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9b226211-8758-42ec-87de-aa5f9f26c8de"/>
    <s v="236f98d3-8fe8-4897-a3f7-9fdbed6fd619"/>
    <s v="BFL-Govdc-Apps/bfl/indices"/>
    <x v="0"/>
    <s v="develop"/>
    <n v="2717"/>
    <d v="2025-12-22T18:19:26"/>
    <d v="2025-12-22T18:19:26"/>
    <d v="2025-12-22T18:20:39"/>
    <s v="18"/>
    <s v="22/12/2025"/>
    <d v="1899-12-30T00:01:12"/>
    <s v="sast,containers,sca"/>
    <s v="achauhan4"/>
    <x v="1"/>
    <s v="Project Scan"/>
    <b v="1"/>
    <b v="1"/>
    <b v="0"/>
    <b v="1"/>
    <b v="0"/>
    <b v="0"/>
    <n v="132"/>
    <n v="3"/>
    <n v="18"/>
    <n v="24"/>
    <n v="24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bd45dd66-1216-4dd8-9223-158b5ca38fe3"/>
    <s v="3a6846e3-ff40-485d-919c-c857026cb5d7"/>
    <s v="BFL-Govdc-Apps/bfl/bus-procurement-panel4"/>
    <x v="0"/>
    <s v="develop"/>
    <n v="32471"/>
    <d v="2025-12-22T18:19:17"/>
    <d v="2025-12-22T18:19:17"/>
    <d v="2025-12-22T18:20:31"/>
    <s v="18"/>
    <s v="22/12/2025"/>
    <d v="1899-12-30T00:01:14"/>
    <s v="sast,containers,sca"/>
    <s v="achauhan4"/>
    <x v="1"/>
    <s v="Project Scan"/>
    <b v="1"/>
    <b v="1"/>
    <b v="0"/>
    <b v="1"/>
    <b v="0"/>
    <b v="0"/>
    <n v="137"/>
    <n v="13"/>
    <n v="30"/>
    <n v="44"/>
    <n v="18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af0faae4-33bb-4488-9e34-bc61ed9a2c98"/>
    <s v="179cb398-158b-46e1-8293-3ed8fc467627"/>
    <s v="BFL-Govdc-Apps/bfl/bus-contract-kpi"/>
    <x v="0"/>
    <s v="develop"/>
    <n v="4576"/>
    <d v="2025-12-22T18:19:03"/>
    <d v="2025-12-22T18:19:03"/>
    <d v="2025-12-22T18:21:16"/>
    <s v="18"/>
    <s v="22/12/2025"/>
    <d v="1899-12-30T00:02:13"/>
    <s v="sast,containers,sca"/>
    <s v="achauhan4"/>
    <x v="1"/>
    <s v="Project Scan"/>
    <b v="1"/>
    <b v="1"/>
    <b v="0"/>
    <b v="1"/>
    <b v="0"/>
    <b v="0"/>
    <n v="156"/>
    <n v="11"/>
    <n v="30"/>
    <n v="34"/>
    <n v="30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23de821b-273c-49cc-a093-a8d8d74b7ffd"/>
    <s v="c1a09b8b-7bc0-4326-ae87-becccf9b8d33"/>
    <s v="BFL-Govdc-Apps/bfl/bos-contract"/>
    <x v="0"/>
    <s v="develop"/>
    <n v="51788"/>
    <d v="2025-12-22T18:18:47"/>
    <d v="2025-12-22T18:18:47"/>
    <d v="2025-12-22T18:20:15"/>
    <s v="18"/>
    <s v="22/12/2025"/>
    <d v="1899-12-30T00:01:28"/>
    <s v="sast,containers,sca"/>
    <s v="achauhan4"/>
    <x v="1"/>
    <s v="Project Scan"/>
    <b v="1"/>
    <b v="1"/>
    <b v="0"/>
    <b v="1"/>
    <b v="0"/>
    <b v="0"/>
    <n v="128"/>
    <n v="3"/>
    <n v="20"/>
    <n v="25"/>
    <n v="27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e9fe0e7c-a2f5-468a-ab93-30e4d687a863"/>
    <s v="46ea19ed-bdde-4aac-a4b2-ed3dff70fb07"/>
    <s v="BFL-Govdc-Apps/ptips/ptips-web-help"/>
    <x v="0"/>
    <s v="develop"/>
    <n v="4482"/>
    <d v="2025-12-22T18:18:37"/>
    <d v="2025-12-22T18:18:37"/>
    <d v="2025-12-22T18:22:06"/>
    <s v="18"/>
    <s v="22/12/2025"/>
    <d v="1899-12-30T00:03:29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00cf85a-0792-4595-85a0-6bd65d335761"/>
    <s v="60a37300-acd2-4774-a84b-9c2909ba9ad8"/>
    <s v="BFL-Govdc-Apps/bfl/gtfs-r-validator"/>
    <x v="0"/>
    <s v="develop"/>
    <n v="2912"/>
    <d v="2025-12-22T18:18:25"/>
    <d v="2025-12-22T18:18:25"/>
    <d v="2025-12-22T18:20:36"/>
    <s v="18"/>
    <s v="22/12/2025"/>
    <d v="1899-12-30T00:02:11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29486c5-ab22-4cf8-9714-04c2641c3141"/>
    <s v="10cbaf8f-f890-4428-bb85-c4cd8d8247cc"/>
    <s v="BFL-Govdc-Apps/ptips/ptips-core"/>
    <x v="0"/>
    <s v="develop"/>
    <n v="560390"/>
    <d v="2025-12-22T18:18:02"/>
    <d v="2025-12-22T18:18:02"/>
    <d v="2025-12-22T18:22:30"/>
    <s v="18"/>
    <s v="22/12/2025"/>
    <d v="1899-12-30T00:04:28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a2acd88-f2b4-4abf-bc5b-8ad3880d063d"/>
    <s v="668e956d-ba2f-4211-a98d-bc20d89dc71f"/>
    <s v="BFL-Govdc-Apps/ptips/ptips-web-client"/>
    <x v="0"/>
    <s v="develop"/>
    <n v="107446"/>
    <d v="2025-12-22T18:17:49"/>
    <d v="2025-12-22T18:17:49"/>
    <d v="2025-12-22T18:21:29"/>
    <s v="18"/>
    <s v="22/12/2025"/>
    <d v="1899-12-30T00:03:41"/>
    <s v="sast,containers,sca"/>
    <s v="achauhan4"/>
    <x v="1"/>
    <s v="Project Scan"/>
    <b v="1"/>
    <b v="1"/>
    <b v="0"/>
    <b v="1"/>
    <b v="0"/>
    <b v="0"/>
    <n v="1097"/>
    <n v="14"/>
    <n v="22"/>
    <n v="82"/>
    <n v="22"/>
    <n v="2"/>
    <x v="1"/>
    <n v="0"/>
    <n v="0"/>
    <n v="2"/>
    <n v="12"/>
    <n v="0"/>
    <n v="0"/>
    <n v="0"/>
    <n v="0"/>
    <n v="0"/>
    <n v="0"/>
    <n v="0"/>
    <n v="64"/>
    <n v="7"/>
    <n v="11"/>
    <n v="40"/>
    <n v="5"/>
    <n v="1"/>
    <n v="1019"/>
    <n v="7"/>
    <n v="11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3fbd881-721c-4c87-add0-2d57058ff715"/>
    <s v="b420aaeb-79be-4270-9489-fe82b492d557"/>
    <s v="BFL-Govdc-Apps/bfl/route-service"/>
    <x v="0"/>
    <s v="develop"/>
    <n v="8943"/>
    <d v="2025-12-22T18:17:16"/>
    <d v="2025-12-22T18:17:16"/>
    <d v="2025-12-22T18:18:26"/>
    <s v="18"/>
    <s v="22/12/2025"/>
    <d v="1899-12-30T00:01:09"/>
    <s v="sast,containers,sca"/>
    <s v="achauhan4"/>
    <x v="1"/>
    <s v="Project Scan"/>
    <b v="1"/>
    <b v="1"/>
    <b v="0"/>
    <b v="1"/>
    <b v="0"/>
    <b v="0"/>
    <n v="117"/>
    <n v="3"/>
    <n v="18"/>
    <n v="24"/>
    <n v="23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52c36ed3-e4df-45d3-af01-2a9a963c3662"/>
    <s v="4708f323-e8ef-4eae-a378-64b568f3b763"/>
    <s v="BFL-Govdc-Apps/bfl/bfms"/>
    <x v="0"/>
    <s v="develop"/>
    <n v="31533"/>
    <d v="2025-12-22T18:17:04"/>
    <d v="2025-12-22T18:17:04"/>
    <d v="2025-12-22T18:18:52"/>
    <s v="18"/>
    <s v="22/12/2025"/>
    <d v="1899-12-30T00:01:49"/>
    <s v="sast,containers,sca"/>
    <s v="achauhan4"/>
    <x v="1"/>
    <s v="Project Scan"/>
    <b v="1"/>
    <b v="1"/>
    <b v="0"/>
    <b v="1"/>
    <b v="0"/>
    <b v="0"/>
    <n v="184"/>
    <n v="13"/>
    <n v="36"/>
    <n v="40"/>
    <n v="48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b5cd22e8-e5ee-41a8-82e3-ed7af368fff0"/>
    <s v="668e956d-ba2f-4211-a98d-bc20d89dc71f"/>
    <s v="BFL-Govdc-Apps/ptips/ptips-web-client"/>
    <x v="0"/>
    <s v="develop"/>
    <n v="107446"/>
    <d v="2025-12-16T13:37:24"/>
    <d v="2025-12-16T13:37:24"/>
    <d v="2025-12-16T13:41:23"/>
    <s v="13"/>
    <s v="16/12/2025"/>
    <d v="1899-12-30T00:03:59"/>
    <s v="sast,containers,sca"/>
    <s v="achauhan4"/>
    <x v="1"/>
    <s v="Project Scan"/>
    <b v="1"/>
    <b v="1"/>
    <b v="0"/>
    <b v="1"/>
    <b v="0"/>
    <b v="0"/>
    <n v="1097"/>
    <n v="14"/>
    <n v="22"/>
    <n v="82"/>
    <n v="22"/>
    <n v="2"/>
    <x v="1"/>
    <n v="0"/>
    <n v="0"/>
    <n v="2"/>
    <n v="12"/>
    <n v="0"/>
    <n v="0"/>
    <n v="0"/>
    <n v="0"/>
    <n v="0"/>
    <n v="0"/>
    <n v="0"/>
    <n v="64"/>
    <n v="7"/>
    <n v="11"/>
    <n v="40"/>
    <n v="5"/>
    <n v="1"/>
    <n v="1019"/>
    <n v="7"/>
    <n v="11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7baa5f2-f975-41c7-978a-b548d5973330"/>
    <s v="60a37300-acd2-4774-a84b-9c2909ba9ad8"/>
    <s v="BFL-Govdc-Apps/bfl/gtfs-r-validator"/>
    <x v="0"/>
    <s v="develop"/>
    <n v="2912"/>
    <d v="2025-12-16T13:22:43"/>
    <d v="2025-12-16T13:22:43"/>
    <d v="2025-12-16T13:25:56"/>
    <s v="13"/>
    <s v="16/12/2025"/>
    <d v="1899-12-30T00:03:13"/>
    <s v="sast,sca,apisec"/>
    <s v="achauhan4"/>
    <x v="1"/>
    <s v="Project Scan"/>
    <b v="1"/>
    <b v="1"/>
    <b v="0"/>
    <b v="0"/>
    <b v="1"/>
    <b v="0"/>
    <n v="255"/>
    <n v="20"/>
    <n v="68"/>
    <n v="72"/>
    <n v="20"/>
    <n v="0"/>
    <x v="5"/>
    <n v="0"/>
    <n v="0"/>
    <n v="2"/>
    <n v="0"/>
    <n v="0"/>
    <n v="0"/>
    <n v="0"/>
    <n v="0"/>
    <n v="0"/>
    <n v="0"/>
    <n v="0"/>
    <n v="89"/>
    <n v="10"/>
    <n v="34"/>
    <n v="35"/>
    <n v="10"/>
    <n v="0"/>
    <n v="164"/>
    <n v="10"/>
    <n v="34"/>
    <n v="35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fb515d1-355c-43a0-b3b5-59e7884b18a6"/>
    <s v="10cbaf8f-f890-4428-bb85-c4cd8d8247cc"/>
    <s v="BFL-Govdc-Apps/ptips/ptips-core"/>
    <x v="0"/>
    <s v="develop"/>
    <n v="560390"/>
    <d v="2025-12-16T13:22:33"/>
    <d v="2025-12-16T13:22:33"/>
    <d v="2025-12-16T13:26:07"/>
    <s v="13"/>
    <s v="16/12/2025"/>
    <d v="1899-12-30T00:03:34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0c5a4df-b593-463e-a1ee-b62f966f16d1"/>
    <s v="c1a09b8b-7bc0-4326-ae87-becccf9b8d33"/>
    <s v="BFL-Govdc-Apps/bfl/bos-contract"/>
    <x v="0"/>
    <s v="develop"/>
    <n v="51788"/>
    <d v="2025-12-15T16:26:05"/>
    <d v="2025-12-15T16:26:05"/>
    <d v="2025-12-15T16:27:30"/>
    <s v="16"/>
    <s v="15/12/2025"/>
    <d v="1899-12-30T00:01:25"/>
    <s v="sast,containers,sca"/>
    <s v="achauhan4"/>
    <x v="1"/>
    <s v="Project Scan"/>
    <b v="1"/>
    <b v="1"/>
    <b v="0"/>
    <b v="1"/>
    <b v="0"/>
    <b v="0"/>
    <n v="186"/>
    <n v="7"/>
    <n v="49"/>
    <n v="48"/>
    <n v="29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61158728-bce9-4767-a53a-c6db8687a376"/>
    <s v="b420aaeb-79be-4270-9489-fe82b492d557"/>
    <s v="BFL-Govdc-Apps/bfl/route-service"/>
    <x v="0"/>
    <s v="develop"/>
    <n v="8943"/>
    <d v="2025-12-15T16:25:48"/>
    <d v="2025-12-15T16:25:48"/>
    <d v="2025-12-15T16:26:59"/>
    <s v="16"/>
    <s v="15/12/2025"/>
    <d v="1899-12-30T00:01:11"/>
    <s v="sast,containers,sca"/>
    <s v="achauhan4"/>
    <x v="1"/>
    <s v="Project Scan"/>
    <b v="1"/>
    <b v="1"/>
    <b v="0"/>
    <b v="1"/>
    <b v="0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c0deb01d-a7ae-49ee-96e3-37d2e1c68b41"/>
    <s v="3a6846e3-ff40-485d-919c-c857026cb5d7"/>
    <s v="BFL-Govdc-Apps/bfl/bus-procurement-panel4"/>
    <x v="0"/>
    <s v="develop"/>
    <n v="32471"/>
    <d v="2025-12-15T16:25:34"/>
    <d v="2025-12-15T16:25:34"/>
    <d v="2025-12-15T16:26:55"/>
    <s v="16"/>
    <s v="15/12/2025"/>
    <d v="1899-12-30T00:01:21"/>
    <s v="sast,containers,sca"/>
    <s v="achauhan4"/>
    <x v="1"/>
    <s v="Project Scan"/>
    <b v="1"/>
    <b v="1"/>
    <b v="0"/>
    <b v="1"/>
    <b v="0"/>
    <b v="0"/>
    <n v="195"/>
    <n v="17"/>
    <n v="59"/>
    <n v="67"/>
    <n v="20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72008b84-c492-433a-ac28-87baffce255f"/>
    <s v="236f98d3-8fe8-4897-a3f7-9fdbed6fd619"/>
    <s v="BFL-Govdc-Apps/bfl/indices"/>
    <x v="0"/>
    <s v="develop"/>
    <n v="2717"/>
    <d v="2025-12-15T16:25:20"/>
    <d v="2025-12-15T16:25:20"/>
    <d v="2025-12-15T16:26:34"/>
    <s v="16"/>
    <s v="15/12/2025"/>
    <d v="1899-12-30T00:01:13"/>
    <s v="sast,containers,sca"/>
    <s v="achauhan4"/>
    <x v="1"/>
    <s v="Project Scan"/>
    <b v="1"/>
    <b v="1"/>
    <b v="0"/>
    <b v="1"/>
    <b v="0"/>
    <b v="0"/>
    <n v="190"/>
    <n v="7"/>
    <n v="47"/>
    <n v="47"/>
    <n v="26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58223cf3-2378-448e-b964-ba8bb7aa7e7f"/>
    <s v="179cb398-158b-46e1-8293-3ed8fc467627"/>
    <s v="BFL-Govdc-Apps/bfl/bus-contract-kpi"/>
    <x v="0"/>
    <s v="develop"/>
    <n v="4576"/>
    <d v="2025-12-15T16:24:55"/>
    <d v="2025-12-15T16:24:55"/>
    <d v="2025-12-15T16:27:06"/>
    <s v="16"/>
    <s v="15/12/2025"/>
    <d v="1899-12-30T00:02:11"/>
    <s v="sast,containers,sca"/>
    <s v="achauhan4"/>
    <x v="1"/>
    <s v="Project Scan"/>
    <b v="1"/>
    <b v="1"/>
    <b v="0"/>
    <b v="1"/>
    <b v="0"/>
    <b v="0"/>
    <n v="214"/>
    <n v="15"/>
    <n v="59"/>
    <n v="57"/>
    <n v="32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586689c3-074f-41ca-a902-643f145318ac"/>
    <s v="1446b08d-d8a9-4403-a208-234af7207d0e"/>
    <s v="BFL-Govdc-Apps/bfl/bsar"/>
    <x v="0"/>
    <s v="develop"/>
    <n v="43440"/>
    <d v="2025-12-15T16:24:46"/>
    <d v="2025-12-15T16:24:46"/>
    <d v="2025-12-15T16:26:21"/>
    <s v="16"/>
    <s v="15/12/2025"/>
    <d v="1899-12-30T00:01:34"/>
    <s v="sast,containers,sca"/>
    <s v="achauhan4"/>
    <x v="1"/>
    <s v="Project Scan"/>
    <b v="1"/>
    <b v="1"/>
    <b v="0"/>
    <b v="1"/>
    <b v="0"/>
    <b v="0"/>
    <n v="179"/>
    <n v="13"/>
    <n v="51"/>
    <n v="66"/>
    <n v="13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1379af0a-7e52-48b5-a666-26c46e952395"/>
    <s v="46ea19ed-bdde-4aac-a4b2-ed3dff70fb07"/>
    <s v="BFL-Govdc-Apps/ptips/ptips-web-help"/>
    <x v="0"/>
    <s v="develop"/>
    <n v="4482"/>
    <d v="2025-12-15T16:24:00"/>
    <d v="2025-12-15T16:24:00"/>
    <d v="2025-12-15T16:27:32"/>
    <s v="16"/>
    <s v="15/12/2025"/>
    <d v="1899-12-30T00:03:32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98936cc-c5ea-4130-9ca4-c0e84d77da0b"/>
    <s v="d3cf1258-9a7e-4bb3-a845-26a7aededf6a"/>
    <s v="BFL-Govdc-Apps/bfl/odin"/>
    <x v="0"/>
    <s v="develop"/>
    <n v="44462"/>
    <d v="2025-12-15T16:23:47"/>
    <d v="2025-12-15T16:23:47"/>
    <d v="2025-12-15T16:26:03"/>
    <s v="16"/>
    <s v="15/12/2025"/>
    <d v="1899-12-30T00:02:15"/>
    <s v="sast,containers,sca"/>
    <s v="achauhan4"/>
    <x v="1"/>
    <s v="Project Scan"/>
    <b v="1"/>
    <b v="1"/>
    <b v="0"/>
    <b v="1"/>
    <b v="0"/>
    <b v="0"/>
    <n v="192"/>
    <n v="17"/>
    <n v="57"/>
    <n v="69"/>
    <n v="15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9be0867d-7cfe-433b-8d74-2563b733cd00"/>
    <s v="89e7e7b7-9f2c-4741-a3b8-07a38d33fa05"/>
    <s v="BFL-Govdc-Apps/bfl/bus-procurement-panel3"/>
    <x v="0"/>
    <s v="develop"/>
    <n v="17950"/>
    <d v="2025-12-15T16:23:15"/>
    <d v="2025-12-15T16:23:15"/>
    <d v="2025-12-15T16:25:03"/>
    <s v="16"/>
    <s v="15/12/2025"/>
    <d v="1899-12-30T00:01:47"/>
    <s v="sast,containers,sca"/>
    <s v="achauhan4"/>
    <x v="1"/>
    <s v="Project Scan"/>
    <b v="1"/>
    <b v="1"/>
    <b v="0"/>
    <b v="1"/>
    <b v="0"/>
    <b v="0"/>
    <n v="201"/>
    <n v="17"/>
    <n v="57"/>
    <n v="69"/>
    <n v="28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c431327f-59e2-4d0b-816f-c3ed27af9fd7"/>
    <s v="540e17b5-2501-4d81-906d-d882c29dbfad"/>
    <s v="BFL-Govdc-Apps/bfl/transport-data-processor"/>
    <x v="0"/>
    <s v="develop"/>
    <n v="12722"/>
    <d v="2025-12-15T16:23:00"/>
    <d v="2025-12-15T16:23:00"/>
    <d v="2025-12-15T16:25:13"/>
    <s v="16"/>
    <s v="15/12/2025"/>
    <d v="1899-12-30T00:02:13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98e51c77-81dc-4975-8a7b-4f2956f900fa"/>
    <s v="051b0812-0f3d-4df8-b3f1-c0f637be0b9d"/>
    <s v="BFL-Govdc-Apps/bfl/iei-validator"/>
    <x v="0"/>
    <s v="develop"/>
    <n v="75463"/>
    <d v="2025-12-15T16:22:16"/>
    <d v="2025-12-15T16:22:16"/>
    <d v="2025-12-15T16:24:31"/>
    <s v="16"/>
    <s v="15/12/2025"/>
    <d v="1899-12-30T00:02:15"/>
    <s v="sast,containers,sca"/>
    <s v="achauhan4"/>
    <x v="1"/>
    <s v="Project Scan"/>
    <b v="1"/>
    <b v="1"/>
    <b v="0"/>
    <b v="1"/>
    <b v="0"/>
    <b v="0"/>
    <n v="280"/>
    <n v="16"/>
    <n v="72"/>
    <n v="86"/>
    <n v="46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166"/>
    <n v="4"/>
    <n v="66"/>
    <n v="80"/>
    <n v="16"/>
    <n v="0"/>
  </r>
  <r>
    <s v="cfc5ef14-f387-4dfb-ac7b-de8e7cfbbee3"/>
    <s v="4708f323-e8ef-4eae-a378-64b568f3b763"/>
    <s v="BFL-Govdc-Apps/bfl/bfms"/>
    <x v="0"/>
    <s v="develop"/>
    <n v="31533"/>
    <d v="2025-12-15T16:18:01"/>
    <d v="2025-12-15T16:18:01"/>
    <d v="2025-12-15T16:19:40"/>
    <s v="16"/>
    <s v="15/12/2025"/>
    <d v="1899-12-30T00:01:39"/>
    <s v="sast,containers,sca"/>
    <s v="achauhan4"/>
    <x v="1"/>
    <s v="Project Scan"/>
    <b v="1"/>
    <b v="1"/>
    <b v="0"/>
    <b v="1"/>
    <b v="0"/>
    <b v="0"/>
    <n v="242"/>
    <n v="17"/>
    <n v="65"/>
    <n v="63"/>
    <n v="50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0a82d27-5812-430e-a4de-a6ff67f53d72"/>
    <s v="051b0812-0f3d-4df8-b3f1-c0f637be0b9d"/>
    <s v="BFL-Govdc-Apps/bfl/iei-validator"/>
    <x v="0"/>
    <s v="feature_ADE-230"/>
    <n v="75986"/>
    <d v="2025-12-11T16:22:27"/>
    <d v="2025-12-11T16:22:27"/>
    <d v="2025-12-11T16:24:05"/>
    <s v="16"/>
    <s v="11/12/2025"/>
    <d v="1899-12-30T00:01:38"/>
    <s v="sast,containers,sca"/>
    <s v="achauhan4"/>
    <x v="1"/>
    <s v="Project Scan"/>
    <b v="1"/>
    <b v="1"/>
    <b v="0"/>
    <b v="1"/>
    <b v="0"/>
    <b v="0"/>
    <n v="280"/>
    <n v="16"/>
    <n v="72"/>
    <n v="86"/>
    <n v="46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166"/>
    <n v="4"/>
    <n v="66"/>
    <n v="80"/>
    <n v="16"/>
    <n v="0"/>
  </r>
  <r>
    <s v="af07c480-55a2-4a6e-9ecb-3d4c898eaf2a"/>
    <s v="540e17b5-2501-4d81-906d-d882c29dbfad"/>
    <s v="BFL-Govdc-Apps/bfl/transport-data-processor"/>
    <x v="0"/>
    <s v="develop"/>
    <n v="12722"/>
    <d v="2025-12-08T14:06:16"/>
    <d v="2025-12-08T14:06:16"/>
    <d v="2025-12-08T14:08:53"/>
    <s v="14"/>
    <s v="8/12/2025"/>
    <d v="1899-12-30T00:02:37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1da59338-79d4-4caa-9a67-daa40a574d45"/>
    <s v="051b0812-0f3d-4df8-b3f1-c0f637be0b9d"/>
    <s v="BFL-Govdc-Apps/bfl/iei-validator"/>
    <x v="0"/>
    <s v="develop"/>
    <n v="75463"/>
    <d v="2025-12-08T14:06:08"/>
    <d v="2025-12-08T14:06:08"/>
    <d v="2025-12-08T14:08:35"/>
    <s v="14"/>
    <s v="8/12/2025"/>
    <d v="1899-12-30T00:02:27"/>
    <s v="sast,containers,sca"/>
    <s v="achauhan4"/>
    <x v="1"/>
    <s v="Project Scan"/>
    <b v="1"/>
    <b v="1"/>
    <b v="0"/>
    <b v="1"/>
    <b v="0"/>
    <b v="0"/>
    <n v="280"/>
    <n v="16"/>
    <n v="72"/>
    <n v="86"/>
    <n v="46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166"/>
    <n v="4"/>
    <n v="66"/>
    <n v="80"/>
    <n v="16"/>
    <n v="0"/>
  </r>
  <r>
    <s v="5720b7ee-4bbd-4c97-9d0a-8e0086e269df"/>
    <s v="d3cf1258-9a7e-4bb3-a845-26a7aededf6a"/>
    <s v="BFL-Govdc-Apps/bfl/odin"/>
    <x v="0"/>
    <s v="develop"/>
    <n v="44462"/>
    <d v="2025-12-08T14:05:34"/>
    <d v="2025-12-08T14:05:34"/>
    <d v="2025-12-08T14:07:08"/>
    <s v="14"/>
    <s v="8/12/2025"/>
    <d v="1899-12-30T00:01:33"/>
    <s v="sast,containers,sca"/>
    <s v="achauhan4"/>
    <x v="1"/>
    <s v="Project Scan"/>
    <b v="1"/>
    <b v="1"/>
    <b v="0"/>
    <b v="1"/>
    <b v="0"/>
    <b v="0"/>
    <n v="192"/>
    <n v="17"/>
    <n v="57"/>
    <n v="69"/>
    <n v="15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dc414c07-eb2e-4273-914b-7a3acc24a335"/>
    <s v="89e7e7b7-9f2c-4741-a3b8-07a38d33fa05"/>
    <s v="BFL-Govdc-Apps/bfl/bus-procurement-panel3"/>
    <x v="0"/>
    <s v="develop"/>
    <n v="17950"/>
    <d v="2025-12-08T14:05:19"/>
    <d v="2025-12-08T14:05:19"/>
    <d v="2025-12-08T14:07:22"/>
    <s v="14"/>
    <s v="8/12/2025"/>
    <d v="1899-12-30T00:02:03"/>
    <s v="sast,containers,sca"/>
    <s v="achauhan4"/>
    <x v="1"/>
    <s v="Project Scan"/>
    <b v="1"/>
    <b v="1"/>
    <b v="0"/>
    <b v="1"/>
    <b v="0"/>
    <b v="0"/>
    <n v="201"/>
    <n v="17"/>
    <n v="57"/>
    <n v="69"/>
    <n v="28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ed9bbc00-b07b-4670-9b55-f8f80ff492e8"/>
    <s v="179cb398-158b-46e1-8293-3ed8fc467627"/>
    <s v="BFL-Govdc-Apps/bfl/bus-contract-kpi"/>
    <x v="0"/>
    <s v="develop"/>
    <n v="4576"/>
    <d v="2025-12-08T14:05:08"/>
    <d v="2025-12-08T14:05:08"/>
    <d v="2025-12-08T14:06:18"/>
    <s v="14"/>
    <s v="8/12/2025"/>
    <d v="1899-12-30T00:01:10"/>
    <s v="sast,containers,sca"/>
    <s v="achauhan4"/>
    <x v="1"/>
    <s v="Project Scan"/>
    <b v="1"/>
    <b v="1"/>
    <b v="0"/>
    <b v="1"/>
    <b v="0"/>
    <b v="0"/>
    <n v="214"/>
    <n v="15"/>
    <n v="59"/>
    <n v="57"/>
    <n v="32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45858d71-98f5-4bdb-9ecc-a88d8270f033"/>
    <s v="60a37300-acd2-4774-a84b-9c2909ba9ad8"/>
    <s v="BFL-Govdc-Apps/bfl/gtfs-r-validator"/>
    <x v="0"/>
    <s v="develop"/>
    <n v="2912"/>
    <d v="2025-12-08T14:04:56"/>
    <d v="2025-12-08T14:04:56"/>
    <d v="2025-12-08T14:07:08"/>
    <s v="14"/>
    <s v="8/12/2025"/>
    <d v="1899-12-30T00:02:12"/>
    <s v="sast,containers,sca"/>
    <s v="achauhan4"/>
    <x v="1"/>
    <s v="Project Scan"/>
    <b v="1"/>
    <b v="1"/>
    <b v="0"/>
    <b v="1"/>
    <b v="0"/>
    <b v="0"/>
    <n v="255"/>
    <n v="20"/>
    <n v="68"/>
    <n v="72"/>
    <n v="20"/>
    <n v="0"/>
    <x v="5"/>
    <n v="0"/>
    <n v="0"/>
    <n v="2"/>
    <n v="0"/>
    <n v="0"/>
    <n v="0"/>
    <n v="0"/>
    <n v="0"/>
    <n v="0"/>
    <n v="0"/>
    <n v="0"/>
    <n v="89"/>
    <n v="10"/>
    <n v="34"/>
    <n v="35"/>
    <n v="10"/>
    <n v="0"/>
    <n v="164"/>
    <n v="10"/>
    <n v="34"/>
    <n v="35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d56dc83-d134-48f0-ac0f-d2838e7d42e2"/>
    <s v="4708f323-e8ef-4eae-a378-64b568f3b763"/>
    <s v="BFL-Govdc-Apps/bfl/bfms"/>
    <x v="0"/>
    <s v="develop"/>
    <n v="31533"/>
    <d v="2025-12-08T14:04:38"/>
    <d v="2025-12-08T14:04:38"/>
    <d v="2025-12-08T14:06:44"/>
    <s v="14"/>
    <s v="8/12/2025"/>
    <d v="1899-12-30T00:02:05"/>
    <s v="sast,containers,sca"/>
    <s v="achauhan4"/>
    <x v="1"/>
    <s v="Project Scan"/>
    <b v="1"/>
    <b v="1"/>
    <b v="0"/>
    <b v="1"/>
    <b v="0"/>
    <b v="0"/>
    <n v="232"/>
    <n v="17"/>
    <n v="65"/>
    <n v="63"/>
    <n v="50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9b1d3e84-3ba1-4e05-b5d4-2b6461fd629d"/>
    <s v="3a6846e3-ff40-485d-919c-c857026cb5d7"/>
    <s v="BFL-Govdc-Apps/bfl/bus-procurement-panel4"/>
    <x v="0"/>
    <s v="develop"/>
    <n v="32471"/>
    <d v="2025-12-08T14:04:27"/>
    <d v="2025-12-08T14:04:27"/>
    <d v="2025-12-08T14:05:45"/>
    <s v="14"/>
    <s v="8/12/2025"/>
    <d v="1899-12-30T00:01:18"/>
    <s v="sast,containers,sca"/>
    <s v="achauhan4"/>
    <x v="1"/>
    <s v="Project Scan"/>
    <b v="1"/>
    <b v="1"/>
    <b v="0"/>
    <b v="1"/>
    <b v="0"/>
    <b v="0"/>
    <n v="195"/>
    <n v="17"/>
    <n v="59"/>
    <n v="67"/>
    <n v="20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4259842-1f4b-4257-956e-1fa24d1b0bd9"/>
    <s v="1446b08d-d8a9-4403-a208-234af7207d0e"/>
    <s v="BFL-Govdc-Apps/bfl/bsar"/>
    <x v="0"/>
    <s v="develop"/>
    <n v="43440"/>
    <d v="2025-12-08T14:04:12"/>
    <d v="2025-12-08T14:04:12"/>
    <d v="2025-12-08T14:06:41"/>
    <s v="14"/>
    <s v="8/12/2025"/>
    <d v="1899-12-30T00:02:29"/>
    <s v="sast,containers,sca"/>
    <s v="achauhan4"/>
    <x v="1"/>
    <s v="Project Scan"/>
    <b v="1"/>
    <b v="1"/>
    <b v="0"/>
    <b v="1"/>
    <b v="0"/>
    <b v="0"/>
    <n v="179"/>
    <n v="13"/>
    <n v="51"/>
    <n v="66"/>
    <n v="13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cd3a27f-fea8-4626-a2d0-cee39f82c96e"/>
    <s v="236f98d3-8fe8-4897-a3f7-9fdbed6fd619"/>
    <s v="BFL-Govdc-Apps/bfl/indices"/>
    <x v="0"/>
    <s v="develop"/>
    <n v="2717"/>
    <d v="2025-12-08T14:04:01"/>
    <d v="2025-12-08T14:04:01"/>
    <d v="2025-12-08T14:06:17"/>
    <s v="14"/>
    <s v="8/12/2025"/>
    <d v="1899-12-30T00:02:16"/>
    <s v="sast,containers,sca"/>
    <s v="achauhan4"/>
    <x v="1"/>
    <s v="Project Scan"/>
    <b v="1"/>
    <b v="1"/>
    <b v="0"/>
    <b v="1"/>
    <b v="0"/>
    <b v="0"/>
    <n v="179"/>
    <n v="7"/>
    <n v="47"/>
    <n v="47"/>
    <n v="26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67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9185f602-c3d4-4019-9fb0-44694c784db5"/>
    <s v="b420aaeb-79be-4270-9489-fe82b492d557"/>
    <s v="BFL-Govdc-Apps/bfl/route-service"/>
    <x v="0"/>
    <s v="develop"/>
    <n v="8943"/>
    <d v="2025-12-08T14:03:48"/>
    <d v="2025-12-08T14:03:48"/>
    <d v="2025-12-08T14:04:58"/>
    <s v="14"/>
    <s v="8/12/2025"/>
    <d v="1899-12-30T00:01:11"/>
    <s v="sast,containers,sca"/>
    <s v="achauhan4"/>
    <x v="1"/>
    <s v="Project Scan"/>
    <b v="1"/>
    <b v="1"/>
    <b v="0"/>
    <b v="1"/>
    <b v="0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2066dbf9-4417-4cd2-800f-42a31eaa5c86"/>
    <s v="46ea19ed-bdde-4aac-a4b2-ed3dff70fb07"/>
    <s v="BFL-Govdc-Apps/ptips/ptips-web-help"/>
    <x v="0"/>
    <s v="develop"/>
    <n v="4482"/>
    <d v="2025-12-08T14:03:32"/>
    <d v="2025-12-08T14:03:32"/>
    <d v="2025-12-08T14:07:03"/>
    <s v="14"/>
    <s v="8/12/2025"/>
    <d v="1899-12-30T00:03:31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ded1a49-3af3-4fc1-bc0d-b239649a49cc"/>
    <s v="c1a09b8b-7bc0-4326-ae87-becccf9b8d33"/>
    <s v="BFL-Govdc-Apps/bfl/bos-contract"/>
    <x v="0"/>
    <s v="develop"/>
    <n v="51788"/>
    <d v="2025-12-08T14:03:21"/>
    <d v="2025-12-08T14:03:21"/>
    <d v="2025-12-08T14:04:48"/>
    <s v="14"/>
    <s v="8/12/2025"/>
    <d v="1899-12-30T00:01:27"/>
    <s v="sast,containers,sca"/>
    <s v="achauhan4"/>
    <x v="1"/>
    <s v="Project Scan"/>
    <b v="1"/>
    <b v="1"/>
    <b v="0"/>
    <b v="1"/>
    <b v="0"/>
    <b v="0"/>
    <n v="186"/>
    <n v="7"/>
    <n v="49"/>
    <n v="48"/>
    <n v="29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265878b6-4c9b-43c0-8582-e929533e5448"/>
    <s v="668e956d-ba2f-4211-a98d-bc20d89dc71f"/>
    <s v="BFL-Govdc-Apps/ptips/ptips-web-client"/>
    <x v="0"/>
    <s v="develop"/>
    <n v="107446"/>
    <d v="2025-12-08T14:03:08"/>
    <d v="2025-12-08T14:03:08"/>
    <d v="2025-12-08T14:07:03"/>
    <s v="14"/>
    <s v="8/12/2025"/>
    <d v="1899-12-30T00:03:54"/>
    <s v="sast,containers,sca"/>
    <s v="achauhan4"/>
    <x v="1"/>
    <s v="Project Scan"/>
    <b v="1"/>
    <b v="1"/>
    <b v="0"/>
    <b v="1"/>
    <b v="0"/>
    <b v="0"/>
    <n v="1098"/>
    <n v="14"/>
    <n v="22"/>
    <n v="84"/>
    <n v="22"/>
    <n v="2"/>
    <x v="1"/>
    <n v="0"/>
    <n v="0"/>
    <n v="2"/>
    <n v="12"/>
    <n v="0"/>
    <n v="0"/>
    <n v="0"/>
    <n v="0"/>
    <n v="0"/>
    <n v="0"/>
    <n v="0"/>
    <n v="65"/>
    <n v="7"/>
    <n v="11"/>
    <n v="41"/>
    <n v="5"/>
    <n v="1"/>
    <n v="1019"/>
    <n v="7"/>
    <n v="11"/>
    <n v="4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89047a4-955f-46da-88b4-61af9f077ab2"/>
    <s v="10cbaf8f-f890-4428-bb85-c4cd8d8247cc"/>
    <s v="BFL-Govdc-Apps/ptips/ptips-core"/>
    <x v="0"/>
    <s v="develop"/>
    <n v="556437"/>
    <d v="2025-12-08T14:02:41"/>
    <d v="2025-12-08T14:02:41"/>
    <d v="2025-12-08T14:07:24"/>
    <s v="14"/>
    <s v="8/12/2025"/>
    <d v="1899-12-30T00:04:43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8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15"/>
    <rowHierarchyUsage hierarchyUsage="117"/>
  </rowHierarchiesUsage>
  <colHierarchiesUsage count="1">
    <colHierarchyUsage hierarchyUsage="10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6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5" columnCount="2" cacheId="627034845">
        <x15:pivotRow count="2">
          <x15:c>
            <x15:v>112</x15:v>
          </x15:c>
          <x15:c>
            <x15:v>7412854</x15:v>
          </x15:c>
        </x15:pivotRow>
        <x15:pivotRow count="2">
          <x15:c>
            <x15:v>198</x15:v>
          </x15:c>
          <x15:c>
            <x15:v>8688662</x15:v>
          </x15:c>
        </x15:pivotRow>
        <x15:pivotRow count="2">
          <x15:c>
            <x15:v>128</x15:v>
          </x15:c>
          <x15:c>
            <x15:v>6303540</x15:v>
          </x15:c>
        </x15:pivotRow>
        <x15:pivotRow count="2">
          <x15:c>
            <x15:v>49</x15:v>
          </x15:c>
          <x15:c>
            <x15:v>2153155</x15:v>
          </x15:c>
        </x15:pivotRow>
        <x15:pivotRow count="2">
          <x15:c>
            <x15:v>487</x15:v>
          </x15:c>
          <x15:c>
            <x15:v>24558211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1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9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92" columnCount="2" cacheId="1899628693"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7</x15:v>
          </x15:c>
          <x15:c>
            <x15:v>296100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5</x15:v>
          </x15:c>
          <x15:c>
            <x15:v>111758</x15:v>
          </x15:c>
        </x15:pivotRow>
        <x15:pivotRow count="2">
          <x15:c>
            <x15:v>18</x15:v>
          </x15:c>
          <x15:c>
            <x15:v>1096892</x15:v>
          </x15:c>
        </x15:pivotRow>
        <x15:pivotRow count="2">
          <x15:c>
            <x15:v>4</x15:v>
          </x15:c>
          <x15:c>
            <x15:v>666876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17</x15:v>
          </x15:c>
          <x15:c>
            <x15:v>700020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585661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64262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15</x15:v>
          </x15:c>
          <x15:c>
            <x15:v>404254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23</x15:v>
          </x15:c>
          <x15:c>
            <x15:v>1158837</x15:v>
          </x15:c>
        </x15:pivotRow>
        <x15:pivotRow count="2">
          <x15:c>
            <x15:v>8</x15:v>
          </x15:c>
          <x15:c>
            <x15:v>832106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5</x15:v>
          </x15:c>
          <x15:c>
            <x15:v>108748</x15:v>
          </x15:c>
        </x15:pivotRow>
        <x15:pivotRow count="2">
          <x15:c>
            <x15:v>6</x15:v>
          </x15:c>
          <x15:c>
            <x15:v>147952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9</x15:v>
          </x15:c>
          <x15:c>
            <x15:v>221915</x15:v>
          </x15:c>
        </x15:pivotRow>
        <x15:pivotRow count="2">
          <x15:c>
            <x15:v>20</x15:v>
          </x15:c>
          <x15:c>
            <x15:v>1113642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2</x15:v>
          </x15:c>
          <x15:c>
            <x15:v>53283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19</x15:v>
          </x15:c>
          <x15:c>
            <x15:v>1115010</x15:v>
          </x15:c>
        </x15:pivotRow>
        <x15:pivotRow count="2">
          <x15:c>
            <x15:v>23</x15:v>
          </x15:c>
          <x15:c>
            <x15:v>1698616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139274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3</x15:v>
          </x15:c>
          <x15:c>
            <x15:v>69675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17</x15:v>
          </x15:c>
          <x15:c>
            <x15:v>1043119</x15:v>
          </x15:c>
        </x15:pivotRow>
        <x15:pivotRow count="2">
          <x15:c>
            <x15:v>2</x15:v>
          </x15:c>
          <x15:c>
            <x15:v>26238</x15:v>
          </x15:c>
        </x15:pivotRow>
        <x15:pivotRow count="2">
          <x15:c>
            <x15:v>21</x15:v>
          </x15:c>
          <x15:c>
            <x15:v>1115929</x15:v>
          </x15:c>
        </x15:pivotRow>
        <x15:pivotRow count="2">
          <x15:c>
            <x15:v>2</x15:v>
          </x15:c>
          <x15:c>
            <x15:v>53317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16</x15:v>
          </x15:c>
          <x15:c>
            <x15:v>122878</x15:v>
          </x15:c>
        </x15:pivotRow>
        <x15:pivotRow count="2">
          <x15:c>
            <x15:v>2</x15:v>
          </x15:c>
          <x15:c>
            <x15:v>53317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5</x15:v>
          </x15:c>
          <x15:c>
            <x15:v>79840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17</x15:v>
          </x15:c>
          <x15:c>
            <x15:v>1048515</x15:v>
          </x15:c>
        </x15:pivotRow>
        <x15:pivotRow count="2">
          <x15:c>
            <x15:v>7</x15:v>
          </x15:c>
          <x15:c>
            <x15:v>654319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11</x15:v>
          </x15:c>
          <x15:c>
            <x15:v>204106</x15:v>
          </x15:c>
        </x15:pivotRow>
        <x15:pivotRow count="2">
          <x15:c>
            <x15:v>5</x15:v>
          </x15:c>
          <x15:c>
            <x15:v>646459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</x15:v>
          </x15:c>
          <x15:c>
            <x15:v>53532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</x15:v>
          </x15:c>
          <x15:c>
            <x15:v>128229</x15:v>
          </x15:c>
        </x15:pivotRow>
        <x15:pivotRow count="2">
          <x15:c>
            <x15:v>17</x15:v>
          </x15:c>
          <x15:c>
            <x15:v>1043119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</x15:v>
          </x15:c>
          <x15:c>
            <x15:v>25738</x15:v>
          </x15:c>
        </x15:pivotRow>
        <x15:pivotRow count="2">
          <x15:c>
            <x15:v>7</x15:v>
          </x15:c>
          <x15:c>
            <x15:v>87679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66256</x15:v>
          </x15:c>
        </x15:pivotRow>
        <x15:pivotRow count="2">
          <x15:c>
            <x15:v>8</x15:v>
          </x15:c>
          <x15:c>
            <x15:v>194413</x15:v>
          </x15:c>
        </x15:pivotRow>
        <x15:pivotRow count="2">
          <x15:c>
            <x15:v>17</x15:v>
          </x15:c>
          <x15:c>
            <x15:v>1043119</x15:v>
          </x15:c>
        </x15:pivotRow>
        <x15:pivotRow count="2">
          <x15:c>
            <x15:v>4</x15:v>
          </x15:c>
          <x15:c>
            <x15:v>84922</x15:v>
          </x15:c>
        </x15:pivotRow>
        <x15:pivotRow count="2">
          <x15:c>
            <x15:v>7</x15:v>
          </x15:c>
          <x15:c>
            <x15:v>96525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4</x15:v>
          </x15:c>
          <x15:c>
            <x15:v>149821</x15:v>
          </x15:c>
        </x15:pivotRow>
        <x15:pivotRow count="2">
          <x15:c>
            <x15:v>3</x15:v>
          </x15:c>
          <x15:c>
            <x15:v>52524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3</x15:v>
          </x15:c>
          <x15:c>
            <x15:v>96855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4</x15:v>
          </x15:c>
          <x15:c>
            <x15:v>118604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16</x15:v>
          </x15:c>
          <x15:c>
            <x15:v>1018125</x15:v>
          </x15:c>
        </x15:pivotRow>
        <x15:pivotRow count="2">
          <x15:c>
            <x15:v>2</x15:v>
          </x15:c>
          <x15:c>
            <x15:v>53370</x15:v>
          </x15:c>
        </x15:pivotRow>
        <x15:pivotRow count="2">
          <x15:c>
            <x15:v>17</x15:v>
          </x15:c>
          <x15:c>
            <x15:v>1048559</x15:v>
          </x15:c>
        </x15:pivotRow>
        <x15:pivotRow count="2">
          <x15:c>
            <x15:v>5</x15:v>
          </x15:c>
          <x15:c>
            <x15:v>2264325</x15:v>
          </x15:c>
        </x15:pivotRow>
        <x15:pivotRow count="2">
          <x15:c>
            <x15:v>487</x15:v>
          </x15:c>
          <x15:c>
            <x15:v>24558211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9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8" columnCount="1" cacheId="1792765222">
        <x15:pivotRow count="1">
          <x15:c>
            <x15:v>240</x15:v>
          </x15:c>
        </x15:pivotRow>
        <x15:pivotRow count="1">
          <x15:c>
            <x15:v>70</x15:v>
          </x15:c>
        </x15:pivotRow>
        <x15:pivotRow count="1">
          <x15:c>
            <x15:v>45</x15:v>
          </x15:c>
        </x15:pivotRow>
        <x15:pivotRow count="1">
          <x15:c>
            <x15:v>53</x15:v>
          </x15:c>
        </x15:pivotRow>
        <x15:pivotRow count="1">
          <x15:c>
            <x15:v>39</x15:v>
          </x15:c>
        </x15:pivotRow>
        <x15:pivotRow count="1">
          <x15:c>
            <x15:v>20</x15:v>
          </x15:c>
        </x15:pivotRow>
        <x15:pivotRow count="1">
          <x15:c>
            <x15:v>20</x15:v>
          </x15:c>
        </x15:pivotRow>
        <x15:pivotRow count="1">
          <x15:c>
            <x15:v>487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5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3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187">
      <pivotArea outline="0" collapsedLevelsAreSubtotals="1" fieldPosition="0"/>
    </format>
    <format dxfId="186">
      <pivotArea type="all" dataOnly="0" outline="0" fieldPosition="0"/>
    </format>
    <format dxfId="185">
      <pivotArea dataOnly="0" fieldPosition="0">
        <references count="1">
          <reference field="0" count="0"/>
        </references>
      </pivotArea>
    </format>
    <format dxfId="1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dataOnly="0" labelOnly="1" fieldPosition="0">
        <references count="1">
          <reference field="0" count="0"/>
        </references>
      </pivotArea>
    </format>
    <format dxfId="179">
      <pivotArea field="0" type="button" dataOnly="0" labelOnly="1" outline="0" axis="axisRow" fieldPosition="0"/>
    </format>
    <format dxfId="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field="0" type="button" dataOnly="0" labelOnly="1" outline="0" axis="axisRow" fieldPosition="0"/>
    </format>
    <format dxfId="171">
      <pivotArea dataOnly="0" labelOnly="1" fieldPosition="0">
        <references count="1">
          <reference field="0" count="0"/>
        </references>
      </pivotArea>
    </format>
    <format dxfId="170">
      <pivotArea dataOnly="0" labelOnly="1" fieldPosition="0">
        <references count="1">
          <reference field="0" count="0"/>
        </references>
      </pivotArea>
    </format>
    <format dxfId="16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0" type="button" dataOnly="0" labelOnly="1" outline="0" axis="axisRow" fieldPosition="0"/>
    </format>
    <format dxfId="165">
      <pivotArea dataOnly="0" labelOnly="1" fieldPosition="0">
        <references count="1">
          <reference field="0" count="0"/>
        </references>
      </pivotArea>
    </format>
    <format dxfId="1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3">
      <pivotArea dataOnly="0" labelOnly="1" fieldPosition="0">
        <references count="1">
          <reference field="0" count="0"/>
        </references>
      </pivotArea>
    </format>
    <format dxfId="162">
      <pivotArea type="all" dataOnly="0" outline="0" fieldPosition="0"/>
    </format>
    <format dxfId="161">
      <pivotArea field="0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9">
      <pivotArea field="0" type="button" dataOnly="0" labelOnly="1" outline="0" axis="axisRow" fieldPosition="0"/>
    </format>
    <format dxfId="158">
      <pivotArea field="0" type="button" dataOnly="0" labelOnly="1" outline="0" axis="axisRow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0" type="button" dataOnly="0" labelOnly="1" outline="0" axis="axisRow" fieldPosition="0"/>
    </format>
    <format dxfId="154">
      <pivotArea dataOnly="0" labelOnly="1" fieldPosition="0">
        <references count="1">
          <reference field="0" count="0"/>
        </references>
      </pivotArea>
    </format>
    <format dxfId="1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2">
      <pivotArea field="0" type="button" dataOnly="0" labelOnly="1" outline="0" axis="axisRow" fieldPosition="0"/>
    </format>
    <format dxfId="1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0" type="button" dataOnly="0" labelOnly="1" outline="0" axis="axisRow" fieldPosition="0"/>
    </format>
    <format dxfId="145">
      <pivotArea dataOnly="0" labelOnly="1" fieldPosition="0">
        <references count="1">
          <reference field="0" count="0"/>
        </references>
      </pivotArea>
    </format>
    <format dxfId="1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0" type="button" dataOnly="0" labelOnly="1" outline="0" axis="axisRow" fieldPosition="0"/>
    </format>
    <format dxfId="140">
      <pivotArea dataOnly="0" labelOnly="1" fieldPosition="0">
        <references count="1">
          <reference field="0" count="0"/>
        </references>
      </pivotArea>
    </format>
    <format dxfId="1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8">
      <pivotArea field="0" type="button" dataOnly="0" labelOnly="1" outline="0" axis="axisRow" fieldPosition="0"/>
    </format>
    <format dxfId="1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0" type="button" dataOnly="0" labelOnly="1" outline="0" axis="axisRow" fieldPosition="0"/>
    </format>
    <format dxfId="133">
      <pivotArea dataOnly="0" labelOnly="1" fieldPosition="0">
        <references count="1">
          <reference field="0" count="0"/>
        </references>
      </pivotArea>
    </format>
    <format dxfId="1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6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3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1">
    <i>
      <x/>
    </i>
  </rowItems>
  <colItems count="1">
    <i/>
  </colItems>
  <dataFields count="1">
    <dataField name="# of Projects" fld="1" subtotal="count" baseField="0" baseItem="0"/>
  </dataFields>
  <formats count="67">
    <format dxfId="254">
      <pivotArea outline="0" collapsedLevelsAreSubtotals="1" fieldPosition="0"/>
    </format>
    <format dxfId="253">
      <pivotArea type="all" dataOnly="0" outline="0" fieldPosition="0"/>
    </format>
    <format dxfId="252">
      <pivotArea type="all" dataOnly="0" outline="0" fieldPosition="0"/>
    </format>
    <format dxfId="251">
      <pivotArea dataOnly="0" labelOnly="1" outline="0" axis="axisValues" fieldPosition="0"/>
    </format>
    <format dxfId="250">
      <pivotArea dataOnly="0" labelOnly="1" outline="0" axis="axisValues" fieldPosition="0"/>
    </format>
    <format dxfId="249">
      <pivotArea type="all" dataOnly="0" outline="0" fieldPosition="0"/>
    </format>
    <format dxfId="248">
      <pivotArea field="0" type="button" dataOnly="0" labelOnly="1" outline="0" axis="axisRow" fieldPosition="0"/>
    </format>
    <format dxfId="247">
      <pivotArea dataOnly="0" labelOnly="1" outline="0" axis="axisValues" fieldPosition="0"/>
    </format>
    <format dxfId="246">
      <pivotArea outline="0" collapsedLevelsAreSubtotals="1" fieldPosition="0"/>
    </format>
    <format dxfId="245">
      <pivotArea dataOnly="0" labelOnly="1" fieldPosition="0">
        <references count="1">
          <reference field="0" count="0"/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0" type="button" dataOnly="0" labelOnly="1" outline="0" axis="axisRow" fieldPosition="0"/>
    </format>
    <format dxfId="241">
      <pivotArea dataOnly="0" labelOnly="1" fieldPosition="0">
        <references count="1">
          <reference field="0" count="0"/>
        </references>
      </pivotArea>
    </format>
    <format dxfId="240">
      <pivotArea dataOnly="0" labelOnly="1" outline="0" axis="axisValues" fieldPosition="0"/>
    </format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0" type="button" dataOnly="0" labelOnly="1" outline="0" axis="axisRow" fieldPosition="0"/>
    </format>
    <format dxfId="236">
      <pivotArea dataOnly="0" labelOnly="1" fieldPosition="0">
        <references count="1">
          <reference field="0" count="0"/>
        </references>
      </pivotArea>
    </format>
    <format dxfId="235">
      <pivotArea dataOnly="0" labelOnly="1" outline="0" axis="axisValues" fieldPosition="0"/>
    </format>
    <format dxfId="234">
      <pivotArea dataOnly="0" labelOnly="1" fieldPosition="0">
        <references count="1">
          <reference field="0" count="0"/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0" type="button" dataOnly="0" labelOnly="1" outline="0" axis="axisRow" fieldPosition="0"/>
    </format>
    <format dxfId="230">
      <pivotArea dataOnly="0" labelOnly="1" fieldPosition="0">
        <references count="1">
          <reference field="0" count="0"/>
        </references>
      </pivotArea>
    </format>
    <format dxfId="229">
      <pivotArea dataOnly="0" labelOnly="1" outline="0" axis="axisValues" fieldPosition="0"/>
    </format>
    <format dxfId="228">
      <pivotArea field="0" type="button" dataOnly="0" labelOnly="1" outline="0" axis="axisRow" fieldPosition="0"/>
    </format>
    <format dxfId="227">
      <pivotArea dataOnly="0" labelOnly="1" fieldPosition="0">
        <references count="1">
          <reference field="0" count="0"/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dataOnly="0" labelOnly="1" fieldPosition="0">
        <references count="1">
          <reference field="0" count="0"/>
        </references>
      </pivotArea>
    </format>
    <format dxfId="223">
      <pivotArea field="0" type="button" dataOnly="0" labelOnly="1" outline="0" axis="axisRow" fieldPosition="0"/>
    </format>
    <format dxfId="222">
      <pivotArea dataOnly="0" labelOnly="1" outline="0" axis="axisValues" fieldPosition="0"/>
    </format>
    <format dxfId="221">
      <pivotArea dataOnly="0" labelOnly="1" fieldPosition="0">
        <references count="1">
          <reference field="0" count="0"/>
        </references>
      </pivotArea>
    </format>
    <format dxfId="220">
      <pivotArea dataOnly="0" labelOnly="1" fieldPosition="0">
        <references count="1">
          <reference field="0" count="0"/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0" type="button" dataOnly="0" labelOnly="1" outline="0" axis="axisRow" fieldPosition="0"/>
    </format>
    <format dxfId="216">
      <pivotArea dataOnly="0" labelOnly="1" fieldPosition="0">
        <references count="1">
          <reference field="0" count="0"/>
        </references>
      </pivotArea>
    </format>
    <format dxfId="215">
      <pivotArea dataOnly="0" labelOnly="1" outline="0" axis="axisValues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field="0" type="button" dataOnly="0" labelOnly="1" outline="0" axis="axisRow" fieldPosition="0"/>
    </format>
    <format dxfId="211">
      <pivotArea dataOnly="0" labelOnly="1" fieldPosition="0">
        <references count="1">
          <reference field="0" count="0"/>
        </references>
      </pivotArea>
    </format>
    <format dxfId="210">
      <pivotArea dataOnly="0" labelOnly="1" outline="0" axis="axisValues" fieldPosition="0"/>
    </format>
    <format dxfId="209">
      <pivotArea field="0" type="button" dataOnly="0" labelOnly="1" outline="0" axis="axisRow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dataOnly="0" labelOnly="1" fieldPosition="0">
        <references count="1">
          <reference field="0" count="0"/>
        </references>
      </pivotArea>
    </format>
    <format dxfId="202">
      <pivotArea dataOnly="0" labelOnly="1" outline="0" axis="axisValues" fieldPosition="0"/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0" type="button" dataOnly="0" labelOnly="1" outline="0" axis="axisRow" fieldPosition="0"/>
    </format>
    <format dxfId="198">
      <pivotArea dataOnly="0" labelOnly="1" fieldPosition="0">
        <references count="1">
          <reference field="0" count="0"/>
        </references>
      </pivotArea>
    </format>
    <format dxfId="197">
      <pivotArea dataOnly="0" labelOnly="1" outline="0" axis="axisValues" fieldPosition="0"/>
    </format>
    <format dxfId="196">
      <pivotArea field="0" type="button" dataOnly="0" labelOnly="1" outline="0" axis="axisRow" fieldPosition="0"/>
    </format>
    <format dxfId="195">
      <pivotArea dataOnly="0" labelOnly="1" outline="0" axis="axisValues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dataOnly="0" labelOnly="1" fieldPosition="0">
        <references count="1">
          <reference field="0" count="0"/>
        </references>
      </pivotArea>
    </format>
    <format dxfId="190">
      <pivotArea dataOnly="0" labelOnly="1" outline="0" axis="axisValues" fieldPosition="0"/>
    </format>
    <format dxfId="189">
      <pivotArea field="0" type="button" dataOnly="0" labelOnly="1" outline="0" axis="axisRow" fieldPosition="0"/>
    </format>
    <format dxfId="188">
      <pivotArea dataOnly="0" labelOnly="1" outline="0" axis="axisValues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4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7" firstHeaderRow="0" firstDataRow="1" firstDataCol="1"/>
  <pivotFields count="3"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270">
      <pivotArea type="all" dataOnly="0" outline="0" fieldPosition="0"/>
    </format>
    <format dxfId="269">
      <pivotArea outline="0" collapsedLevelsAreSubtotals="1" fieldPosition="0"/>
    </format>
    <format dxfId="268">
      <pivotArea dataOnly="0" labelOnly="1" fieldPosition="0">
        <references count="1">
          <reference field="0" count="0"/>
        </references>
      </pivotArea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dataOnly="0" labelOnly="1" fieldPosition="0">
        <references count="1">
          <reference field="0" count="0"/>
        </references>
      </pivotArea>
    </format>
    <format dxfId="264">
      <pivotArea field="0" type="button" dataOnly="0" labelOnly="1" outline="0" axis="axisRow" fieldPosition="0"/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0">
      <pivotArea dataOnly="0" labelOnly="1" fieldPosition="0">
        <references count="1">
          <reference field="0" count="5">
            <x v="2"/>
            <x v="3"/>
            <x v="4"/>
            <x v="5"/>
            <x v="6"/>
          </reference>
        </references>
      </pivotArea>
    </format>
    <format dxfId="259">
      <pivotArea field="0" type="button" dataOnly="0" labelOnly="1" outline="0" axis="axisRow" fieldPosition="0"/>
    </format>
    <format dxfId="258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257">
      <pivotArea dataOnly="0" labelOnly="1" fieldPosition="0">
        <references count="1">
          <reference field="0" count="0"/>
        </references>
      </pivotArea>
    </format>
    <format dxfId="2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2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19:W21" firstHeaderRow="0" firstDataRow="1" firstDataCol="1"/>
  <pivotFields count="71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axis="axisRow" dataField="1" showAll="0">
      <items count="7">
        <item m="1" x="3"/>
        <item x="0"/>
        <item m="1" x="5"/>
        <item m="1" x="4"/>
        <item m="1" x="2"/>
        <item x="1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8">
        <item x="2"/>
        <item m="1" x="39"/>
        <item m="1" x="40"/>
        <item m="1" x="56"/>
        <item m="1" x="54"/>
        <item m="1" x="38"/>
        <item m="1" x="55"/>
        <item x="0"/>
        <item x="14"/>
        <item m="1" x="41"/>
        <item m="1" x="42"/>
        <item x="12"/>
        <item x="3"/>
        <item x="11"/>
        <item m="1" x="43"/>
        <item m="1" x="44"/>
        <item x="13"/>
        <item m="1" x="45"/>
        <item x="4"/>
        <item m="1" x="46"/>
        <item m="1" x="47"/>
        <item m="1" x="48"/>
        <item m="1" x="49"/>
        <item x="5"/>
        <item m="1" x="50"/>
        <item m="1" x="51"/>
        <item m="1" x="52"/>
        <item m="1" x="53"/>
        <item m="1" x="21"/>
        <item x="10"/>
        <item m="1" x="37"/>
        <item m="1" x="15"/>
        <item m="1" x="16"/>
        <item m="1" x="17"/>
        <item m="1" x="18"/>
        <item m="1" x="19"/>
        <item m="1" x="20"/>
        <item x="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</pivotFields>
  <rowFields count="1">
    <field x="14"/>
  </rowFields>
  <rowItems count="2">
    <i>
      <x v="1"/>
    </i>
    <i>
      <x v="5"/>
    </i>
  </rowItems>
  <colFields count="1">
    <field x="-2"/>
  </colFields>
  <colItems count="2">
    <i>
      <x/>
    </i>
    <i i="1">
      <x v="1"/>
    </i>
  </colItems>
  <dataFields count="2">
    <dataField name="# Scans" fld="14" subtotal="count" baseField="0" baseItem="0"/>
    <dataField name="% Scans" fld="14" subtotal="count" showDataAs="percentOfCol" baseField="10" baseItem="0" numFmtId="9"/>
  </dataFields>
  <formats count="39">
    <format dxfId="309">
      <pivotArea dataOnly="0" labelOnly="1" outline="0" axis="axisValues" fieldPosition="0"/>
    </format>
    <format dxfId="308">
      <pivotArea outline="0" fieldPosition="0">
        <references count="1">
          <reference field="4294967294" count="1">
            <x v="1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5">
      <pivotArea outline="0" collapsedLevelsAreSubtotals="1" fieldPosition="0"/>
    </format>
    <format dxfId="304">
      <pivotArea dataOnly="0" labelOnly="1" fieldPosition="0">
        <references count="1">
          <reference field="14" count="0"/>
        </references>
      </pivotArea>
    </format>
    <format dxfId="303">
      <pivotArea field="14" type="button" dataOnly="0" labelOnly="1" outline="0" axis="axisRow" fieldPosition="0"/>
    </format>
    <format dxfId="3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14" type="button" dataOnly="0" labelOnly="1" outline="0" axis="axisRow" fieldPosition="0"/>
    </format>
    <format dxfId="298">
      <pivotArea dataOnly="0" labelOnly="1" fieldPosition="0">
        <references count="1">
          <reference field="14" count="0"/>
        </references>
      </pivotArea>
    </format>
    <format dxfId="2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14" type="button" dataOnly="0" labelOnly="1" outline="0" axis="axisRow" fieldPosition="0"/>
    </format>
    <format dxfId="2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2">
      <pivotArea outline="0" collapsedLevelsAreSubtotals="1" fieldPosition="0"/>
    </format>
    <format dxfId="291">
      <pivotArea field="14" type="button" dataOnly="0" labelOnly="1" outline="0" axis="axisRow" fieldPosition="0"/>
    </format>
    <format dxfId="2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14" type="button" dataOnly="0" labelOnly="1" outline="0" axis="axisRow" fieldPosition="0"/>
    </format>
    <format dxfId="286">
      <pivotArea dataOnly="0" labelOnly="1" fieldPosition="0">
        <references count="1">
          <reference field="14" count="0"/>
        </references>
      </pivotArea>
    </format>
    <format dxfId="2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14" type="button" dataOnly="0" labelOnly="1" outline="0" axis="axisRow" fieldPosition="0"/>
    </format>
    <format dxfId="281">
      <pivotArea dataOnly="0" labelOnly="1" fieldPosition="0">
        <references count="1">
          <reference field="14" count="0"/>
        </references>
      </pivotArea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field="14" type="button" dataOnly="0" labelOnly="1" outline="0" axis="axisRow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dataOnly="0" labelOnly="1" fieldPosition="0">
        <references count="1">
          <reference field="14" count="0"/>
        </references>
      </pivotArea>
    </format>
    <format dxfId="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field="14" type="button" dataOnly="0" labelOnly="1" outline="0" axis="axisRow" fieldPosition="0"/>
    </format>
    <format dxfId="272">
      <pivotArea field="14" type="button" dataOnly="0" labelOnly="1" outline="0" axis="axisRow" fieldPosition="0"/>
    </format>
    <format dxfId="271">
      <pivotArea dataOnly="0" labelOnly="1" fieldPosition="0">
        <references count="1">
          <reference field="1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0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71">
      <pivotArea outline="0" collapsedLevelsAreSubtotals="1" fieldPosition="0"/>
    </format>
    <format dxfId="70">
      <pivotArea dataOnly="0" labelOnly="1" fieldPosition="0">
        <references count="1">
          <reference field="0" count="0"/>
        </references>
      </pivotArea>
    </format>
    <format dxfId="69">
      <pivotArea dataOnly="0" labelOnly="1" fieldPosition="0">
        <references count="1">
          <reference field="0" count="2">
            <x v="2"/>
            <x v="3"/>
          </reference>
        </references>
      </pivotArea>
    </format>
    <format dxfId="68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fieldPosition="0">
        <references count="1">
          <reference field="0" count="0"/>
        </references>
      </pivotArea>
    </format>
    <format dxfId="64">
      <pivotArea type="origin" dataOnly="0" labelOnly="1" outline="0" fieldPosition="0"/>
    </format>
    <format dxfId="63">
      <pivotArea field="2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0" type="button" dataOnly="0" labelOnly="1" outline="0" axis="axisRow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outline="0" collapsedLevelsAreSubtotals="1" fieldPosition="0"/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0" count="0"/>
        </references>
      </pivotArea>
    </format>
    <format dxfId="56">
      <pivotArea dataOnly="0" labelOnly="1" fieldPosition="0">
        <references count="1">
          <reference field="2" count="0"/>
        </references>
      </pivotArea>
    </format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2" count="0"/>
        </references>
      </pivotArea>
    </format>
    <format dxfId="53">
      <pivotArea type="origin" dataOnly="0" labelOnly="1" outline="0" fieldPosition="0"/>
    </format>
    <format dxfId="52">
      <pivotArea field="2" type="button" dataOnly="0" labelOnly="1" outline="0" axis="axisCol" fieldPosition="0"/>
    </format>
    <format dxfId="51">
      <pivotArea type="topRight" dataOnly="0" labelOnly="1" outline="0" fieldPosition="0"/>
    </format>
    <format dxfId="50">
      <pivotArea outline="0" collapsedLevelsAreSubtotals="1" fieldPosition="0"/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2" type="button" dataOnly="0" labelOnly="1" outline="0" axis="axisCol" fieldPosition="0"/>
    </format>
    <format dxfId="46">
      <pivotArea type="topRight" dataOnly="0" labelOnly="1" outline="0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field="2" type="button" dataOnly="0" labelOnly="1" outline="0" axis="axisCol" fieldPosition="0"/>
    </format>
    <format dxfId="43">
      <pivotArea type="topRight" dataOnly="0" labelOnly="1" outline="0" fieldPosition="0"/>
    </format>
    <format dxfId="42">
      <pivotArea type="origin" dataOnly="0" labelOnly="1" outline="0" fieldPosition="0"/>
    </format>
    <format dxfId="41">
      <pivotArea type="origin" dataOnly="0" labelOnly="1" outline="0" fieldPosition="0"/>
    </format>
    <format dxfId="40">
      <pivotArea field="2" type="button" dataOnly="0" labelOnly="1" outline="0" axis="axisCol" fieldPosition="0"/>
    </format>
    <format dxfId="39">
      <pivotArea type="topRight" dataOnly="0" labelOnly="1" outline="0" fieldPosition="0"/>
    </format>
    <format dxfId="38">
      <pivotArea field="0" type="button" dataOnly="0" labelOnly="1" outline="0" axis="axisRow" fieldPosition="0"/>
    </format>
    <format dxfId="37">
      <pivotArea field="2" type="button" dataOnly="0" labelOnly="1" outline="0" axis="axisCol" fieldPosition="0"/>
    </format>
    <format dxfId="36">
      <pivotArea type="topRight" dataOnly="0" labelOnly="1" outline="0" fieldPosition="0"/>
    </format>
    <format dxfId="35">
      <pivotArea dataOnly="0" labelOnly="1" fieldPosition="0">
        <references count="1">
          <reference field="2" count="0"/>
        </references>
      </pivotArea>
    </format>
    <format dxfId="34">
      <pivotArea type="origin" dataOnly="0" labelOnly="1" outline="0" fieldPosition="0"/>
    </format>
    <format dxfId="33">
      <pivotArea type="topRight" dataOnly="0" labelOnly="1" outline="0" fieldPosition="0"/>
    </format>
    <format dxfId="32">
      <pivotArea type="origin" dataOnly="0" labelOnly="1" outline="0" fieldPosition="0"/>
    </format>
    <format dxfId="31">
      <pivotArea field="0" type="button" dataOnly="0" labelOnly="1" outline="0" axis="axisRow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type="origin" dataOnly="0" labelOnly="1" outline="0" fieldPosition="0"/>
    </format>
    <format dxfId="28">
      <pivotArea type="topRight" dataOnly="0" labelOnly="1" outline="0" fieldPosition="0"/>
    </format>
    <format dxfId="27">
      <pivotArea field="0" type="button" dataOnly="0" labelOnly="1" outline="0" axis="axisRow" fieldPosition="0"/>
    </format>
    <format dxfId="26">
      <pivotArea dataOnly="0" labelOnly="1" fieldPosition="0">
        <references count="1">
          <reference field="2" count="0"/>
        </references>
      </pivotArea>
    </format>
    <format dxfId="25">
      <pivotArea field="2" type="button" dataOnly="0" labelOnly="1" outline="0" axis="axisCol" fieldPosition="0"/>
    </format>
    <format dxfId="24">
      <pivotArea type="origin" dataOnly="0" labelOnly="1" outline="0" fieldPosition="0"/>
    </format>
    <format dxfId="23">
      <pivotArea type="origin" dataOnly="0" labelOnly="1" outline="0" fieldPosition="0"/>
    </format>
    <format dxfId="22">
      <pivotArea field="2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2" type="button" dataOnly="0" labelOnly="1" outline="0" axis="axisCol" fieldPosition="0"/>
    </format>
    <format dxfId="19">
      <pivotArea type="all" dataOnly="0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Row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6" firstHeaderRow="1" firstDataRow="1" firstDataCol="1"/>
  <pivotFields count="71">
    <pivotField showAll="0" defaultSubtotal="0"/>
    <pivotField showAll="0" defaultSubtotal="0"/>
    <pivotField showAll="0" defaultSubtotal="0"/>
    <pivotField axis="axisRow" dataField="1" showAll="0" defaultSubtotal="0">
      <items count="3">
        <item x="0"/>
        <item x="2"/>
        <item x="1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7">
        <item x="2"/>
        <item x="3"/>
        <item x="5"/>
        <item x="0"/>
        <item m="1" x="21"/>
        <item x="12"/>
        <item x="14"/>
        <item x="13"/>
        <item x="10"/>
        <item x="11"/>
        <item x="4"/>
        <item m="1" x="46"/>
        <item m="1" x="45"/>
        <item m="1" x="52"/>
        <item m="1" x="39"/>
        <item m="1" x="40"/>
        <item m="1" x="42"/>
        <item m="1" x="53"/>
        <item m="1" x="51"/>
        <item m="1" x="44"/>
        <item m="1" x="48"/>
        <item m="1" x="41"/>
        <item m="1" x="47"/>
        <item m="1" x="50"/>
        <item m="1" x="49"/>
        <item m="1" x="56"/>
        <item m="1" x="43"/>
        <item m="1" x="54"/>
        <item m="1" x="38"/>
        <item m="1" x="55"/>
        <item m="1" x="37"/>
        <item m="1" x="15"/>
        <item m="1" x="16"/>
        <item m="1" x="17"/>
        <item m="1" x="18"/>
        <item m="1" x="19"/>
        <item m="1" x="20"/>
        <item x="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6"/>
        <item x="7"/>
        <item x="8"/>
        <item x="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Totals" fld="3" subtotal="count" baseField="0" baseItem="0"/>
  </dataFields>
  <formats count="16">
    <format dxfId="87">
      <pivotArea field="3" type="button" dataOnly="0" labelOnly="1" outline="0" axis="axisRow" fieldPosition="0"/>
    </format>
    <format dxfId="86">
      <pivotArea dataOnly="0" labelOnly="1" fieldPosition="0">
        <references count="1">
          <reference field="3" count="0"/>
        </references>
      </pivotArea>
    </format>
    <format dxfId="85">
      <pivotArea dataOnly="0" labelOnly="1" outline="0" axis="axisValues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3" type="button" dataOnly="0" labelOnly="1" outline="0" axis="axisRow" fieldPosition="0"/>
    </format>
    <format dxfId="81">
      <pivotArea dataOnly="0" labelOnly="1" fieldPosition="0">
        <references count="1">
          <reference field="3" count="0"/>
        </references>
      </pivotArea>
    </format>
    <format dxfId="80">
      <pivotArea dataOnly="0" labelOnly="1" outline="0" axis="axisValues" fieldPosition="0"/>
    </format>
    <format dxfId="79">
      <pivotArea field="3" type="button" dataOnly="0" labelOnly="1" outline="0" axis="axisRow" fieldPosition="0"/>
    </format>
    <format dxfId="78">
      <pivotArea dataOnly="0" labelOnly="1" outline="0" axis="axisValues" fieldPosition="0"/>
    </format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3" type="button" dataOnly="0" labelOnly="1" outline="0" axis="axisRow" fieldPosition="0"/>
    </format>
    <format dxfId="73">
      <pivotArea dataOnly="0" labelOnly="1" fieldPosition="0">
        <references count="1">
          <reference field="3" count="0"/>
        </references>
      </pivotArea>
    </format>
    <format dxfId="7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1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122">
      <pivotArea outline="0" collapsedLevelsAreSubtotals="1" fieldPosition="0"/>
    </format>
    <format dxfId="121">
      <pivotArea outline="0" collapsedLevelsAreSubtotals="1" fieldPosition="0"/>
    </format>
    <format dxfId="120">
      <pivotArea dataOnly="0" labelOnly="1" fieldPosition="0">
        <references count="1">
          <reference field="0" count="0"/>
        </references>
      </pivotArea>
    </format>
    <format dxfId="119">
      <pivotArea dataOnly="0" labelOnly="1" fieldPosition="0">
        <references count="1">
          <reference field="0" count="0"/>
        </references>
      </pivotArea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dataOnly="0" labelOnly="1" fieldPosition="0">
        <references count="1">
          <reference field="0" count="0"/>
        </references>
      </pivotArea>
    </format>
    <format dxfId="115">
      <pivotArea field="0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dataOnly="0" labelOnly="1" fieldPosition="0">
        <references count="1">
          <reference field="0" count="0"/>
        </references>
      </pivotArea>
    </format>
    <format dxfId="110">
      <pivotArea field="0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8">
      <pivotArea field="0" type="button" dataOnly="0" labelOnly="1" outline="0" axis="axisRow" fieldPosition="0"/>
    </format>
    <format dxfId="107">
      <pivotArea dataOnly="0" labelOnly="1" fieldPosition="0">
        <references count="1">
          <reference field="0" count="0"/>
        </references>
      </pivotArea>
    </format>
    <format dxfId="106">
      <pivotArea outline="0" collapsedLevelsAreSubtotals="1" fieldPosition="0"/>
    </format>
    <format dxfId="1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dataOnly="0" labelOnly="1" fieldPosition="0">
        <references count="1">
          <reference field="0" count="0"/>
        </references>
      </pivotArea>
    </format>
    <format dxfId="1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">
      <pivotArea field="0" type="button" dataOnly="0" labelOnly="1" outline="0" axis="axisRow" fieldPosition="0"/>
    </format>
    <format dxfId="94">
      <pivotArea field="0" type="button" dataOnly="0" labelOnly="1" outline="0" axis="axisRow" fieldPosition="0"/>
    </format>
    <format dxfId="93">
      <pivotArea dataOnly="0" labelOnly="1" fieldPosition="0">
        <references count="1">
          <reference field="0" count="0"/>
        </references>
      </pivotArea>
    </format>
    <format dxfId="92">
      <pivotArea field="0" type="button" dataOnly="0" labelOnly="1" outline="0" axis="axisRow" fieldPosition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type="all" dataOnly="0" outline="0" fieldPosition="0"/>
    </format>
    <format dxfId="89">
      <pivotArea field="0" type="button" dataOnly="0" labelOnly="1" outline="0" axis="axisRow" fieldPosition="0"/>
    </format>
    <format dxfId="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3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85" firstHeaderRow="0" firstDataRow="1" firstDataCol="1"/>
  <pivotFields count="3">
    <pivotField axis="axisRow" allDrilled="1" subtotalTop="0" showAll="0" sortType="descending" defaultSubtotal="0" defaultAttributeDrillState="1">
      <items count="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84">
    <i>
      <x v="31"/>
    </i>
    <i>
      <x v="18"/>
    </i>
    <i>
      <x v="42"/>
    </i>
    <i>
      <x v="26"/>
    </i>
    <i>
      <x v="30"/>
    </i>
    <i>
      <x v="8"/>
    </i>
    <i>
      <x v="50"/>
    </i>
    <i>
      <x v="11"/>
    </i>
    <i>
      <x v="60"/>
    </i>
    <i>
      <x v="71"/>
    </i>
    <i>
      <x v="40"/>
    </i>
    <i>
      <x v="82"/>
    </i>
    <i>
      <x v="80"/>
    </i>
    <i>
      <x v="45"/>
    </i>
    <i>
      <x v="16"/>
    </i>
    <i>
      <x v="53"/>
    </i>
    <i>
      <x v="25"/>
    </i>
    <i>
      <x v="70"/>
    </i>
    <i>
      <x v="19"/>
    </i>
    <i>
      <x v="63"/>
    </i>
    <i>
      <x v="4"/>
    </i>
    <i>
      <x v="73"/>
    </i>
    <i>
      <x v="51"/>
    </i>
    <i>
      <x v="22"/>
    </i>
    <i>
      <x v="21"/>
    </i>
    <i>
      <x v="83"/>
    </i>
    <i>
      <x v="54"/>
    </i>
    <i>
      <x v="7"/>
    </i>
    <i>
      <x v="48"/>
    </i>
    <i>
      <x v="69"/>
    </i>
    <i>
      <x v="24"/>
    </i>
    <i>
      <x v="6"/>
    </i>
    <i>
      <x v="35"/>
    </i>
    <i>
      <x v="78"/>
    </i>
    <i>
      <x v="36"/>
    </i>
    <i>
      <x v="9"/>
    </i>
    <i>
      <x v="27"/>
    </i>
    <i>
      <x v="72"/>
    </i>
    <i>
      <x v="57"/>
    </i>
    <i>
      <x v="74"/>
    </i>
    <i>
      <x v="2"/>
    </i>
    <i>
      <x v="15"/>
    </i>
    <i>
      <x v="13"/>
    </i>
    <i>
      <x v="33"/>
    </i>
    <i>
      <x v="39"/>
    </i>
    <i>
      <x v="75"/>
    </i>
    <i>
      <x v="76"/>
    </i>
    <i>
      <x v="38"/>
    </i>
    <i>
      <x v="43"/>
    </i>
    <i>
      <x v="12"/>
    </i>
    <i>
      <x v="62"/>
    </i>
    <i>
      <x v="28"/>
    </i>
    <i>
      <x v="56"/>
    </i>
    <i>
      <x v="81"/>
    </i>
    <i>
      <x v="46"/>
    </i>
    <i>
      <x v="14"/>
    </i>
    <i>
      <x v="59"/>
    </i>
    <i>
      <x v="41"/>
    </i>
    <i>
      <x v="49"/>
    </i>
    <i>
      <x v="55"/>
    </i>
    <i>
      <x v="77"/>
    </i>
    <i>
      <x/>
    </i>
    <i>
      <x v="47"/>
    </i>
    <i>
      <x v="5"/>
    </i>
    <i>
      <x v="10"/>
    </i>
    <i>
      <x v="61"/>
    </i>
    <i>
      <x v="79"/>
    </i>
    <i>
      <x v="23"/>
    </i>
    <i>
      <x v="29"/>
    </i>
    <i>
      <x v="44"/>
    </i>
    <i>
      <x v="34"/>
    </i>
    <i>
      <x v="64"/>
    </i>
    <i>
      <x v="3"/>
    </i>
    <i>
      <x v="65"/>
    </i>
    <i>
      <x v="52"/>
    </i>
    <i>
      <x v="66"/>
    </i>
    <i>
      <x v="37"/>
    </i>
    <i>
      <x v="67"/>
    </i>
    <i>
      <x v="20"/>
    </i>
    <i>
      <x v="68"/>
    </i>
    <i>
      <x v="1"/>
    </i>
    <i>
      <x v="32"/>
    </i>
    <i>
      <x v="58"/>
    </i>
    <i>
      <x v="17"/>
    </i>
  </rowItem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5">
      <pivotArea field="0" type="button" dataOnly="0" labelOnly="1" outline="0" axis="axisRow" fieldPosition="0"/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4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19" unboundColumnsRight="1">
    <queryTableFields count="7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3" tableType="queryTable" totalsRowShown="0" tableBorderDxfId="314">
  <autoFilter ref="C6:F13" xr:uid="{62650372-3559-48C7-B6AF-E85BBF450C71}"/>
  <tableColumns count="4">
    <tableColumn id="1" xr3:uid="{BFEADDE7-3834-4858-8861-9B0888EA908A}" uniqueName="1" name="Parameter" queryTableFieldId="1" dataDxfId="313"/>
    <tableColumn id="2" xr3:uid="{B1845D49-569A-496A-B623-270C572C6D90}" uniqueName="2" name="Value" queryTableFieldId="2" dataDxfId="312"/>
    <tableColumn id="3" xr3:uid="{6313CE5E-2BCB-4D41-A6AE-E53E05CA4142}" uniqueName="3" name="Message" queryTableFieldId="3" dataDxfId="311"/>
    <tableColumn id="4" xr3:uid="{0EB8F86D-C793-4F2F-ACEE-324B55034023}" uniqueName="4" name="Status" queryTableFieldId="4" dataDxfId="3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10" tableType="queryTable" totalsRowShown="0" headerRowDxfId="129" dataDxfId="127" headerRowBorderDxfId="128" tableBorderDxfId="126" totalsRowBorderDxfId="125">
  <autoFilter ref="B2:C10" xr:uid="{63059591-DBB9-40E1-9B24-6F529EB4F0D5}"/>
  <tableColumns count="2">
    <tableColumn id="1" xr3:uid="{FD645173-8F58-438C-96A8-41D4638717D6}" uniqueName="1" name="Detail" queryTableFieldId="1" dataDxfId="124"/>
    <tableColumn id="2" xr3:uid="{210B2AD6-9E96-477B-8596-9F2864421733}" uniqueName="2" name="Value" queryTableFieldId="2" dataDxfId="1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16"/>
    <tableColumn id="5" xr3:uid="{D2416ED7-B83D-43C7-A7C6-3FC334FFA6E4}" uniqueName="5" name="UpdatedAt" queryTableFieldId="5" dataDxfId="15"/>
    <tableColumn id="6" xr3:uid="{06E2EE53-777C-475C-941F-BC187A68CBD5}" uniqueName="6" name="Criticality" queryTableFieldId="6" dataDxfId="14"/>
    <tableColumn id="9" xr3:uid="{1865F313-123A-4E02-8BE5-CB6EEC236F1A}" uniqueName="9" name="RiskScore" queryTableFieldId="9" dataDxfId="13"/>
    <tableColumn id="10" xr3:uid="{962D889E-2086-4728-8744-6DC1CBE4B4BB}" uniqueName="10" name="RiskSeverity" queryTableFieldId="10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11"/>
    <tableColumn id="4" xr3:uid="{0439EBBB-D9B4-49AB-8998-491AAD577DF8}" uniqueName="4" name="UpdatedAt" queryTableFieldId="4" dataDxfId="10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BS2" tableType="queryTable" totalsRowShown="0">
  <autoFilter ref="A1:BS2" xr:uid="{D9B6B700-850C-4406-A52E-417F7A4EF995}"/>
  <tableColumns count="7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9"/>
    <tableColumn id="7" xr3:uid="{6AC98336-D667-4163-8D3C-CB868F0D2699}" uniqueName="7" name="StartDate" queryTableFieldId="24" dataDxfId="8"/>
    <tableColumn id="8" xr3:uid="{CE522565-BE50-4994-84D1-D951AB8CCA19}" uniqueName="8" name="EndDate" queryTableFieldId="25" dataDxfId="7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6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6"/>
  <sheetViews>
    <sheetView tabSelected="1" zoomScaleNormal="100" workbookViewId="0">
      <selection activeCell="I15" sqref="I15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1.7109375" style="4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80"/>
      <c r="C2" s="141" t="s">
        <v>186</v>
      </c>
      <c r="D2" s="141"/>
      <c r="E2" s="141"/>
      <c r="F2" s="141"/>
      <c r="G2" s="85"/>
    </row>
    <row r="3" spans="2:7" ht="11.25" customHeight="1" thickBot="1" x14ac:dyDescent="1.05">
      <c r="B3" s="81"/>
      <c r="C3" s="88"/>
      <c r="D3" s="88"/>
      <c r="E3" s="88"/>
      <c r="F3" s="88"/>
      <c r="G3" s="86"/>
    </row>
    <row r="4" spans="2:7" ht="15.75" thickBot="1" x14ac:dyDescent="0.3">
      <c r="B4" s="81"/>
      <c r="C4" s="91" t="s">
        <v>187</v>
      </c>
      <c r="D4" s="78">
        <v>1.02</v>
      </c>
      <c r="E4" s="77" t="s">
        <v>189</v>
      </c>
      <c r="F4" s="79">
        <v>46167</v>
      </c>
      <c r="G4" s="86"/>
    </row>
    <row r="5" spans="2:7" ht="11.25" customHeight="1" thickBot="1" x14ac:dyDescent="1.05">
      <c r="B5" s="81"/>
      <c r="C5" s="88"/>
      <c r="D5" s="88"/>
      <c r="E5" s="88"/>
      <c r="F5" s="88"/>
      <c r="G5" s="86"/>
    </row>
    <row r="6" spans="2:7" x14ac:dyDescent="0.25">
      <c r="B6" s="81"/>
      <c r="C6" s="92" t="s">
        <v>177</v>
      </c>
      <c r="D6" t="s">
        <v>95</v>
      </c>
      <c r="E6" t="s">
        <v>178</v>
      </c>
      <c r="F6" s="8" t="s">
        <v>25</v>
      </c>
      <c r="G6" s="86"/>
    </row>
    <row r="7" spans="2:7" x14ac:dyDescent="0.25">
      <c r="B7" s="81"/>
      <c r="C7" s="93" t="s">
        <v>0</v>
      </c>
      <c r="D7" s="89" t="s">
        <v>291</v>
      </c>
      <c r="E7" t="s">
        <v>188</v>
      </c>
      <c r="F7" s="8" t="s">
        <v>179</v>
      </c>
      <c r="G7" s="86"/>
    </row>
    <row r="8" spans="2:7" x14ac:dyDescent="0.25">
      <c r="B8" s="81"/>
      <c r="C8" s="93" t="s">
        <v>167</v>
      </c>
      <c r="D8" t="s">
        <v>168</v>
      </c>
      <c r="E8" t="s">
        <v>180</v>
      </c>
      <c r="F8" s="8" t="s">
        <v>179</v>
      </c>
      <c r="G8" s="86"/>
    </row>
    <row r="9" spans="2:7" x14ac:dyDescent="0.25">
      <c r="B9" s="81"/>
      <c r="C9" s="93" t="s">
        <v>1</v>
      </c>
      <c r="D9" t="s">
        <v>2</v>
      </c>
      <c r="E9" t="s">
        <v>181</v>
      </c>
      <c r="F9" s="8" t="s">
        <v>179</v>
      </c>
      <c r="G9" s="86"/>
    </row>
    <row r="10" spans="2:7" x14ac:dyDescent="0.25">
      <c r="B10" s="81"/>
      <c r="C10" s="93" t="s">
        <v>9</v>
      </c>
      <c r="D10" t="s">
        <v>10</v>
      </c>
      <c r="E10" t="s">
        <v>182</v>
      </c>
      <c r="F10" s="8" t="s">
        <v>179</v>
      </c>
      <c r="G10" s="86"/>
    </row>
    <row r="11" spans="2:7" x14ac:dyDescent="0.25">
      <c r="B11" s="81"/>
      <c r="C11" s="93" t="s">
        <v>19</v>
      </c>
      <c r="D11" t="s">
        <v>21</v>
      </c>
      <c r="E11" t="s">
        <v>183</v>
      </c>
      <c r="F11" s="8" t="s">
        <v>179</v>
      </c>
      <c r="G11" s="86"/>
    </row>
    <row r="12" spans="2:7" x14ac:dyDescent="0.25">
      <c r="B12" s="81"/>
      <c r="C12" s="93" t="s">
        <v>20</v>
      </c>
      <c r="D12" t="s">
        <v>22</v>
      </c>
      <c r="E12" t="s">
        <v>184</v>
      </c>
      <c r="F12" s="8" t="s">
        <v>179</v>
      </c>
      <c r="G12" s="86"/>
    </row>
    <row r="13" spans="2:7" x14ac:dyDescent="0.25">
      <c r="B13" s="81"/>
      <c r="C13" s="93" t="s">
        <v>152</v>
      </c>
      <c r="D13" t="s">
        <v>153</v>
      </c>
      <c r="E13" t="s">
        <v>185</v>
      </c>
      <c r="F13" s="8" t="s">
        <v>179</v>
      </c>
      <c r="G13" s="86"/>
    </row>
    <row r="14" spans="2:7" ht="11.25" customHeight="1" thickBot="1" x14ac:dyDescent="0.3">
      <c r="B14" s="81"/>
      <c r="C14" s="87"/>
      <c r="D14" s="87"/>
      <c r="E14" s="87"/>
      <c r="F14" s="87"/>
      <c r="G14" s="86"/>
    </row>
    <row r="15" spans="2:7" ht="65.25" customHeight="1" thickBot="1" x14ac:dyDescent="0.3">
      <c r="B15" s="81"/>
      <c r="C15" s="90" t="s">
        <v>190</v>
      </c>
      <c r="D15" s="142" t="s">
        <v>191</v>
      </c>
      <c r="E15" s="143"/>
      <c r="F15" s="144"/>
      <c r="G15" s="86"/>
    </row>
    <row r="16" spans="2:7" ht="11.25" customHeight="1" thickBot="1" x14ac:dyDescent="0.3">
      <c r="B16" s="82"/>
      <c r="C16" s="83"/>
      <c r="D16" s="83"/>
      <c r="E16" s="83"/>
      <c r="F16" s="83"/>
      <c r="G16" s="84"/>
    </row>
  </sheetData>
  <sheetProtection selectLockedCells="1"/>
  <mergeCells count="2">
    <mergeCell ref="C2:F2"/>
    <mergeCell ref="D15:F15"/>
  </mergeCells>
  <conditionalFormatting sqref="F7:F13">
    <cfRule type="cellIs" dxfId="0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96"/>
  <sheetViews>
    <sheetView zoomScaleNormal="100" workbookViewId="0">
      <pane ySplit="2" topLeftCell="A3" activePane="bottomLeft" state="frozen"/>
      <selection pane="bottomLeft" activeCell="U31" sqref="U31"/>
    </sheetView>
  </sheetViews>
  <sheetFormatPr defaultRowHeight="15" x14ac:dyDescent="0.25"/>
  <cols>
    <col min="1" max="1" width="2.140625" style="4" customWidth="1"/>
    <col min="2" max="2" width="21.5703125" style="4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6.7109375" style="4" bestFit="1" customWidth="1"/>
    <col min="11" max="11" width="12.140625" style="4" bestFit="1" customWidth="1"/>
    <col min="12" max="12" width="2.85546875" style="4" customWidth="1"/>
    <col min="13" max="13" width="22" style="4" bestFit="1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6" t="s">
        <v>170</v>
      </c>
      <c r="C2" s="75" t="s">
        <v>95</v>
      </c>
      <c r="D2" s="131"/>
      <c r="E2" s="72" t="s">
        <v>17</v>
      </c>
      <c r="F2" s="76" t="s">
        <v>74</v>
      </c>
      <c r="G2" s="70" t="s">
        <v>75</v>
      </c>
      <c r="H2" s="71" t="s">
        <v>55</v>
      </c>
      <c r="J2" s="72" t="s">
        <v>18</v>
      </c>
      <c r="K2" s="72" t="s">
        <v>16</v>
      </c>
      <c r="M2" s="69" t="s">
        <v>41</v>
      </c>
      <c r="N2" s="70" t="s">
        <v>42</v>
      </c>
      <c r="O2" s="71" t="s">
        <v>43</v>
      </c>
      <c r="Q2" s="68" t="s">
        <v>73</v>
      </c>
      <c r="R2" s="70" t="s">
        <v>43</v>
      </c>
      <c r="S2" s="71" t="s">
        <v>59</v>
      </c>
      <c r="U2" s="74" t="s">
        <v>94</v>
      </c>
      <c r="V2" s="73" t="s">
        <v>95</v>
      </c>
    </row>
    <row r="3" spans="2:23" ht="15.75" thickBot="1" x14ac:dyDescent="0.3">
      <c r="B3" s="35" t="s">
        <v>76</v>
      </c>
      <c r="C3" s="95"/>
      <c r="D3" s="132"/>
      <c r="E3" s="135" t="s">
        <v>290</v>
      </c>
      <c r="F3" s="133">
        <v>0</v>
      </c>
      <c r="G3" s="130">
        <v>4</v>
      </c>
      <c r="H3" s="134">
        <v>487</v>
      </c>
      <c r="J3" s="137" t="s">
        <v>290</v>
      </c>
      <c r="K3" s="136">
        <v>4</v>
      </c>
      <c r="M3" s="21" t="s">
        <v>78</v>
      </c>
      <c r="N3" s="22">
        <f>_xlfn.DAYS(C4,C3)</f>
        <v>0</v>
      </c>
      <c r="O3" s="145" t="s">
        <v>171</v>
      </c>
      <c r="Q3" s="23">
        <v>0</v>
      </c>
      <c r="R3" s="98">
        <f>IFERROR(S3/$N$5,0)</f>
        <v>0</v>
      </c>
      <c r="S3" s="24">
        <f>COUNTIF(ScansTable[HourRequested],Q3)</f>
        <v>0</v>
      </c>
      <c r="U3" s="21" t="s">
        <v>80</v>
      </c>
      <c r="V3" s="25" t="e">
        <f>N5/N4</f>
        <v>#DIV/0!</v>
      </c>
    </row>
    <row r="4" spans="2:23" x14ac:dyDescent="0.25">
      <c r="B4" s="27" t="s">
        <v>77</v>
      </c>
      <c r="C4" s="94"/>
      <c r="M4" s="21" t="s">
        <v>79</v>
      </c>
      <c r="N4" s="22">
        <f>ROUNDUP(N3/7,0)</f>
        <v>0</v>
      </c>
      <c r="O4" s="146"/>
      <c r="Q4" s="26">
        <v>1</v>
      </c>
      <c r="R4" s="99">
        <f t="shared" ref="R4:R26" si="0">IFERROR(S4/$N$5,0)</f>
        <v>0</v>
      </c>
      <c r="S4" s="12">
        <f>COUNTIF(ScansTable[HourRequested],Q4)</f>
        <v>0</v>
      </c>
      <c r="U4" s="27" t="s">
        <v>81</v>
      </c>
      <c r="V4" s="28" t="e">
        <f>N5/N3</f>
        <v>#DIV/0!</v>
      </c>
    </row>
    <row r="5" spans="2:23" x14ac:dyDescent="0.25">
      <c r="B5" s="27" t="s">
        <v>172</v>
      </c>
      <c r="C5" s="15"/>
      <c r="M5" s="21" t="s">
        <v>36</v>
      </c>
      <c r="N5" s="22">
        <f>COUNTA(ScansTable[ScanID])</f>
        <v>0</v>
      </c>
      <c r="O5" s="146"/>
      <c r="Q5" s="26">
        <v>2</v>
      </c>
      <c r="R5" s="99">
        <f t="shared" si="0"/>
        <v>0</v>
      </c>
      <c r="S5" s="12">
        <f>COUNTIF(ScansTable[HourRequested],Q5)</f>
        <v>0</v>
      </c>
      <c r="U5" s="27" t="s">
        <v>82</v>
      </c>
      <c r="V5" s="28">
        <f>AVERAGE(V11:V15)</f>
        <v>89.4</v>
      </c>
    </row>
    <row r="6" spans="2:23" x14ac:dyDescent="0.25">
      <c r="B6" s="27" t="s">
        <v>169</v>
      </c>
      <c r="C6" s="15"/>
      <c r="M6" s="27" t="s">
        <v>37</v>
      </c>
      <c r="N6" s="29">
        <f>COUNTA(_xlfn.UNIQUE(ScansTable[ProjectName]))</f>
        <v>1</v>
      </c>
      <c r="O6" s="147"/>
      <c r="Q6" s="26">
        <v>3</v>
      </c>
      <c r="R6" s="99">
        <f t="shared" si="0"/>
        <v>0</v>
      </c>
      <c r="S6" s="12">
        <f>COUNTIF(ScansTable[HourRequested],Q6)</f>
        <v>0</v>
      </c>
      <c r="U6" s="27" t="s">
        <v>90</v>
      </c>
      <c r="V6" s="28">
        <f>AVERAGE(V16:V17)</f>
        <v>20</v>
      </c>
    </row>
    <row r="7" spans="2:23" x14ac:dyDescent="0.25">
      <c r="B7" s="27" t="s">
        <v>165</v>
      </c>
      <c r="C7" s="15"/>
      <c r="M7" s="27" t="s">
        <v>39</v>
      </c>
      <c r="N7" s="29">
        <f>COUNTIF(ScansTable[Status], "Completed")</f>
        <v>0</v>
      </c>
      <c r="O7" s="30">
        <f>IFERROR(N7/N5,0)</f>
        <v>0</v>
      </c>
      <c r="Q7" s="26">
        <v>4</v>
      </c>
      <c r="R7" s="99">
        <f t="shared" si="0"/>
        <v>0</v>
      </c>
      <c r="S7" s="12">
        <f>COUNTIF(ScansTable[HourRequested],Q7)</f>
        <v>0</v>
      </c>
      <c r="U7" s="27" t="s">
        <v>91</v>
      </c>
      <c r="V7" s="28">
        <f>INDEX(Lookups!B:B, MATCH(LARGE(Lookups!B:B, 1), Lookups!B:B,0))</f>
        <v>23</v>
      </c>
    </row>
    <row r="8" spans="2:23" ht="15.75" thickBot="1" x14ac:dyDescent="0.3">
      <c r="B8" s="27" t="s">
        <v>163</v>
      </c>
      <c r="C8" s="15"/>
      <c r="M8" s="27" t="s">
        <v>38</v>
      </c>
      <c r="N8" s="29">
        <f>COUNTIF(ScansTable[Status], "Failed")</f>
        <v>0</v>
      </c>
      <c r="O8" s="30">
        <f>IFERROR(N8/N5,0)</f>
        <v>0</v>
      </c>
      <c r="Q8" s="26">
        <v>5</v>
      </c>
      <c r="R8" s="99">
        <f t="shared" si="0"/>
        <v>0</v>
      </c>
      <c r="S8" s="12">
        <f>COUNTIF(ScansTable[HourRequested],Q8)</f>
        <v>0</v>
      </c>
      <c r="U8" s="31" t="s">
        <v>92</v>
      </c>
      <c r="V8" s="32" t="str">
        <f>INDEX(Lookups!A:A, MATCH(LARGE(Lookups!B:B, 1), Lookups!B:B,0))</f>
        <v>2/03/2026</v>
      </c>
    </row>
    <row r="9" spans="2:23" ht="15.75" thickBot="1" x14ac:dyDescent="0.3">
      <c r="B9" s="27" t="s">
        <v>166</v>
      </c>
      <c r="C9" s="15"/>
      <c r="M9" s="31" t="s">
        <v>40</v>
      </c>
      <c r="N9" s="33">
        <f>COUNTIF(ScansTable[Status], "Partial")</f>
        <v>0</v>
      </c>
      <c r="O9" s="34">
        <f>IFERROR(N9/N5,0)</f>
        <v>0</v>
      </c>
      <c r="Q9" s="26">
        <v>6</v>
      </c>
      <c r="R9" s="99">
        <f t="shared" si="0"/>
        <v>0</v>
      </c>
      <c r="S9" s="12">
        <f>COUNTIF(ScansTable[HourRequested],Q9)</f>
        <v>0</v>
      </c>
    </row>
    <row r="10" spans="2:23" ht="15.75" thickBot="1" x14ac:dyDescent="0.3">
      <c r="B10" s="31" t="s">
        <v>164</v>
      </c>
      <c r="C10" s="16"/>
      <c r="Q10" s="26">
        <v>7</v>
      </c>
      <c r="R10" s="99">
        <f t="shared" si="0"/>
        <v>0</v>
      </c>
      <c r="S10" s="12">
        <f>COUNTIF(ScansTable[HourRequested],Q10)</f>
        <v>0</v>
      </c>
      <c r="U10" s="106" t="s">
        <v>192</v>
      </c>
      <c r="V10" s="105" t="s">
        <v>97</v>
      </c>
      <c r="W10" s="96" t="s">
        <v>101</v>
      </c>
    </row>
    <row r="11" spans="2:23" ht="15.75" thickBot="1" x14ac:dyDescent="0.3">
      <c r="M11" s="69" t="s">
        <v>56</v>
      </c>
      <c r="N11" s="70" t="s">
        <v>57</v>
      </c>
      <c r="O11" s="71" t="s">
        <v>58</v>
      </c>
      <c r="Q11" s="26">
        <v>8</v>
      </c>
      <c r="R11" s="99">
        <f t="shared" si="0"/>
        <v>0</v>
      </c>
      <c r="S11" s="12">
        <f>COUNTIF(ScansTable[HourRequested],Q11)</f>
        <v>0</v>
      </c>
      <c r="U11" s="103" t="s">
        <v>86</v>
      </c>
      <c r="V11" s="118">
        <v>240</v>
      </c>
      <c r="W11" s="111">
        <v>0.49281314168377821</v>
      </c>
    </row>
    <row r="12" spans="2:23" x14ac:dyDescent="0.25">
      <c r="M12" s="35" t="s">
        <v>59</v>
      </c>
      <c r="N12" s="36">
        <f>IFERROR(AVERAGE(ScansTable[Total_Vulnerabilties]),0)</f>
        <v>0</v>
      </c>
      <c r="O12" s="24">
        <f>MAX(ScansTable[Total_Critical])</f>
        <v>0</v>
      </c>
      <c r="Q12" s="26">
        <v>9</v>
      </c>
      <c r="R12" s="99">
        <f t="shared" si="0"/>
        <v>0</v>
      </c>
      <c r="S12" s="12">
        <f>COUNTIF(ScansTable[HourRequested],Q12)</f>
        <v>0</v>
      </c>
      <c r="U12" s="103" t="s">
        <v>87</v>
      </c>
      <c r="V12" s="118">
        <v>70</v>
      </c>
      <c r="W12" s="111">
        <v>0.14373716632443531</v>
      </c>
    </row>
    <row r="13" spans="2:23" x14ac:dyDescent="0.25">
      <c r="M13" s="27" t="s">
        <v>60</v>
      </c>
      <c r="N13" s="37">
        <f>IFERROR(AVERAGE(ScansTable[Total_Critical]),0)</f>
        <v>0</v>
      </c>
      <c r="O13" s="12">
        <f>MAX(ScansTable[Total_High])</f>
        <v>0</v>
      </c>
      <c r="Q13" s="26">
        <v>10</v>
      </c>
      <c r="R13" s="99">
        <f t="shared" si="0"/>
        <v>0</v>
      </c>
      <c r="S13" s="12">
        <f>COUNTIF(ScansTable[HourRequested],Q13)</f>
        <v>0</v>
      </c>
      <c r="U13" s="103" t="s">
        <v>84</v>
      </c>
      <c r="V13" s="118">
        <v>45</v>
      </c>
      <c r="W13" s="111">
        <v>9.2402464065708415E-2</v>
      </c>
    </row>
    <row r="14" spans="2:23" x14ac:dyDescent="0.25">
      <c r="M14" s="27" t="s">
        <v>61</v>
      </c>
      <c r="N14" s="37">
        <f>IFERROR(AVERAGE(ScansTable[Total_High]),0)</f>
        <v>0</v>
      </c>
      <c r="O14" s="12">
        <f>MAX(ScansTable[Total_Medium])</f>
        <v>0</v>
      </c>
      <c r="Q14" s="26">
        <v>11</v>
      </c>
      <c r="R14" s="99">
        <f t="shared" si="0"/>
        <v>0</v>
      </c>
      <c r="S14" s="12">
        <f>COUNTIF(ScansTable[HourRequested],Q14)</f>
        <v>0</v>
      </c>
      <c r="U14" s="103" t="s">
        <v>85</v>
      </c>
      <c r="V14" s="118">
        <v>53</v>
      </c>
      <c r="W14" s="111">
        <v>0.10882956878850103</v>
      </c>
    </row>
    <row r="15" spans="2:23" x14ac:dyDescent="0.25">
      <c r="M15" s="27" t="s">
        <v>62</v>
      </c>
      <c r="N15" s="37">
        <f>IFERROR(AVERAGE(ScansTable[Total_Medium]),0)</f>
        <v>0</v>
      </c>
      <c r="O15" s="12">
        <f>MAX(ScansTable[Total_Low])</f>
        <v>0</v>
      </c>
      <c r="Q15" s="26">
        <v>12</v>
      </c>
      <c r="R15" s="99">
        <f t="shared" si="0"/>
        <v>0</v>
      </c>
      <c r="S15" s="12">
        <f>COUNTIF(ScansTable[HourRequested],Q15)</f>
        <v>0</v>
      </c>
      <c r="U15" s="103" t="s">
        <v>83</v>
      </c>
      <c r="V15" s="118">
        <v>39</v>
      </c>
      <c r="W15" s="111">
        <v>8.0082135523613956E-2</v>
      </c>
    </row>
    <row r="16" spans="2:23" x14ac:dyDescent="0.25">
      <c r="M16" s="27" t="s">
        <v>63</v>
      </c>
      <c r="N16" s="37">
        <f>IFERROR(AVERAGE(ScansTable[Total_Low]),0)</f>
        <v>0</v>
      </c>
      <c r="O16" s="12">
        <f>MAX(ScansTable[Total_Info])</f>
        <v>0</v>
      </c>
      <c r="Q16" s="26">
        <v>13</v>
      </c>
      <c r="R16" s="99">
        <f t="shared" si="0"/>
        <v>0</v>
      </c>
      <c r="S16" s="12">
        <f>COUNTIF(ScansTable[HourRequested],Q16)</f>
        <v>0</v>
      </c>
      <c r="U16" s="103" t="s">
        <v>88</v>
      </c>
      <c r="V16" s="118">
        <v>20</v>
      </c>
      <c r="W16" s="111">
        <v>4.1067761806981518E-2</v>
      </c>
    </row>
    <row r="17" spans="13:23" ht="15.75" thickBot="1" x14ac:dyDescent="0.3">
      <c r="M17" s="31" t="s">
        <v>64</v>
      </c>
      <c r="N17" s="38">
        <f>IFERROR(AVERAGE(ScansTable[Total_Info]),0)</f>
        <v>0</v>
      </c>
      <c r="O17" s="14">
        <f>MAX(ScansTable[Total_Info])</f>
        <v>0</v>
      </c>
      <c r="Q17" s="26">
        <v>14</v>
      </c>
      <c r="R17" s="99">
        <f t="shared" si="0"/>
        <v>0</v>
      </c>
      <c r="S17" s="12">
        <f>COUNTIF(ScansTable[HourRequested],Q17)</f>
        <v>0</v>
      </c>
      <c r="U17" s="104" t="s">
        <v>89</v>
      </c>
      <c r="V17" s="119">
        <v>20</v>
      </c>
      <c r="W17" s="112">
        <v>4.1067761806981518E-2</v>
      </c>
    </row>
    <row r="18" spans="13:23" ht="15.75" thickBot="1" x14ac:dyDescent="0.3">
      <c r="Q18" s="26">
        <v>15</v>
      </c>
      <c r="R18" s="99">
        <f t="shared" si="0"/>
        <v>0</v>
      </c>
      <c r="S18" s="12">
        <f>COUNTIF(ScansTable[HourRequested],Q18)</f>
        <v>0</v>
      </c>
      <c r="U18"/>
      <c r="V18"/>
      <c r="W18"/>
    </row>
    <row r="19" spans="13:23" ht="15.75" thickBot="1" x14ac:dyDescent="0.3">
      <c r="M19" s="69" t="s">
        <v>67</v>
      </c>
      <c r="N19" s="70" t="s">
        <v>57</v>
      </c>
      <c r="O19" s="71" t="s">
        <v>58</v>
      </c>
      <c r="Q19" s="26">
        <v>16</v>
      </c>
      <c r="R19" s="99">
        <f t="shared" si="0"/>
        <v>0</v>
      </c>
      <c r="S19" s="12">
        <f>COUNTIF(ScansTable[HourRequested],Q19)</f>
        <v>0</v>
      </c>
      <c r="U19" s="74" t="s">
        <v>14</v>
      </c>
      <c r="V19" s="127" t="s">
        <v>55</v>
      </c>
      <c r="W19" s="128" t="s">
        <v>98</v>
      </c>
    </row>
    <row r="20" spans="13:23" x14ac:dyDescent="0.25">
      <c r="M20" s="21" t="s">
        <v>65</v>
      </c>
      <c r="N20" s="39">
        <f>IFERROR(AVERAGEIF(ScansTable[Loc], "&lt;&gt;0"),0)</f>
        <v>0</v>
      </c>
      <c r="O20" s="10">
        <f>MAX(ScansTable[Loc])</f>
        <v>0</v>
      </c>
      <c r="Q20" s="26">
        <v>17</v>
      </c>
      <c r="R20" s="99">
        <f t="shared" si="0"/>
        <v>0</v>
      </c>
      <c r="S20" s="12">
        <f>COUNTIF(ScansTable[HourRequested],Q20)</f>
        <v>0</v>
      </c>
      <c r="U20" s="129" t="s">
        <v>54</v>
      </c>
      <c r="V20" s="123">
        <v>196</v>
      </c>
      <c r="W20" s="124">
        <v>0.40246406570841892</v>
      </c>
    </row>
    <row r="21" spans="13:23" ht="15.75" thickBot="1" x14ac:dyDescent="0.3">
      <c r="M21" s="31" t="s">
        <v>66</v>
      </c>
      <c r="N21" s="40">
        <f>IFERROR(AVERAGE(ScansTable[Runtime]),0)</f>
        <v>0</v>
      </c>
      <c r="O21" s="41">
        <f>MAX(ScansTable[Runtime])</f>
        <v>0</v>
      </c>
      <c r="Q21" s="26">
        <v>18</v>
      </c>
      <c r="R21" s="99">
        <f t="shared" si="0"/>
        <v>0</v>
      </c>
      <c r="S21" s="12">
        <f>COUNTIF(ScansTable[HourRequested],Q21)</f>
        <v>0</v>
      </c>
      <c r="U21" s="121" t="s">
        <v>195</v>
      </c>
      <c r="V21" s="125">
        <v>291</v>
      </c>
      <c r="W21" s="126">
        <v>0.59753593429158114</v>
      </c>
    </row>
    <row r="22" spans="13:23" ht="15.75" thickBot="1" x14ac:dyDescent="0.3">
      <c r="Q22" s="26">
        <v>19</v>
      </c>
      <c r="R22" s="99">
        <f t="shared" si="0"/>
        <v>0</v>
      </c>
      <c r="S22" s="12">
        <f>COUNTIF(ScansTable[HourRequested],Q22)</f>
        <v>0</v>
      </c>
    </row>
    <row r="23" spans="13:23" ht="15.75" thickBot="1" x14ac:dyDescent="0.3">
      <c r="M23" s="69" t="s">
        <v>28</v>
      </c>
      <c r="N23" s="70" t="s">
        <v>55</v>
      </c>
      <c r="O23" s="71" t="s">
        <v>43</v>
      </c>
      <c r="Q23" s="26">
        <v>20</v>
      </c>
      <c r="R23" s="99">
        <f t="shared" si="0"/>
        <v>0</v>
      </c>
      <c r="S23" s="12">
        <f>COUNTIF(ScansTable[HourRequested],Q23)</f>
        <v>0</v>
      </c>
    </row>
    <row r="24" spans="13:23" x14ac:dyDescent="0.25">
      <c r="M24" s="21" t="s">
        <v>68</v>
      </c>
      <c r="N24" s="22">
        <f>COUNTIF(ScansTable[Sast], TRUE)</f>
        <v>0</v>
      </c>
      <c r="O24" s="42">
        <f>IFERROR(N24/COUNTA(ScansTable[ScanID]),0)</f>
        <v>0</v>
      </c>
      <c r="Q24" s="26">
        <v>21</v>
      </c>
      <c r="R24" s="99">
        <f t="shared" si="0"/>
        <v>0</v>
      </c>
      <c r="S24" s="12">
        <f>COUNTIF(ScansTable[HourRequested],Q24)</f>
        <v>0</v>
      </c>
    </row>
    <row r="25" spans="13:23" ht="15.75" thickBot="1" x14ac:dyDescent="0.3">
      <c r="M25" s="27" t="s">
        <v>69</v>
      </c>
      <c r="N25" s="29">
        <f>COUNTIF(ScansTable[Sca], TRUE)</f>
        <v>0</v>
      </c>
      <c r="O25" s="30">
        <f>IFERROR(N25/COUNTA(ScansTable[ScanID]),0)</f>
        <v>0</v>
      </c>
      <c r="Q25" s="26">
        <v>22</v>
      </c>
      <c r="R25" s="99">
        <f t="shared" si="0"/>
        <v>0</v>
      </c>
      <c r="S25" s="12">
        <f>COUNTIF(ScansTable[HourRequested],Q25)</f>
        <v>0</v>
      </c>
    </row>
    <row r="26" spans="13:23" ht="15.75" thickBot="1" x14ac:dyDescent="0.3">
      <c r="M26" s="27" t="s">
        <v>70</v>
      </c>
      <c r="N26" s="29">
        <f>COUNTIF(ScansTable[Kics], TRUE)</f>
        <v>0</v>
      </c>
      <c r="O26" s="30">
        <f>IFERROR(N26/COUNTA(ScansTable[ScanID]),0)</f>
        <v>0</v>
      </c>
      <c r="Q26" s="43">
        <v>23</v>
      </c>
      <c r="R26" s="100">
        <f t="shared" si="0"/>
        <v>0</v>
      </c>
      <c r="S26" s="14">
        <f>COUNTIF(ScansTable[HourRequested],Q26)</f>
        <v>0</v>
      </c>
    </row>
    <row r="27" spans="13:23" x14ac:dyDescent="0.25">
      <c r="M27" s="27" t="s">
        <v>34</v>
      </c>
      <c r="N27" s="29">
        <f>COUNTIF(ScansTable[Containers], TRUE)</f>
        <v>0</v>
      </c>
      <c r="O27" s="30">
        <f>IFERROR(N27/COUNTA(ScansTable[ScanID]),0)</f>
        <v>0</v>
      </c>
    </row>
    <row r="28" spans="13:23" x14ac:dyDescent="0.25">
      <c r="M28" s="27" t="s">
        <v>71</v>
      </c>
      <c r="N28" s="29">
        <f>COUNTIF(ScansTable[Api], TRUE)</f>
        <v>0</v>
      </c>
      <c r="O28" s="30">
        <f>IFERROR(N28/COUNTA(ScansTable[ScanID]),0)</f>
        <v>0</v>
      </c>
    </row>
    <row r="29" spans="13:23" ht="15.75" thickBot="1" x14ac:dyDescent="0.3">
      <c r="M29" s="31" t="s">
        <v>280</v>
      </c>
      <c r="N29" s="33">
        <f>COUNTIF(ScansTable[SSCS], TRUE)</f>
        <v>0</v>
      </c>
      <c r="O29" s="34">
        <f>IFERROR(N29/COUNTA(ScansTable[ScanID]),0)</f>
        <v>0</v>
      </c>
    </row>
    <row r="30" spans="13:23" ht="15.75" thickBot="1" x14ac:dyDescent="0.3"/>
    <row r="596" ht="15.75" thickBot="1" x14ac:dyDescent="0.3"/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J9" sqref="J9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48" t="s">
        <v>99</v>
      </c>
      <c r="C2" s="149"/>
      <c r="D2" s="150"/>
      <c r="E2" s="59" t="s">
        <v>41</v>
      </c>
      <c r="F2" s="60" t="s">
        <v>101</v>
      </c>
      <c r="G2" s="61" t="s">
        <v>102</v>
      </c>
      <c r="I2" s="5" t="s">
        <v>99</v>
      </c>
      <c r="J2" s="5" t="s">
        <v>97</v>
      </c>
      <c r="K2" s="5" t="s">
        <v>102</v>
      </c>
    </row>
    <row r="3" spans="2:11" ht="18.75" x14ac:dyDescent="0.3">
      <c r="B3" s="48">
        <v>0</v>
      </c>
      <c r="C3" s="17" t="s">
        <v>100</v>
      </c>
      <c r="D3" s="56">
        <v>20000</v>
      </c>
      <c r="E3" s="54">
        <f>COUNTIFS(ScansTable[Loc],"&gt;="&amp;B3, ScansTable[Loc], "&lt;="&amp;D3, ScansTable[Loc], "&lt;&gt;0")</f>
        <v>0</v>
      </c>
      <c r="F3" s="18">
        <f>IFERROR(E3/$E$15,0)</f>
        <v>0</v>
      </c>
      <c r="G3" s="49">
        <f>IFERROR(AVERAGEIFS(ScansTable[Runtime],ScansTable[Loc],"&gt;="&amp;B3,ScansTable[Loc],"&lt;="&amp;D3,ScansTable[Runtime],"&gt;0"),0)</f>
        <v>0</v>
      </c>
      <c r="I3" s="5" t="s">
        <v>103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8">
        <v>20001</v>
      </c>
      <c r="C4" s="17" t="s">
        <v>100</v>
      </c>
      <c r="D4" s="56">
        <v>50000</v>
      </c>
      <c r="E4" s="54">
        <f>COUNTIFS(ScansTable[Loc],"&gt;="&amp;B4, ScansTable[Loc], "&lt;="&amp;D4, ScansTable[Loc], "&lt;&gt;0")</f>
        <v>0</v>
      </c>
      <c r="F4" s="18">
        <f>IFERROR(E4/$E$15,0)</f>
        <v>0</v>
      </c>
      <c r="G4" s="49">
        <f>IFERROR(AVERAGEIFS(ScansTable[Runtime],ScansTable[Loc],"&gt;="&amp;B4,ScansTable[Loc],"&lt;="&amp;D4,ScansTable[Runtime],"&gt;0"),0)</f>
        <v>0</v>
      </c>
      <c r="I4" s="5" t="s">
        <v>104</v>
      </c>
      <c r="J4" s="6">
        <f t="shared" si="0"/>
        <v>0</v>
      </c>
      <c r="K4" s="7">
        <f t="shared" si="1"/>
        <v>0</v>
      </c>
    </row>
    <row r="5" spans="2:11" ht="18.75" x14ac:dyDescent="0.3">
      <c r="B5" s="48">
        <v>50001</v>
      </c>
      <c r="C5" s="17" t="s">
        <v>100</v>
      </c>
      <c r="D5" s="56">
        <v>100000</v>
      </c>
      <c r="E5" s="54">
        <f>COUNTIFS(ScansTable[Loc],"&gt;="&amp;B5, ScansTable[Loc], "&lt;="&amp;D5, ScansTable[Loc], "&lt;&gt;0")</f>
        <v>0</v>
      </c>
      <c r="F5" s="18">
        <f t="shared" ref="F5:F13" si="2">IFERROR(E5/$E$15,0)</f>
        <v>0</v>
      </c>
      <c r="G5" s="49">
        <f>IFERROR(AVERAGEIFS(ScansTable[Runtime],ScansTable[Loc],"&gt;="&amp;B5,ScansTable[Loc],"&lt;="&amp;D5,ScansTable[Runtime],"&gt;0"),0)</f>
        <v>0</v>
      </c>
      <c r="I5" s="5" t="s">
        <v>105</v>
      </c>
      <c r="J5" s="6">
        <f t="shared" si="0"/>
        <v>0</v>
      </c>
      <c r="K5" s="7">
        <f t="shared" si="1"/>
        <v>0</v>
      </c>
    </row>
    <row r="6" spans="2:11" ht="18.75" x14ac:dyDescent="0.3">
      <c r="B6" s="48">
        <v>100001</v>
      </c>
      <c r="C6" s="17" t="s">
        <v>100</v>
      </c>
      <c r="D6" s="56">
        <v>250000</v>
      </c>
      <c r="E6" s="54">
        <f>COUNTIFS(ScansTable[Loc],"&gt;="&amp;B6, ScansTable[Loc], "&lt;="&amp;D6, ScansTable[Loc], "&lt;&gt;0")</f>
        <v>0</v>
      </c>
      <c r="F6" s="18">
        <f t="shared" si="2"/>
        <v>0</v>
      </c>
      <c r="G6" s="49">
        <f>IFERROR(AVERAGEIFS(ScansTable[Runtime],ScansTable[Loc],"&gt;="&amp;B6,ScansTable[Loc],"&lt;="&amp;D6,ScansTable[Runtime],"&gt;0"),0)</f>
        <v>0</v>
      </c>
      <c r="I6" s="5" t="s">
        <v>106</v>
      </c>
      <c r="J6" s="6">
        <f t="shared" si="0"/>
        <v>0</v>
      </c>
      <c r="K6" s="7">
        <f t="shared" si="1"/>
        <v>0</v>
      </c>
    </row>
    <row r="7" spans="2:11" ht="18.75" x14ac:dyDescent="0.3">
      <c r="B7" s="48">
        <v>250001</v>
      </c>
      <c r="C7" s="17" t="s">
        <v>100</v>
      </c>
      <c r="D7" s="56">
        <v>500000</v>
      </c>
      <c r="E7" s="54">
        <f>COUNTIFS(ScansTable[Loc],"&gt;="&amp;B7, ScansTable[Loc], "&lt;="&amp;D7, ScansTable[Loc], "&lt;&gt;0")</f>
        <v>0</v>
      </c>
      <c r="F7" s="18">
        <f t="shared" si="2"/>
        <v>0</v>
      </c>
      <c r="G7" s="49">
        <f>IFERROR(AVERAGEIFS(ScansTable[Runtime],ScansTable[Loc],"&gt;="&amp;B7,ScansTable[Loc],"&lt;="&amp;D7,ScansTable[Runtime],"&gt;0"),0)</f>
        <v>0</v>
      </c>
      <c r="I7" s="5" t="s">
        <v>107</v>
      </c>
      <c r="J7" s="6">
        <f t="shared" si="0"/>
        <v>0</v>
      </c>
      <c r="K7" s="7">
        <f t="shared" si="1"/>
        <v>0</v>
      </c>
    </row>
    <row r="8" spans="2:11" ht="18.75" x14ac:dyDescent="0.3">
      <c r="B8" s="48">
        <v>500001</v>
      </c>
      <c r="C8" s="17" t="s">
        <v>100</v>
      </c>
      <c r="D8" s="56">
        <v>1000000</v>
      </c>
      <c r="E8" s="54">
        <f>COUNTIFS(ScansTable[Loc],"&gt;="&amp;B8, ScansTable[Loc], "&lt;="&amp;D8, ScansTable[Loc], "&lt;&gt;0")</f>
        <v>0</v>
      </c>
      <c r="F8" s="18">
        <f t="shared" si="2"/>
        <v>0</v>
      </c>
      <c r="G8" s="49">
        <f>IFERROR(AVERAGEIFS(ScansTable[Runtime],ScansTable[Loc],"&gt;="&amp;B8,ScansTable[Loc],"&lt;="&amp;D8,ScansTable[Runtime],"&gt;0"),0)</f>
        <v>0</v>
      </c>
      <c r="I8" s="5" t="s">
        <v>108</v>
      </c>
      <c r="J8" s="6">
        <f t="shared" si="0"/>
        <v>0</v>
      </c>
      <c r="K8" s="7">
        <f t="shared" si="1"/>
        <v>0</v>
      </c>
    </row>
    <row r="9" spans="2:11" ht="18.75" x14ac:dyDescent="0.3">
      <c r="B9" s="48">
        <v>1000001</v>
      </c>
      <c r="C9" s="17" t="s">
        <v>100</v>
      </c>
      <c r="D9" s="56">
        <v>2000000</v>
      </c>
      <c r="E9" s="54">
        <f>COUNTIFS(ScansTable[Loc],"&gt;="&amp;B9, ScansTable[Loc], "&lt;="&amp;D9, ScansTable[Loc], "&lt;&gt;0")</f>
        <v>0</v>
      </c>
      <c r="F9" s="18">
        <f t="shared" si="2"/>
        <v>0</v>
      </c>
      <c r="G9" s="49">
        <f>IFERROR(AVERAGEIFS(ScansTable[Runtime],ScansTable[Loc],"&gt;="&amp;B9,ScansTable[Loc],"&lt;="&amp;D9,ScansTable[Runtime],"&gt;0"),0)</f>
        <v>0</v>
      </c>
      <c r="I9" s="5" t="s">
        <v>109</v>
      </c>
      <c r="J9" s="6">
        <f t="shared" si="0"/>
        <v>0</v>
      </c>
      <c r="K9" s="7">
        <f t="shared" si="1"/>
        <v>0</v>
      </c>
    </row>
    <row r="10" spans="2:11" ht="18.75" x14ac:dyDescent="0.3">
      <c r="B10" s="48">
        <v>2000001</v>
      </c>
      <c r="C10" s="17" t="s">
        <v>100</v>
      </c>
      <c r="D10" s="56">
        <v>3000000</v>
      </c>
      <c r="E10" s="54">
        <f>COUNTIFS(ScansTable[Loc],"&gt;="&amp;B10, ScansTable[Loc], "&lt;="&amp;D10, ScansTable[Loc], "&lt;&gt;0")</f>
        <v>0</v>
      </c>
      <c r="F10" s="18">
        <f t="shared" si="2"/>
        <v>0</v>
      </c>
      <c r="G10" s="49">
        <f>IFERROR(AVERAGEIFS(ScansTable[Runtime],ScansTable[Loc],"&gt;="&amp;B10,ScansTable[Loc],"&lt;="&amp;D10,ScansTable[Runtime],"&gt;0"),0)</f>
        <v>0</v>
      </c>
      <c r="I10" s="5" t="s">
        <v>110</v>
      </c>
      <c r="J10" s="6">
        <f t="shared" si="0"/>
        <v>0</v>
      </c>
      <c r="K10" s="7">
        <f t="shared" si="1"/>
        <v>0</v>
      </c>
    </row>
    <row r="11" spans="2:11" ht="18.75" x14ac:dyDescent="0.3">
      <c r="B11" s="48">
        <v>3000001</v>
      </c>
      <c r="C11" s="17" t="s">
        <v>100</v>
      </c>
      <c r="D11" s="56">
        <v>5000000</v>
      </c>
      <c r="E11" s="54">
        <f>COUNTIFS(ScansTable[Loc],"&gt;="&amp;B11, ScansTable[Loc], "&lt;="&amp;D11, ScansTable[Loc], "&lt;&gt;0")</f>
        <v>0</v>
      </c>
      <c r="F11" s="18">
        <f t="shared" si="2"/>
        <v>0</v>
      </c>
      <c r="G11" s="49">
        <f>IFERROR(AVERAGEIFS(ScansTable[Runtime],ScansTable[Loc],"&gt;="&amp;B11,ScansTable[Loc],"&lt;="&amp;D11,ScansTable[Runtime],"&gt;0"),0)</f>
        <v>0</v>
      </c>
      <c r="I11" s="5" t="s">
        <v>111</v>
      </c>
      <c r="J11" s="6">
        <f t="shared" si="0"/>
        <v>0</v>
      </c>
      <c r="K11" s="7">
        <f t="shared" si="1"/>
        <v>0</v>
      </c>
    </row>
    <row r="12" spans="2:11" ht="18.75" x14ac:dyDescent="0.3">
      <c r="B12" s="48">
        <v>5000001</v>
      </c>
      <c r="C12" s="17" t="s">
        <v>100</v>
      </c>
      <c r="D12" s="56">
        <v>7000000</v>
      </c>
      <c r="E12" s="54">
        <f>COUNTIFS(ScansTable[Loc],"&gt;="&amp;B12, ScansTable[Loc], "&lt;="&amp;D12, ScansTable[Loc], "&lt;&gt;0")</f>
        <v>0</v>
      </c>
      <c r="F12" s="18">
        <f t="shared" si="2"/>
        <v>0</v>
      </c>
      <c r="G12" s="49">
        <f>IFERROR(AVERAGEIFS(ScansTable[Runtime],ScansTable[Loc],"&gt;="&amp;B12,ScansTable[Loc],"&lt;="&amp;D12,ScansTable[Runtime],"&gt;0"),0)</f>
        <v>0</v>
      </c>
      <c r="I12" s="5" t="s">
        <v>112</v>
      </c>
      <c r="J12" s="6">
        <f t="shared" si="0"/>
        <v>0</v>
      </c>
      <c r="K12" s="7">
        <f t="shared" si="1"/>
        <v>0</v>
      </c>
    </row>
    <row r="13" spans="2:11" ht="18.75" x14ac:dyDescent="0.3">
      <c r="B13" s="48">
        <v>7000001</v>
      </c>
      <c r="C13" s="17" t="s">
        <v>100</v>
      </c>
      <c r="D13" s="56">
        <v>10000000</v>
      </c>
      <c r="E13" s="54">
        <f>COUNTIFS(ScansTable[Loc],"&gt;="&amp;B13, ScansTable[Loc], "&lt;="&amp;D13, ScansTable[Loc], "&lt;&gt;0")</f>
        <v>0</v>
      </c>
      <c r="F13" s="18">
        <f t="shared" si="2"/>
        <v>0</v>
      </c>
      <c r="G13" s="49">
        <f>IFERROR(AVERAGEIFS(ScansTable[Runtime],ScansTable[Loc],"&gt;="&amp;B13,ScansTable[Loc],"&lt;="&amp;D13,ScansTable[Runtime],"&gt;0"),0)</f>
        <v>0</v>
      </c>
      <c r="I13" s="5" t="s">
        <v>113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50">
        <v>10000001</v>
      </c>
      <c r="C14" s="51" t="s">
        <v>100</v>
      </c>
      <c r="D14" s="57">
        <v>100000000</v>
      </c>
      <c r="E14" s="55">
        <f>COUNTIFS(ScansTable[Loc],"&gt;="&amp;B14, ScansTable[Loc], "&lt;="&amp;D14, ScansTable[Loc], "&lt;&gt;0")</f>
        <v>0</v>
      </c>
      <c r="F14" s="52">
        <f>IFERROR(E14/$E$15,0)</f>
        <v>0</v>
      </c>
      <c r="G14" s="53">
        <f>IFERROR(AVERAGEIFS(ScansTable[Runtime],ScansTable[Loc],"&gt;="&amp;B14,ScansTable[Loc],"&lt;="&amp;D14,ScansTable[Runtime],"&gt;0"),0)</f>
        <v>0</v>
      </c>
      <c r="I14" s="5" t="s">
        <v>114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9"/>
      <c r="C15" s="19"/>
      <c r="D15" s="19"/>
      <c r="E15" s="58">
        <f>SUM(E3:E14)</f>
        <v>0</v>
      </c>
      <c r="F15" s="20"/>
      <c r="G15" s="19"/>
    </row>
    <row r="37" spans="2:7" ht="15.75" x14ac:dyDescent="0.25">
      <c r="B37" s="151" t="s">
        <v>173</v>
      </c>
      <c r="C37" s="151"/>
      <c r="D37" s="151"/>
      <c r="E37" s="151"/>
      <c r="F37" s="151"/>
      <c r="G37" s="151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P7" sqref="P7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1.2851562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13" t="s">
        <v>176</v>
      </c>
      <c r="C2" s="114" t="s">
        <v>25</v>
      </c>
      <c r="F2" s="44"/>
      <c r="G2" s="122" t="s">
        <v>154</v>
      </c>
      <c r="H2" s="115" t="s">
        <v>155</v>
      </c>
      <c r="I2" s="116" t="s">
        <v>156</v>
      </c>
      <c r="J2" s="114" t="s">
        <v>157</v>
      </c>
      <c r="L2" s="152" t="s">
        <v>175</v>
      </c>
      <c r="M2" s="153"/>
      <c r="N2" s="44"/>
      <c r="O2" s="44"/>
    </row>
    <row r="3" spans="2:15" ht="19.5" thickBot="1" x14ac:dyDescent="0.35">
      <c r="B3" s="19" t="s">
        <v>154</v>
      </c>
      <c r="C3" s="19"/>
      <c r="F3" s="44"/>
      <c r="L3" s="113" t="s">
        <v>25</v>
      </c>
      <c r="M3" s="113" t="s">
        <v>174</v>
      </c>
    </row>
    <row r="4" spans="2:15" ht="15.75" x14ac:dyDescent="0.25">
      <c r="F4" s="45"/>
      <c r="L4" s="108" t="s">
        <v>30</v>
      </c>
      <c r="M4" s="138">
        <v>483</v>
      </c>
    </row>
    <row r="5" spans="2:15" ht="15.75" x14ac:dyDescent="0.25">
      <c r="F5" s="45"/>
      <c r="L5" s="109" t="s">
        <v>193</v>
      </c>
      <c r="M5" s="139">
        <v>1</v>
      </c>
    </row>
    <row r="6" spans="2:15" ht="16.5" thickBot="1" x14ac:dyDescent="0.3">
      <c r="F6" s="45"/>
      <c r="L6" s="110" t="s">
        <v>194</v>
      </c>
      <c r="M6" s="140">
        <v>3</v>
      </c>
    </row>
    <row r="7" spans="2:15" ht="15.75" x14ac:dyDescent="0.25">
      <c r="F7" s="45"/>
    </row>
    <row r="8" spans="2:15" ht="15.75" x14ac:dyDescent="0.25">
      <c r="F8" s="45"/>
    </row>
    <row r="9" spans="2:15" ht="16.5" thickBot="1" x14ac:dyDescent="0.3">
      <c r="F9" s="45"/>
      <c r="G9" s="19"/>
      <c r="H9" s="19"/>
      <c r="I9" s="19"/>
      <c r="J9" s="19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54" t="s">
        <v>59</v>
      </c>
      <c r="D2" s="155"/>
      <c r="E2" s="154" t="s">
        <v>68</v>
      </c>
      <c r="F2" s="155"/>
      <c r="G2" s="154" t="s">
        <v>69</v>
      </c>
      <c r="H2" s="155"/>
      <c r="I2" s="154" t="s">
        <v>159</v>
      </c>
      <c r="J2" s="155"/>
      <c r="K2" s="154" t="s">
        <v>70</v>
      </c>
      <c r="L2" s="155"/>
      <c r="M2" s="154" t="s">
        <v>71</v>
      </c>
      <c r="N2" s="155"/>
      <c r="O2" s="154" t="s">
        <v>280</v>
      </c>
      <c r="P2" s="155"/>
      <c r="Q2" s="154" t="s">
        <v>34</v>
      </c>
      <c r="R2" s="155"/>
    </row>
    <row r="3" spans="2:18" ht="16.5" customHeight="1" thickBot="1" x14ac:dyDescent="0.3">
      <c r="B3" s="67" t="s">
        <v>158</v>
      </c>
      <c r="C3" s="66" t="s">
        <v>57</v>
      </c>
      <c r="D3" s="64" t="s">
        <v>58</v>
      </c>
      <c r="E3" s="65" t="s">
        <v>57</v>
      </c>
      <c r="F3" s="63" t="s">
        <v>58</v>
      </c>
      <c r="G3" s="62" t="s">
        <v>57</v>
      </c>
      <c r="H3" s="64" t="s">
        <v>58</v>
      </c>
      <c r="I3" s="62" t="s">
        <v>57</v>
      </c>
      <c r="J3" s="64" t="s">
        <v>58</v>
      </c>
      <c r="K3" s="65" t="s">
        <v>57</v>
      </c>
      <c r="L3" s="63" t="s">
        <v>58</v>
      </c>
      <c r="M3" s="65" t="s">
        <v>57</v>
      </c>
      <c r="N3" s="63" t="s">
        <v>58</v>
      </c>
      <c r="O3" s="62" t="s">
        <v>57</v>
      </c>
      <c r="P3" s="64" t="s">
        <v>58</v>
      </c>
      <c r="Q3" s="62" t="s">
        <v>57</v>
      </c>
      <c r="R3" s="64" t="s">
        <v>58</v>
      </c>
    </row>
    <row r="4" spans="2:18" ht="15.75" x14ac:dyDescent="0.25">
      <c r="B4" s="46" t="s">
        <v>59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6" t="s">
        <v>60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6" t="s">
        <v>61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6" t="s">
        <v>62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6" t="s">
        <v>63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7" t="s">
        <v>160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37.7109375" bestFit="1" customWidth="1"/>
    <col min="2" max="2" width="26.5703125" bestFit="1" customWidth="1"/>
    <col min="3" max="3" width="44.140625" bestFit="1" customWidth="1"/>
    <col min="4" max="5" width="15.570312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161</v>
      </c>
      <c r="H1" t="s">
        <v>162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BS9"/>
  <sheetViews>
    <sheetView zoomScaleNormal="100" workbookViewId="0">
      <pane ySplit="1" topLeftCell="A2" activePane="bottomLeft" state="frozen"/>
      <selection activeCell="AZ1" sqref="AZ1"/>
      <selection pane="bottomLeft" activeCell="BS6" sqref="BS6"/>
    </sheetView>
  </sheetViews>
  <sheetFormatPr defaultRowHeight="15" x14ac:dyDescent="0.25"/>
  <cols>
    <col min="1" max="1" width="38.42578125" bestFit="1" customWidth="1"/>
    <col min="2" max="2" width="38.140625" bestFit="1" customWidth="1"/>
    <col min="3" max="3" width="42.5703125" bestFit="1" customWidth="1"/>
    <col min="4" max="4" width="10.42578125" bestFit="1" customWidth="1"/>
    <col min="5" max="5" width="49.140625" bestFit="1" customWidth="1"/>
    <col min="6" max="6" width="7" bestFit="1" customWidth="1"/>
    <col min="7" max="9" width="15.5703125" bestFit="1" customWidth="1"/>
    <col min="10" max="10" width="17.7109375" bestFit="1" customWidth="1"/>
    <col min="11" max="11" width="11.85546875" bestFit="1" customWidth="1"/>
    <col min="12" max="12" width="11" bestFit="1" customWidth="1"/>
    <col min="13" max="13" width="25.28515625" bestFit="1" customWidth="1"/>
    <col min="14" max="14" width="36.28515625" bestFit="1" customWidth="1"/>
    <col min="15" max="15" width="13.85546875" bestFit="1" customWidth="1"/>
    <col min="16" max="16" width="15" bestFit="1" customWidth="1"/>
    <col min="17" max="17" width="7.140625" bestFit="1" customWidth="1"/>
    <col min="18" max="18" width="6.42578125" bestFit="1" customWidth="1"/>
    <col min="19" max="19" width="7" bestFit="1" customWidth="1"/>
    <col min="20" max="20" width="13.28515625" bestFit="1" customWidth="1"/>
    <col min="21" max="21" width="6.140625" bestFit="1" customWidth="1"/>
    <col min="22" max="22" width="8.140625" bestFit="1" customWidth="1"/>
    <col min="23" max="23" width="21.42578125" bestFit="1" customWidth="1"/>
    <col min="24" max="24" width="15.140625" bestFit="1" customWidth="1"/>
    <col min="25" max="25" width="12.7109375" bestFit="1" customWidth="1"/>
    <col min="26" max="26" width="16" bestFit="1" customWidth="1"/>
    <col min="27" max="27" width="12.140625" bestFit="1" customWidth="1"/>
    <col min="28" max="28" width="12.140625" customWidth="1"/>
    <col min="29" max="29" width="26.28515625" bestFit="1" customWidth="1"/>
    <col min="30" max="30" width="14.5703125" bestFit="1" customWidth="1"/>
    <col min="31" max="31" width="12.140625" bestFit="1" customWidth="1"/>
    <col min="32" max="32" width="15.42578125" bestFit="1" customWidth="1"/>
    <col min="33" max="34" width="11.5703125" bestFit="1" customWidth="1"/>
    <col min="35" max="35" width="26.140625" bestFit="1" customWidth="1"/>
    <col min="36" max="36" width="14.42578125" bestFit="1" customWidth="1"/>
    <col min="37" max="37" width="12" bestFit="1" customWidth="1"/>
    <col min="38" max="38" width="15.140625" bestFit="1" customWidth="1"/>
    <col min="39" max="40" width="11.42578125" bestFit="1" customWidth="1"/>
    <col min="41" max="41" width="25.5703125" bestFit="1" customWidth="1"/>
    <col min="42" max="42" width="13.85546875" bestFit="1" customWidth="1"/>
    <col min="43" max="43" width="11.42578125" bestFit="1" customWidth="1"/>
    <col min="44" max="44" width="14.5703125" bestFit="1" customWidth="1"/>
    <col min="45" max="46" width="10.85546875" bestFit="1" customWidth="1"/>
    <col min="47" max="47" width="30.85546875" bestFit="1" customWidth="1"/>
    <col min="48" max="48" width="19.140625" bestFit="1" customWidth="1"/>
    <col min="49" max="49" width="16.7109375" bestFit="1" customWidth="1"/>
    <col min="50" max="50" width="20" bestFit="1" customWidth="1"/>
    <col min="51" max="52" width="16.140625" bestFit="1" customWidth="1"/>
    <col min="53" max="53" width="25.28515625" bestFit="1" customWidth="1"/>
    <col min="54" max="54" width="13.5703125" bestFit="1" customWidth="1"/>
    <col min="55" max="55" width="11.140625" bestFit="1" customWidth="1"/>
    <col min="56" max="56" width="14.28515625" bestFit="1" customWidth="1"/>
    <col min="57" max="58" width="10.5703125" bestFit="1" customWidth="1"/>
    <col min="59" max="59" width="27.28515625" bestFit="1" customWidth="1"/>
    <col min="60" max="60" width="15.7109375" bestFit="1" customWidth="1"/>
    <col min="61" max="61" width="13.140625" bestFit="1" customWidth="1"/>
    <col min="62" max="62" width="16.42578125" bestFit="1" customWidth="1"/>
    <col min="63" max="64" width="12.5703125" bestFit="1" customWidth="1"/>
    <col min="65" max="65" width="32.7109375" bestFit="1" customWidth="1"/>
    <col min="66" max="66" width="21" bestFit="1" customWidth="1"/>
    <col min="67" max="67" width="18.42578125" bestFit="1" customWidth="1"/>
    <col min="68" max="68" width="21.7109375" bestFit="1" customWidth="1"/>
    <col min="69" max="70" width="17.85546875" bestFit="1" customWidth="1"/>
    <col min="71" max="71" width="14.5703125" bestFit="1" customWidth="1"/>
    <col min="72" max="72" width="32.7109375" bestFit="1" customWidth="1"/>
    <col min="73" max="73" width="21" bestFit="1" customWidth="1"/>
    <col min="74" max="74" width="18.42578125" bestFit="1" customWidth="1"/>
    <col min="75" max="75" width="21.7109375" bestFit="1" customWidth="1"/>
    <col min="76" max="78" width="17.85546875" bestFit="1" customWidth="1"/>
    <col min="79" max="80" width="18.42578125" bestFit="1" customWidth="1"/>
    <col min="81" max="82" width="12.140625" bestFit="1" customWidth="1"/>
  </cols>
  <sheetData>
    <row r="1" spans="1:71" x14ac:dyDescent="0.25">
      <c r="A1" t="s">
        <v>23</v>
      </c>
      <c r="B1" t="s">
        <v>24</v>
      </c>
      <c r="C1" t="s">
        <v>12</v>
      </c>
      <c r="D1" t="s">
        <v>25</v>
      </c>
      <c r="E1" t="s">
        <v>26</v>
      </c>
      <c r="F1" t="s">
        <v>27</v>
      </c>
      <c r="G1" t="s">
        <v>6</v>
      </c>
      <c r="H1" t="s">
        <v>50</v>
      </c>
      <c r="I1" t="s">
        <v>51</v>
      </c>
      <c r="J1" t="s">
        <v>72</v>
      </c>
      <c r="K1" t="s">
        <v>93</v>
      </c>
      <c r="L1" t="s">
        <v>52</v>
      </c>
      <c r="M1" t="s">
        <v>28</v>
      </c>
      <c r="N1" t="s">
        <v>115</v>
      </c>
      <c r="O1" t="s">
        <v>53</v>
      </c>
      <c r="P1" t="s">
        <v>29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280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  <c r="AT1" t="s">
        <v>133</v>
      </c>
      <c r="AU1" t="s">
        <v>134</v>
      </c>
      <c r="AV1" t="s">
        <v>135</v>
      </c>
      <c r="AW1" t="s">
        <v>136</v>
      </c>
      <c r="AX1" t="s">
        <v>137</v>
      </c>
      <c r="AY1" t="s">
        <v>138</v>
      </c>
      <c r="AZ1" t="s">
        <v>139</v>
      </c>
      <c r="BA1" t="s">
        <v>140</v>
      </c>
      <c r="BB1" t="s">
        <v>141</v>
      </c>
      <c r="BC1" t="s">
        <v>142</v>
      </c>
      <c r="BD1" t="s">
        <v>143</v>
      </c>
      <c r="BE1" t="s">
        <v>144</v>
      </c>
      <c r="BF1" t="s">
        <v>145</v>
      </c>
      <c r="BG1" t="s">
        <v>281</v>
      </c>
      <c r="BH1" t="s">
        <v>282</v>
      </c>
      <c r="BI1" t="s">
        <v>283</v>
      </c>
      <c r="BJ1" t="s">
        <v>284</v>
      </c>
      <c r="BK1" t="s">
        <v>285</v>
      </c>
      <c r="BL1" t="s">
        <v>286</v>
      </c>
      <c r="BM1" t="s">
        <v>146</v>
      </c>
      <c r="BN1" t="s">
        <v>147</v>
      </c>
      <c r="BO1" t="s">
        <v>148</v>
      </c>
      <c r="BP1" t="s">
        <v>149</v>
      </c>
      <c r="BQ1" t="s">
        <v>150</v>
      </c>
      <c r="BR1" t="s">
        <v>151</v>
      </c>
      <c r="BS1" t="s">
        <v>293</v>
      </c>
    </row>
    <row r="2" spans="1:71" x14ac:dyDescent="0.25">
      <c r="G2" s="1"/>
      <c r="H2" s="1"/>
      <c r="I2" s="1"/>
      <c r="L2" s="2"/>
      <c r="BS2" t="b">
        <f>ScansTable[[#This Row],[StartDate]]=_xlfn.MAXIFS(ScansTable[StartDate],ScansTable[ProjectName],ScansTable[[#This Row],[ProjectName]],ScansTable[Branch],ScansTable[[#This Row],[Branch]])</f>
        <v>1</v>
      </c>
    </row>
    <row r="8" spans="1:71" x14ac:dyDescent="0.25">
      <c r="B8" s="3"/>
    </row>
    <row r="9" spans="1:71" x14ac:dyDescent="0.25">
      <c r="B9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4"/>
  <sheetViews>
    <sheetView workbookViewId="0">
      <selection activeCell="C4" sqref="C4"/>
    </sheetView>
  </sheetViews>
  <sheetFormatPr defaultRowHeight="15" x14ac:dyDescent="0.25"/>
  <cols>
    <col min="2" max="2" width="50.28515625" customWidth="1"/>
  </cols>
  <sheetData>
    <row r="1" spans="1:2" x14ac:dyDescent="0.25">
      <c r="A1" t="s">
        <v>187</v>
      </c>
      <c r="B1" t="s">
        <v>287</v>
      </c>
    </row>
    <row r="2" spans="1:2" x14ac:dyDescent="0.25">
      <c r="A2" s="120">
        <v>1</v>
      </c>
      <c r="B2" t="s">
        <v>288</v>
      </c>
    </row>
    <row r="3" spans="1:2" x14ac:dyDescent="0.25">
      <c r="A3">
        <v>1.01</v>
      </c>
      <c r="B3" t="s">
        <v>289</v>
      </c>
    </row>
    <row r="4" spans="1:2" x14ac:dyDescent="0.25">
      <c r="A4">
        <v>1.02</v>
      </c>
      <c r="B4" t="s">
        <v>292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7" bestFit="1" customWidth="1"/>
    <col min="2" max="2" width="6.5703125" bestFit="1" customWidth="1"/>
    <col min="3" max="3" width="8" bestFit="1" customWidth="1"/>
  </cols>
  <sheetData>
    <row r="1" spans="1:3" x14ac:dyDescent="0.25">
      <c r="A1" s="101" t="s">
        <v>93</v>
      </c>
      <c r="B1" s="102" t="s">
        <v>42</v>
      </c>
      <c r="C1" s="102" t="s">
        <v>96</v>
      </c>
    </row>
    <row r="2" spans="1:3" x14ac:dyDescent="0.25">
      <c r="A2" s="107" t="s">
        <v>199</v>
      </c>
      <c r="B2" s="117">
        <v>23</v>
      </c>
      <c r="C2" s="117">
        <v>1698616</v>
      </c>
    </row>
    <row r="3" spans="1:3" x14ac:dyDescent="0.25">
      <c r="A3" s="107" t="s">
        <v>213</v>
      </c>
      <c r="B3" s="117">
        <v>23</v>
      </c>
      <c r="C3" s="117">
        <v>1158837</v>
      </c>
    </row>
    <row r="4" spans="1:3" x14ac:dyDescent="0.25">
      <c r="A4" s="107" t="s">
        <v>206</v>
      </c>
      <c r="B4" s="117">
        <v>21</v>
      </c>
      <c r="C4" s="117">
        <v>1115929</v>
      </c>
    </row>
    <row r="5" spans="1:3" x14ac:dyDescent="0.25">
      <c r="A5" s="107" t="s">
        <v>241</v>
      </c>
      <c r="B5" s="117">
        <v>20</v>
      </c>
      <c r="C5" s="117">
        <v>1113642</v>
      </c>
    </row>
    <row r="6" spans="1:3" x14ac:dyDescent="0.25">
      <c r="A6" s="107" t="s">
        <v>227</v>
      </c>
      <c r="B6" s="117">
        <v>19</v>
      </c>
      <c r="C6" s="117">
        <v>1115010</v>
      </c>
    </row>
    <row r="7" spans="1:3" x14ac:dyDescent="0.25">
      <c r="A7" s="107" t="s">
        <v>248</v>
      </c>
      <c r="B7" s="117">
        <v>18</v>
      </c>
      <c r="C7" s="117">
        <v>1096892</v>
      </c>
    </row>
    <row r="8" spans="1:3" x14ac:dyDescent="0.25">
      <c r="A8" s="107" t="s">
        <v>234</v>
      </c>
      <c r="B8" s="117">
        <v>17</v>
      </c>
      <c r="C8" s="117">
        <v>1048515</v>
      </c>
    </row>
    <row r="9" spans="1:3" x14ac:dyDescent="0.25">
      <c r="A9" s="107" t="s">
        <v>216</v>
      </c>
      <c r="B9" s="117">
        <v>17</v>
      </c>
      <c r="C9" s="117">
        <v>700020</v>
      </c>
    </row>
    <row r="10" spans="1:3" x14ac:dyDescent="0.25">
      <c r="A10" s="107" t="s">
        <v>262</v>
      </c>
      <c r="B10" s="117">
        <v>17</v>
      </c>
      <c r="C10" s="117">
        <v>1043119</v>
      </c>
    </row>
    <row r="11" spans="1:3" x14ac:dyDescent="0.25">
      <c r="A11" s="107" t="s">
        <v>255</v>
      </c>
      <c r="B11" s="117">
        <v>17</v>
      </c>
      <c r="C11" s="117">
        <v>1043119</v>
      </c>
    </row>
    <row r="12" spans="1:3" x14ac:dyDescent="0.25">
      <c r="A12" s="107" t="s">
        <v>269</v>
      </c>
      <c r="B12" s="117">
        <v>17</v>
      </c>
      <c r="C12" s="117">
        <v>1043119</v>
      </c>
    </row>
    <row r="13" spans="1:3" x14ac:dyDescent="0.25">
      <c r="A13" s="107" t="s">
        <v>220</v>
      </c>
      <c r="B13" s="117">
        <v>17</v>
      </c>
      <c r="C13" s="117">
        <v>1048559</v>
      </c>
    </row>
    <row r="14" spans="1:3" x14ac:dyDescent="0.25">
      <c r="A14" s="107" t="s">
        <v>276</v>
      </c>
      <c r="B14" s="117">
        <v>16</v>
      </c>
      <c r="C14" s="117">
        <v>1018125</v>
      </c>
    </row>
    <row r="15" spans="1:3" x14ac:dyDescent="0.25">
      <c r="A15" s="107" t="s">
        <v>205</v>
      </c>
      <c r="B15" s="117">
        <v>16</v>
      </c>
      <c r="C15" s="117">
        <v>122878</v>
      </c>
    </row>
    <row r="16" spans="1:3" x14ac:dyDescent="0.25">
      <c r="A16" s="107" t="s">
        <v>275</v>
      </c>
      <c r="B16" s="117">
        <v>15</v>
      </c>
      <c r="C16" s="117">
        <v>404254</v>
      </c>
    </row>
    <row r="17" spans="1:3" x14ac:dyDescent="0.25">
      <c r="A17" s="107" t="s">
        <v>233</v>
      </c>
      <c r="B17" s="117">
        <v>11</v>
      </c>
      <c r="C17" s="117">
        <v>204106</v>
      </c>
    </row>
    <row r="18" spans="1:3" x14ac:dyDescent="0.25">
      <c r="A18" s="107" t="s">
        <v>273</v>
      </c>
      <c r="B18" s="117">
        <v>9</v>
      </c>
      <c r="C18" s="117">
        <v>221915</v>
      </c>
    </row>
    <row r="19" spans="1:3" x14ac:dyDescent="0.25">
      <c r="A19" s="107" t="s">
        <v>197</v>
      </c>
      <c r="B19" s="117">
        <v>8</v>
      </c>
      <c r="C19" s="117">
        <v>194413</v>
      </c>
    </row>
    <row r="20" spans="1:3" x14ac:dyDescent="0.25">
      <c r="A20" s="107" t="s">
        <v>277</v>
      </c>
      <c r="B20" s="117">
        <v>8</v>
      </c>
      <c r="C20" s="117">
        <v>832106</v>
      </c>
    </row>
    <row r="21" spans="1:3" x14ac:dyDescent="0.25">
      <c r="A21" s="107" t="s">
        <v>198</v>
      </c>
      <c r="B21" s="117">
        <v>7</v>
      </c>
      <c r="C21" s="117">
        <v>87679</v>
      </c>
    </row>
    <row r="22" spans="1:3" x14ac:dyDescent="0.25">
      <c r="A22" s="107" t="s">
        <v>219</v>
      </c>
      <c r="B22" s="117">
        <v>7</v>
      </c>
      <c r="C22" s="117">
        <v>296100</v>
      </c>
    </row>
    <row r="23" spans="1:3" x14ac:dyDescent="0.25">
      <c r="A23" s="107" t="s">
        <v>196</v>
      </c>
      <c r="B23" s="117">
        <v>7</v>
      </c>
      <c r="C23" s="117">
        <v>96525</v>
      </c>
    </row>
    <row r="24" spans="1:3" x14ac:dyDescent="0.25">
      <c r="A24" s="107" t="s">
        <v>203</v>
      </c>
      <c r="B24" s="117">
        <v>7</v>
      </c>
      <c r="C24" s="117">
        <v>654319</v>
      </c>
    </row>
    <row r="25" spans="1:3" x14ac:dyDescent="0.25">
      <c r="A25" s="107" t="s">
        <v>274</v>
      </c>
      <c r="B25" s="117">
        <v>6</v>
      </c>
      <c r="C25" s="117">
        <v>147952</v>
      </c>
    </row>
    <row r="26" spans="1:3" x14ac:dyDescent="0.25">
      <c r="A26" s="107" t="s">
        <v>212</v>
      </c>
      <c r="B26" s="117">
        <v>5</v>
      </c>
      <c r="C26" s="117">
        <v>108748</v>
      </c>
    </row>
    <row r="27" spans="1:3" x14ac:dyDescent="0.25">
      <c r="A27" s="107" t="s">
        <v>279</v>
      </c>
      <c r="B27" s="117">
        <v>5</v>
      </c>
      <c r="C27" s="117">
        <v>2264325</v>
      </c>
    </row>
    <row r="28" spans="1:3" x14ac:dyDescent="0.25">
      <c r="A28" s="107" t="s">
        <v>202</v>
      </c>
      <c r="B28" s="117">
        <v>5</v>
      </c>
      <c r="C28" s="117">
        <v>646459</v>
      </c>
    </row>
    <row r="29" spans="1:3" x14ac:dyDescent="0.25">
      <c r="A29" s="107" t="s">
        <v>278</v>
      </c>
      <c r="B29" s="117">
        <v>5</v>
      </c>
      <c r="C29" s="117">
        <v>111758</v>
      </c>
    </row>
    <row r="30" spans="1:3" x14ac:dyDescent="0.25">
      <c r="A30" s="107" t="s">
        <v>204</v>
      </c>
      <c r="B30" s="117">
        <v>5</v>
      </c>
      <c r="C30" s="117">
        <v>79840</v>
      </c>
    </row>
    <row r="31" spans="1:3" x14ac:dyDescent="0.25">
      <c r="A31" s="107" t="s">
        <v>225</v>
      </c>
      <c r="B31" s="117">
        <v>4</v>
      </c>
      <c r="C31" s="117">
        <v>66256</v>
      </c>
    </row>
    <row r="32" spans="1:3" x14ac:dyDescent="0.25">
      <c r="A32" s="107" t="s">
        <v>211</v>
      </c>
      <c r="B32" s="117">
        <v>4</v>
      </c>
      <c r="C32" s="117">
        <v>75922</v>
      </c>
    </row>
    <row r="33" spans="1:3" x14ac:dyDescent="0.25">
      <c r="A33" s="107" t="s">
        <v>218</v>
      </c>
      <c r="B33" s="117">
        <v>4</v>
      </c>
      <c r="C33" s="117">
        <v>75922</v>
      </c>
    </row>
    <row r="34" spans="1:3" x14ac:dyDescent="0.25">
      <c r="A34" s="107" t="s">
        <v>239</v>
      </c>
      <c r="B34" s="117">
        <v>4</v>
      </c>
      <c r="C34" s="117">
        <v>139274</v>
      </c>
    </row>
    <row r="35" spans="1:3" x14ac:dyDescent="0.25">
      <c r="A35" s="107" t="s">
        <v>252</v>
      </c>
      <c r="B35" s="117">
        <v>4</v>
      </c>
      <c r="C35" s="117">
        <v>118604</v>
      </c>
    </row>
    <row r="36" spans="1:3" x14ac:dyDescent="0.25">
      <c r="A36" s="107" t="s">
        <v>208</v>
      </c>
      <c r="B36" s="117">
        <v>4</v>
      </c>
      <c r="C36" s="117">
        <v>75922</v>
      </c>
    </row>
    <row r="37" spans="1:3" x14ac:dyDescent="0.25">
      <c r="A37" s="107" t="s">
        <v>217</v>
      </c>
      <c r="B37" s="117">
        <v>4</v>
      </c>
      <c r="C37" s="117">
        <v>666876</v>
      </c>
    </row>
    <row r="38" spans="1:3" x14ac:dyDescent="0.25">
      <c r="A38" s="107" t="s">
        <v>210</v>
      </c>
      <c r="B38" s="117">
        <v>4</v>
      </c>
      <c r="C38" s="117">
        <v>75922</v>
      </c>
    </row>
    <row r="39" spans="1:3" x14ac:dyDescent="0.25">
      <c r="A39" s="107" t="s">
        <v>224</v>
      </c>
      <c r="B39" s="117">
        <v>4</v>
      </c>
      <c r="C39" s="117">
        <v>84922</v>
      </c>
    </row>
    <row r="40" spans="1:3" x14ac:dyDescent="0.25">
      <c r="A40" s="107" t="s">
        <v>201</v>
      </c>
      <c r="B40" s="117">
        <v>4</v>
      </c>
      <c r="C40" s="117">
        <v>75922</v>
      </c>
    </row>
    <row r="41" spans="1:3" x14ac:dyDescent="0.25">
      <c r="A41" s="107" t="s">
        <v>254</v>
      </c>
      <c r="B41" s="117">
        <v>4</v>
      </c>
      <c r="C41" s="117">
        <v>149821</v>
      </c>
    </row>
    <row r="42" spans="1:3" x14ac:dyDescent="0.25">
      <c r="A42" s="107" t="s">
        <v>200</v>
      </c>
      <c r="B42" s="117">
        <v>4</v>
      </c>
      <c r="C42" s="117">
        <v>75922</v>
      </c>
    </row>
    <row r="43" spans="1:3" x14ac:dyDescent="0.25">
      <c r="A43" s="107" t="s">
        <v>214</v>
      </c>
      <c r="B43" s="117">
        <v>4</v>
      </c>
      <c r="C43" s="117">
        <v>75922</v>
      </c>
    </row>
    <row r="44" spans="1:3" x14ac:dyDescent="0.25">
      <c r="A44" s="107" t="s">
        <v>215</v>
      </c>
      <c r="B44" s="117">
        <v>4</v>
      </c>
      <c r="C44" s="117">
        <v>75922</v>
      </c>
    </row>
    <row r="45" spans="1:3" x14ac:dyDescent="0.25">
      <c r="A45" s="107" t="s">
        <v>209</v>
      </c>
      <c r="B45" s="117">
        <v>4</v>
      </c>
      <c r="C45" s="117">
        <v>75922</v>
      </c>
    </row>
    <row r="46" spans="1:3" x14ac:dyDescent="0.25">
      <c r="A46" s="107" t="s">
        <v>207</v>
      </c>
      <c r="B46" s="117">
        <v>4</v>
      </c>
      <c r="C46" s="117">
        <v>75922</v>
      </c>
    </row>
    <row r="47" spans="1:3" x14ac:dyDescent="0.25">
      <c r="A47" s="107" t="s">
        <v>223</v>
      </c>
      <c r="B47" s="117">
        <v>3</v>
      </c>
      <c r="C47" s="117">
        <v>52524</v>
      </c>
    </row>
    <row r="48" spans="1:3" x14ac:dyDescent="0.25">
      <c r="A48" s="107" t="s">
        <v>253</v>
      </c>
      <c r="B48" s="117">
        <v>3</v>
      </c>
      <c r="C48" s="117">
        <v>96855</v>
      </c>
    </row>
    <row r="49" spans="1:3" x14ac:dyDescent="0.25">
      <c r="A49" s="107" t="s">
        <v>238</v>
      </c>
      <c r="B49" s="117">
        <v>3</v>
      </c>
      <c r="C49" s="117">
        <v>69675</v>
      </c>
    </row>
    <row r="50" spans="1:3" x14ac:dyDescent="0.25">
      <c r="A50" s="107" t="s">
        <v>268</v>
      </c>
      <c r="B50" s="117">
        <v>2</v>
      </c>
      <c r="C50" s="117">
        <v>53317</v>
      </c>
    </row>
    <row r="51" spans="1:3" x14ac:dyDescent="0.25">
      <c r="A51" s="107" t="s">
        <v>246</v>
      </c>
      <c r="B51" s="117">
        <v>2</v>
      </c>
      <c r="C51" s="117">
        <v>585661</v>
      </c>
    </row>
    <row r="52" spans="1:3" x14ac:dyDescent="0.25">
      <c r="A52" s="107" t="s">
        <v>226</v>
      </c>
      <c r="B52" s="117">
        <v>2</v>
      </c>
      <c r="C52" s="117">
        <v>25738</v>
      </c>
    </row>
    <row r="53" spans="1:3" x14ac:dyDescent="0.25">
      <c r="A53" s="107" t="s">
        <v>272</v>
      </c>
      <c r="B53" s="117">
        <v>2</v>
      </c>
      <c r="C53" s="117">
        <v>53283</v>
      </c>
    </row>
    <row r="54" spans="1:3" x14ac:dyDescent="0.25">
      <c r="A54" s="107" t="s">
        <v>232</v>
      </c>
      <c r="B54" s="117">
        <v>2</v>
      </c>
      <c r="C54" s="117">
        <v>53532</v>
      </c>
    </row>
    <row r="55" spans="1:3" x14ac:dyDescent="0.25">
      <c r="A55" s="107" t="s">
        <v>251</v>
      </c>
      <c r="B55" s="117">
        <v>2</v>
      </c>
      <c r="C55" s="117">
        <v>53370</v>
      </c>
    </row>
    <row r="56" spans="1:3" x14ac:dyDescent="0.25">
      <c r="A56" s="107" t="s">
        <v>267</v>
      </c>
      <c r="B56" s="117">
        <v>2</v>
      </c>
      <c r="C56" s="117">
        <v>53317</v>
      </c>
    </row>
    <row r="57" spans="1:3" x14ac:dyDescent="0.25">
      <c r="A57" s="107" t="s">
        <v>245</v>
      </c>
      <c r="B57" s="117">
        <v>2</v>
      </c>
      <c r="C57" s="117">
        <v>64262</v>
      </c>
    </row>
    <row r="58" spans="1:3" x14ac:dyDescent="0.25">
      <c r="A58" s="107" t="s">
        <v>231</v>
      </c>
      <c r="B58" s="117">
        <v>2</v>
      </c>
      <c r="C58" s="117">
        <v>128229</v>
      </c>
    </row>
    <row r="59" spans="1:3" x14ac:dyDescent="0.25">
      <c r="A59" s="107" t="s">
        <v>237</v>
      </c>
      <c r="B59" s="117">
        <v>2</v>
      </c>
      <c r="C59" s="117">
        <v>26238</v>
      </c>
    </row>
    <row r="60" spans="1:3" x14ac:dyDescent="0.25">
      <c r="A60" s="107" t="s">
        <v>266</v>
      </c>
      <c r="B60" s="117">
        <v>1</v>
      </c>
      <c r="C60" s="117">
        <v>20783</v>
      </c>
    </row>
    <row r="61" spans="1:3" x14ac:dyDescent="0.25">
      <c r="A61" s="107" t="s">
        <v>264</v>
      </c>
      <c r="B61" s="117">
        <v>1</v>
      </c>
      <c r="C61" s="117">
        <v>20783</v>
      </c>
    </row>
    <row r="62" spans="1:3" x14ac:dyDescent="0.25">
      <c r="A62" s="107" t="s">
        <v>222</v>
      </c>
      <c r="B62" s="117">
        <v>1</v>
      </c>
      <c r="C62" s="117">
        <v>20783</v>
      </c>
    </row>
    <row r="63" spans="1:3" x14ac:dyDescent="0.25">
      <c r="A63" s="107" t="s">
        <v>259</v>
      </c>
      <c r="B63" s="117">
        <v>1</v>
      </c>
      <c r="C63" s="117">
        <v>20783</v>
      </c>
    </row>
    <row r="64" spans="1:3" x14ac:dyDescent="0.25">
      <c r="A64" s="107" t="s">
        <v>235</v>
      </c>
      <c r="B64" s="117">
        <v>1</v>
      </c>
      <c r="C64" s="117">
        <v>20783</v>
      </c>
    </row>
    <row r="65" spans="1:3" x14ac:dyDescent="0.25">
      <c r="A65" s="107" t="s">
        <v>249</v>
      </c>
      <c r="B65" s="117">
        <v>1</v>
      </c>
      <c r="C65" s="117">
        <v>20783</v>
      </c>
    </row>
    <row r="66" spans="1:3" x14ac:dyDescent="0.25">
      <c r="A66" s="107" t="s">
        <v>247</v>
      </c>
      <c r="B66" s="117">
        <v>1</v>
      </c>
      <c r="C66" s="117">
        <v>20783</v>
      </c>
    </row>
    <row r="67" spans="1:3" x14ac:dyDescent="0.25">
      <c r="A67" s="107" t="s">
        <v>257</v>
      </c>
      <c r="B67" s="117">
        <v>1</v>
      </c>
      <c r="C67" s="117">
        <v>20783</v>
      </c>
    </row>
    <row r="68" spans="1:3" x14ac:dyDescent="0.25">
      <c r="A68" s="107" t="s">
        <v>221</v>
      </c>
      <c r="B68" s="117">
        <v>1</v>
      </c>
      <c r="C68" s="117">
        <v>20783</v>
      </c>
    </row>
    <row r="69" spans="1:3" x14ac:dyDescent="0.25">
      <c r="A69" s="107" t="s">
        <v>242</v>
      </c>
      <c r="B69" s="117">
        <v>1</v>
      </c>
      <c r="C69" s="117">
        <v>20783</v>
      </c>
    </row>
    <row r="70" spans="1:3" x14ac:dyDescent="0.25">
      <c r="A70" s="107" t="s">
        <v>258</v>
      </c>
      <c r="B70" s="117">
        <v>1</v>
      </c>
      <c r="C70" s="117">
        <v>20783</v>
      </c>
    </row>
    <row r="71" spans="1:3" x14ac:dyDescent="0.25">
      <c r="A71" s="107" t="s">
        <v>236</v>
      </c>
      <c r="B71" s="117">
        <v>1</v>
      </c>
      <c r="C71" s="117">
        <v>20783</v>
      </c>
    </row>
    <row r="72" spans="1:3" x14ac:dyDescent="0.25">
      <c r="A72" s="107" t="s">
        <v>271</v>
      </c>
      <c r="B72" s="117">
        <v>1</v>
      </c>
      <c r="C72" s="117">
        <v>20783</v>
      </c>
    </row>
    <row r="73" spans="1:3" x14ac:dyDescent="0.25">
      <c r="A73" s="107" t="s">
        <v>230</v>
      </c>
      <c r="B73" s="117">
        <v>1</v>
      </c>
      <c r="C73" s="117">
        <v>20783</v>
      </c>
    </row>
    <row r="74" spans="1:3" x14ac:dyDescent="0.25">
      <c r="A74" s="107" t="s">
        <v>250</v>
      </c>
      <c r="B74" s="117">
        <v>1</v>
      </c>
      <c r="C74" s="117">
        <v>20783</v>
      </c>
    </row>
    <row r="75" spans="1:3" x14ac:dyDescent="0.25">
      <c r="A75" s="107" t="s">
        <v>261</v>
      </c>
      <c r="B75" s="117">
        <v>1</v>
      </c>
      <c r="C75" s="117">
        <v>20783</v>
      </c>
    </row>
    <row r="76" spans="1:3" x14ac:dyDescent="0.25">
      <c r="A76" s="107" t="s">
        <v>265</v>
      </c>
      <c r="B76" s="117">
        <v>1</v>
      </c>
      <c r="C76" s="117">
        <v>20783</v>
      </c>
    </row>
    <row r="77" spans="1:3" x14ac:dyDescent="0.25">
      <c r="A77" s="107" t="s">
        <v>229</v>
      </c>
      <c r="B77" s="117">
        <v>1</v>
      </c>
      <c r="C77" s="117">
        <v>20783</v>
      </c>
    </row>
    <row r="78" spans="1:3" x14ac:dyDescent="0.25">
      <c r="A78" s="107" t="s">
        <v>270</v>
      </c>
      <c r="B78" s="117">
        <v>1</v>
      </c>
      <c r="C78" s="117">
        <v>20783</v>
      </c>
    </row>
    <row r="79" spans="1:3" x14ac:dyDescent="0.25">
      <c r="A79" s="107" t="s">
        <v>260</v>
      </c>
      <c r="B79" s="117">
        <v>1</v>
      </c>
      <c r="C79" s="117">
        <v>20783</v>
      </c>
    </row>
    <row r="80" spans="1:3" x14ac:dyDescent="0.25">
      <c r="A80" s="107" t="s">
        <v>243</v>
      </c>
      <c r="B80" s="117">
        <v>1</v>
      </c>
      <c r="C80" s="117">
        <v>20783</v>
      </c>
    </row>
    <row r="81" spans="1:3" x14ac:dyDescent="0.25">
      <c r="A81" s="107" t="s">
        <v>256</v>
      </c>
      <c r="B81" s="117">
        <v>1</v>
      </c>
      <c r="C81" s="117">
        <v>20783</v>
      </c>
    </row>
    <row r="82" spans="1:3" x14ac:dyDescent="0.25">
      <c r="A82" s="107" t="s">
        <v>228</v>
      </c>
      <c r="B82" s="117">
        <v>1</v>
      </c>
      <c r="C82" s="117">
        <v>20783</v>
      </c>
    </row>
    <row r="83" spans="1:3" x14ac:dyDescent="0.25">
      <c r="A83" s="107" t="s">
        <v>240</v>
      </c>
      <c r="B83" s="117">
        <v>1</v>
      </c>
      <c r="C83" s="117">
        <v>20783</v>
      </c>
    </row>
    <row r="84" spans="1:3" x14ac:dyDescent="0.25">
      <c r="A84" s="107" t="s">
        <v>263</v>
      </c>
      <c r="B84" s="117">
        <v>1</v>
      </c>
      <c r="C84" s="117">
        <v>20783</v>
      </c>
    </row>
    <row r="85" spans="1:3" x14ac:dyDescent="0.25">
      <c r="A85" s="107" t="s">
        <v>244</v>
      </c>
      <c r="B85" s="117">
        <v>1</v>
      </c>
      <c r="C85" s="117">
        <v>20783</v>
      </c>
    </row>
    <row r="86" spans="1:3" x14ac:dyDescent="0.25">
      <c r="A86"/>
    </row>
    <row r="87" spans="1:3" x14ac:dyDescent="0.25">
      <c r="A87"/>
    </row>
    <row r="88" spans="1:3" x14ac:dyDescent="0.25">
      <c r="A88"/>
    </row>
    <row r="89" spans="1:3" x14ac:dyDescent="0.25">
      <c r="A89"/>
    </row>
    <row r="90" spans="1:3" x14ac:dyDescent="0.25">
      <c r="A90"/>
    </row>
    <row r="91" spans="1:3" x14ac:dyDescent="0.25">
      <c r="A91"/>
    </row>
    <row r="92" spans="1:3" x14ac:dyDescent="0.25">
      <c r="A92"/>
    </row>
    <row r="93" spans="1:3" x14ac:dyDescent="0.25">
      <c r="A93"/>
    </row>
    <row r="94" spans="1:3" x14ac:dyDescent="0.25">
      <c r="A94"/>
    </row>
    <row r="95" spans="1:3" x14ac:dyDescent="0.25">
      <c r="A95"/>
    </row>
    <row r="96" spans="1:3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14394CBE-266D-4057-B600-7B46CE5F7BBF}">
  <ds:schemaRefs/>
</ds:datastoreItem>
</file>

<file path=customXml/itemProps2.xml><?xml version="1.0" encoding="utf-8"?>
<ds:datastoreItem xmlns:ds="http://schemas.openxmlformats.org/officeDocument/2006/customXml" ds:itemID="{00F25001-C63B-4A8A-8B5F-DFDC43FF050A}">
  <ds:schemaRefs/>
</ds:datastoreItem>
</file>

<file path=customXml/itemProps3.xml><?xml version="1.0" encoding="utf-8"?>
<ds:datastoreItem xmlns:ds="http://schemas.openxmlformats.org/officeDocument/2006/customXml" ds:itemID="{43559B65-36A6-4E20-9744-58860D6646C1}">
  <ds:schemaRefs/>
</ds:datastoreItem>
</file>

<file path=customXml/itemProps4.xml><?xml version="1.0" encoding="utf-8"?>
<ds:datastoreItem xmlns:ds="http://schemas.openxmlformats.org/officeDocument/2006/customXml" ds:itemID="{13DD9088-B88B-403C-A56E-581FCFDBF0D6}">
  <ds:schemaRefs/>
</ds:datastoreItem>
</file>

<file path=customXml/itemProps5.xml><?xml version="1.0" encoding="utf-8"?>
<ds:datastoreItem xmlns:ds="http://schemas.openxmlformats.org/officeDocument/2006/customXml" ds:itemID="{BBBB60D9-D722-4C4F-8EFC-8C4063B5F380}">
  <ds:schemaRefs/>
</ds:datastoreItem>
</file>

<file path=customXml/itemProps6.xml><?xml version="1.0" encoding="utf-8"?>
<ds:datastoreItem xmlns:ds="http://schemas.openxmlformats.org/officeDocument/2006/customXml" ds:itemID="{BFFDEA43-C24F-4EF1-801C-DC264173D9B6}">
  <ds:schemaRefs/>
</ds:datastoreItem>
</file>

<file path=customXml/itemProps7.xml><?xml version="1.0" encoding="utf-8"?>
<ds:datastoreItem xmlns:ds="http://schemas.openxmlformats.org/officeDocument/2006/customXml" ds:itemID="{49927123-2E37-45E8-B79F-364C654172CF}">
  <ds:schemaRefs/>
</ds:datastoreItem>
</file>

<file path=customXml/itemProps8.xml><?xml version="1.0" encoding="utf-8"?>
<ds:datastoreItem xmlns:ds="http://schemas.openxmlformats.org/officeDocument/2006/customXml" ds:itemID="{18AB8D23-66A8-4143-9881-F52A65BBE38D}">
  <ds:schemaRefs/>
</ds:datastoreItem>
</file>

<file path=customXml/itemProps9.xml><?xml version="1.0" encoding="utf-8"?>
<ds:datastoreItem xmlns:ds="http://schemas.openxmlformats.org/officeDocument/2006/customXml" ds:itemID="{ABEA9613-9FC4-48ED-95A7-CC1FEA414A55}">
  <ds:schemaRefs/>
</ds:datastoreItem>
</file>

<file path=customXml/itemProps10.xml><?xml version="1.0" encoding="utf-8"?>
<ds:datastoreItem xmlns:ds="http://schemas.openxmlformats.org/officeDocument/2006/customXml" ds:itemID="{0A1C4646-4B60-45E3-86AA-C23E6388B9D5}">
  <ds:schemaRefs/>
</ds:datastoreItem>
</file>

<file path=customXml/itemProps11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B4C30F86-AE42-4B38-BD62-67733DA2CDF3}">
  <ds:schemaRefs/>
</ds:datastoreItem>
</file>

<file path=customXml/itemProps13.xml><?xml version="1.0" encoding="utf-8"?>
<ds:datastoreItem xmlns:ds="http://schemas.openxmlformats.org/officeDocument/2006/customXml" ds:itemID="{DDFE249E-EE0E-448A-BB5E-678273450D2A}">
  <ds:schemaRefs/>
</ds:datastoreItem>
</file>

<file path=customXml/itemProps14.xml><?xml version="1.0" encoding="utf-8"?>
<ds:datastoreItem xmlns:ds="http://schemas.openxmlformats.org/officeDocument/2006/customXml" ds:itemID="{486A53C1-426C-4802-98F1-2120BCEE9F00}">
  <ds:schemaRefs/>
</ds:datastoreItem>
</file>

<file path=customXml/itemProps15.xml><?xml version="1.0" encoding="utf-8"?>
<ds:datastoreItem xmlns:ds="http://schemas.openxmlformats.org/officeDocument/2006/customXml" ds:itemID="{EFBE39F0-5821-495A-A5D9-86300C643127}">
  <ds:schemaRefs/>
</ds:datastoreItem>
</file>

<file path=customXml/itemProps16.xml><?xml version="1.0" encoding="utf-8"?>
<ds:datastoreItem xmlns:ds="http://schemas.openxmlformats.org/officeDocument/2006/customXml" ds:itemID="{C29F687A-D469-43E4-AB7B-AACE11D88096}">
  <ds:schemaRefs/>
</ds:datastoreItem>
</file>

<file path=customXml/itemProps17.xml><?xml version="1.0" encoding="utf-8"?>
<ds:datastoreItem xmlns:ds="http://schemas.openxmlformats.org/officeDocument/2006/customXml" ds:itemID="{6420D4C5-DD4D-4DA8-9756-B93177B6907D}">
  <ds:schemaRefs/>
</ds:datastoreItem>
</file>

<file path=customXml/itemProps18.xml><?xml version="1.0" encoding="utf-8"?>
<ds:datastoreItem xmlns:ds="http://schemas.openxmlformats.org/officeDocument/2006/customXml" ds:itemID="{A73F133E-C9AE-4294-84EC-FD6059AD4622}">
  <ds:schemaRefs/>
</ds:datastoreItem>
</file>

<file path=customXml/itemProps19.xml><?xml version="1.0" encoding="utf-8"?>
<ds:datastoreItem xmlns:ds="http://schemas.openxmlformats.org/officeDocument/2006/customXml" ds:itemID="{89BA68C2-7938-4F51-A437-35A58E932900}">
  <ds:schemaRefs/>
</ds:datastoreItem>
</file>

<file path=customXml/itemProps20.xml><?xml version="1.0" encoding="utf-8"?>
<ds:datastoreItem xmlns:ds="http://schemas.openxmlformats.org/officeDocument/2006/customXml" ds:itemID="{C804FF12-14C1-49D8-A2EB-397B5ABA7753}">
  <ds:schemaRefs/>
</ds:datastoreItem>
</file>

<file path=customXml/itemProps21.xml><?xml version="1.0" encoding="utf-8"?>
<ds:datastoreItem xmlns:ds="http://schemas.openxmlformats.org/officeDocument/2006/customXml" ds:itemID="{3DCFD143-C694-4B4A-817F-A763277405EF}">
  <ds:schemaRefs/>
</ds:datastoreItem>
</file>

<file path=customXml/itemProps22.xml><?xml version="1.0" encoding="utf-8"?>
<ds:datastoreItem xmlns:ds="http://schemas.openxmlformats.org/officeDocument/2006/customXml" ds:itemID="{35D20315-4040-47F3-8787-34EBBE57EA23}">
  <ds:schemaRefs/>
</ds:datastoreItem>
</file>

<file path=customXml/itemProps23.xml><?xml version="1.0" encoding="utf-8"?>
<ds:datastoreItem xmlns:ds="http://schemas.openxmlformats.org/officeDocument/2006/customXml" ds:itemID="{C62F7074-6450-4E9A-BC4A-62EBBD15C289}">
  <ds:schemaRefs/>
</ds:datastoreItem>
</file>

<file path=customXml/itemProps24.xml><?xml version="1.0" encoding="utf-8"?>
<ds:datastoreItem xmlns:ds="http://schemas.openxmlformats.org/officeDocument/2006/customXml" ds:itemID="{04E0E79C-DDDA-4678-B181-CCF913DC2175}">
  <ds:schemaRefs/>
</ds:datastoreItem>
</file>

<file path=customXml/itemProps25.xml><?xml version="1.0" encoding="utf-8"?>
<ds:datastoreItem xmlns:ds="http://schemas.openxmlformats.org/officeDocument/2006/customXml" ds:itemID="{A795A5DA-DB3D-4805-B4A8-681C245DFF3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Change Management</vt:lpstr>
      <vt:lpstr>Lookups</vt:lpstr>
      <vt:lpstr>APPLICATIONS</vt:lpstr>
      <vt:lpstr>COUNTS</vt:lpstr>
      <vt:lpstr>DATA_PATH</vt:lpstr>
      <vt:lpstr>EndDate</vt:lpstr>
      <vt:lpstr>GENERAL</vt:lpstr>
      <vt:lpstr>PROJECTS</vt:lpstr>
      <vt:lpstr>SCANS</vt:lpstr>
      <vt:lpstr>StartDate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2026-05-24T23:31:49Z</dcterms:modified>
</cp:coreProperties>
</file>