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神奇复利" sheetId="1" r:id="rId1"/>
    <sheet name="大富豪计划" sheetId="3" r:id="rId2"/>
    <sheet name="养老计划" sheetId="4" r:id="rId3"/>
    <sheet name="教育金计划" sheetId="2" r:id="rId4"/>
  </sheets>
  <calcPr calcId="144525"/>
</workbook>
</file>

<file path=xl/calcChain.xml><?xml version="1.0" encoding="utf-8"?>
<calcChain xmlns="http://schemas.openxmlformats.org/spreadsheetml/2006/main">
  <c r="E32" i="1" l="1"/>
  <c r="E31" i="1"/>
  <c r="D32" i="1"/>
  <c r="D31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18" i="1"/>
  <c r="B17" i="1"/>
  <c r="H12" i="1"/>
  <c r="H10" i="1"/>
  <c r="E11" i="1"/>
  <c r="H11" i="1" s="1"/>
  <c r="F11" i="1"/>
  <c r="G11" i="1"/>
  <c r="E10" i="1"/>
  <c r="G10" i="1" s="1"/>
  <c r="E12" i="1"/>
  <c r="F12" i="1"/>
  <c r="F10" i="1"/>
  <c r="G6" i="3"/>
  <c r="H6" i="3" s="1"/>
  <c r="F6" i="3"/>
  <c r="H5" i="3"/>
  <c r="G5" i="3"/>
  <c r="F5" i="3"/>
  <c r="H4" i="3"/>
  <c r="G4" i="3"/>
  <c r="F4" i="3"/>
  <c r="H3" i="3"/>
  <c r="H2" i="3"/>
  <c r="G3" i="3"/>
  <c r="G2" i="3"/>
  <c r="F3" i="3"/>
  <c r="F2" i="3"/>
  <c r="G12" i="1" l="1"/>
  <c r="G5" i="1"/>
  <c r="E5" i="1"/>
  <c r="D5" i="1"/>
  <c r="G3" i="1"/>
  <c r="G4" i="1"/>
  <c r="G6" i="1"/>
  <c r="G2" i="1"/>
  <c r="E3" i="1"/>
  <c r="E4" i="1"/>
  <c r="E6" i="1"/>
  <c r="E2" i="1"/>
  <c r="D6" i="1"/>
  <c r="F6" i="1" s="1"/>
  <c r="F5" i="1" l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<sst xmlns="http://schemas.openxmlformats.org/spreadsheetml/2006/main" count="56" uniqueCount="55">
  <si>
    <t>计划每月定投</t>
    <phoneticPr fontId="1" type="noConversion"/>
  </si>
  <si>
    <t>计划年限</t>
    <phoneticPr fontId="1" type="noConversion"/>
  </si>
  <si>
    <t>预计理财利率</t>
    <phoneticPr fontId="1" type="noConversion"/>
  </si>
  <si>
    <t>N年后的本金合计</t>
    <phoneticPr fontId="1" type="noConversion"/>
  </si>
  <si>
    <t>N年后的成本合计</t>
    <phoneticPr fontId="1" type="noConversion"/>
  </si>
  <si>
    <t>N年后的盈利</t>
    <phoneticPr fontId="1" type="noConversion"/>
  </si>
  <si>
    <t>2021年目标</t>
    <phoneticPr fontId="1" type="noConversion"/>
  </si>
  <si>
    <t>实现复利的方法：</t>
    <phoneticPr fontId="1" type="noConversion"/>
  </si>
  <si>
    <t>1.红利再投资</t>
    <phoneticPr fontId="1" type="noConversion"/>
  </si>
  <si>
    <t>2.稳定盈利</t>
    <phoneticPr fontId="1" type="noConversion"/>
  </si>
  <si>
    <t>3.低买高卖</t>
    <phoneticPr fontId="1" type="noConversion"/>
  </si>
  <si>
    <t>4.每周定投750</t>
    <phoneticPr fontId="1" type="noConversion"/>
  </si>
  <si>
    <t>基金名称</t>
    <phoneticPr fontId="1" type="noConversion"/>
  </si>
  <si>
    <t>基金编码</t>
    <phoneticPr fontId="1" type="noConversion"/>
  </si>
  <si>
    <t>持仓成本价</t>
    <phoneticPr fontId="1" type="noConversion"/>
  </si>
  <si>
    <t>持有份额</t>
    <phoneticPr fontId="1" type="noConversion"/>
  </si>
  <si>
    <t>新华优选分红混合</t>
    <phoneticPr fontId="1" type="noConversion"/>
  </si>
  <si>
    <t>基金净值</t>
    <phoneticPr fontId="1" type="noConversion"/>
  </si>
  <si>
    <t>汇添富中证新能源汽车产业指数(LOF)C</t>
    <phoneticPr fontId="1" type="noConversion"/>
  </si>
  <si>
    <t>成本价</t>
    <phoneticPr fontId="1" type="noConversion"/>
  </si>
  <si>
    <t>现价</t>
    <phoneticPr fontId="1" type="noConversion"/>
  </si>
  <si>
    <t>收益率</t>
    <phoneticPr fontId="1" type="noConversion"/>
  </si>
  <si>
    <t>华夏核心资产混合C</t>
    <phoneticPr fontId="1" type="noConversion"/>
  </si>
  <si>
    <t>嘉实动力先锋混合C</t>
    <phoneticPr fontId="1" type="noConversion"/>
  </si>
  <si>
    <t>民生加银家盈6个月持有期债券C</t>
    <phoneticPr fontId="1" type="noConversion"/>
  </si>
  <si>
    <t>009910</t>
    <phoneticPr fontId="1" type="noConversion"/>
  </si>
  <si>
    <t>103340</t>
    <phoneticPr fontId="1" type="noConversion"/>
  </si>
  <si>
    <t>009827</t>
    <phoneticPr fontId="1" type="noConversion"/>
  </si>
  <si>
    <t>本金</t>
    <phoneticPr fontId="1" type="noConversion"/>
  </si>
  <si>
    <t>年利率</t>
    <phoneticPr fontId="1" type="noConversion"/>
  </si>
  <si>
    <t>年限</t>
    <phoneticPr fontId="1" type="noConversion"/>
  </si>
  <si>
    <t>累计值</t>
    <phoneticPr fontId="1" type="noConversion"/>
  </si>
  <si>
    <t>我的年龄</t>
    <phoneticPr fontId="1" type="noConversion"/>
  </si>
  <si>
    <t>我的年龄</t>
    <phoneticPr fontId="1" type="noConversion"/>
  </si>
  <si>
    <t>开始时间</t>
    <phoneticPr fontId="1" type="noConversion"/>
  </si>
  <si>
    <t>结束时间</t>
    <phoneticPr fontId="1" type="noConversion"/>
  </si>
  <si>
    <t>孩子年龄</t>
    <phoneticPr fontId="1" type="noConversion"/>
  </si>
  <si>
    <t>本金</t>
    <phoneticPr fontId="1" type="noConversion"/>
  </si>
  <si>
    <t>2021年收益（第1年）</t>
    <phoneticPr fontId="1" type="noConversion"/>
  </si>
  <si>
    <t>2022年收益（第2年）</t>
    <phoneticPr fontId="1" type="noConversion"/>
  </si>
  <si>
    <t>2023年收益（第3年）</t>
    <phoneticPr fontId="1" type="noConversion"/>
  </si>
  <si>
    <t>2024年收益（第4年）</t>
    <phoneticPr fontId="1" type="noConversion"/>
  </si>
  <si>
    <t>2025年收益（第5年）</t>
    <phoneticPr fontId="1" type="noConversion"/>
  </si>
  <si>
    <t>2026年收益（第6年）</t>
    <phoneticPr fontId="1" type="noConversion"/>
  </si>
  <si>
    <t>2027年收益（第7年）</t>
    <phoneticPr fontId="1" type="noConversion"/>
  </si>
  <si>
    <t>2028年收益（第8年）</t>
    <phoneticPr fontId="1" type="noConversion"/>
  </si>
  <si>
    <t>2029年收益（第9年）</t>
    <phoneticPr fontId="1" type="noConversion"/>
  </si>
  <si>
    <t>2030年收益（第10年）</t>
    <phoneticPr fontId="1" type="noConversion"/>
  </si>
  <si>
    <t>2031年收益（第11年）</t>
    <phoneticPr fontId="1" type="noConversion"/>
  </si>
  <si>
    <t>2032年收益（第12年）</t>
    <phoneticPr fontId="1" type="noConversion"/>
  </si>
  <si>
    <t>财富</t>
    <phoneticPr fontId="1" type="noConversion"/>
  </si>
  <si>
    <t>N年后</t>
    <phoneticPr fontId="1" type="noConversion"/>
  </si>
  <si>
    <t>年利率</t>
    <phoneticPr fontId="1" type="noConversion"/>
  </si>
  <si>
    <t>现存（一次性）</t>
    <phoneticPr fontId="1" type="noConversion"/>
  </si>
  <si>
    <t>每月存入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</si>
</sst>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339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/>
    </xf>
    <xf numFmtId="8" fontId="0" fillId="2" borderId="0" xfId="0" applyNumberFormat="1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Medium9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17" sqref="G17"/>
    </sheetView>
  </sheetViews>
  <sheetFormatPr defaultRowHeight="13.5"/>
  <cols>
    <col min="1" max="1" width="24.875" customWidth="1"/>
    <col min="2" max="2" width="14.625" customWidth="1"/>
    <col min="3" max="3" width="15.25" customWidth="1"/>
    <col min="4" max="4" width="19.875" customWidth="1"/>
    <col min="5" max="5" width="21.375" customWidth="1"/>
    <col min="6" max="6" width="21.25" customWidth="1"/>
    <col min="7" max="7" width="16.125" customWidth="1"/>
    <col min="8" max="8" width="13.875" customWidth="1"/>
    <col min="9" max="9" width="22.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I1" s="12" t="s">
        <v>7</v>
      </c>
    </row>
    <row r="2" spans="1:9">
      <c r="A2" s="3">
        <v>3000</v>
      </c>
      <c r="B2" s="1">
        <v>20</v>
      </c>
      <c r="C2" s="2">
        <v>0.24</v>
      </c>
      <c r="D2" s="3">
        <f>FV(C2/12,B2*12,-A2,0,1)</f>
        <v>17577976.478400387</v>
      </c>
      <c r="E2" s="5">
        <f>A2*12*B2</f>
        <v>720000</v>
      </c>
      <c r="F2" s="3">
        <f>D2-E2</f>
        <v>16857976.478400387</v>
      </c>
      <c r="G2" s="1">
        <f>35+B2</f>
        <v>55</v>
      </c>
      <c r="I2" s="13" t="s">
        <v>8</v>
      </c>
    </row>
    <row r="3" spans="1:9">
      <c r="A3" s="3">
        <v>3000</v>
      </c>
      <c r="B3" s="1">
        <v>30</v>
      </c>
      <c r="C3" s="2">
        <v>0.24</v>
      </c>
      <c r="D3" s="3">
        <f>FV(C3/12,B3*12,-A3,0,1)</f>
        <v>190723852.54557648</v>
      </c>
      <c r="E3" s="5">
        <f t="shared" ref="E3:E6" si="0">A3*12*B3</f>
        <v>1080000</v>
      </c>
      <c r="F3" s="3">
        <f t="shared" ref="F3:F6" si="1">D3-E3</f>
        <v>189643852.54557648</v>
      </c>
      <c r="G3" s="1">
        <f t="shared" ref="G3:G6" si="2">35+B3</f>
        <v>65</v>
      </c>
      <c r="I3" s="1" t="s">
        <v>9</v>
      </c>
    </row>
    <row r="4" spans="1:9">
      <c r="A4" s="3">
        <v>3000</v>
      </c>
      <c r="B4" s="1">
        <v>40</v>
      </c>
      <c r="C4" s="2">
        <v>0.24</v>
      </c>
      <c r="D4" s="3">
        <f>FV(C4/12,B4*12,-A4,0,1)</f>
        <v>2054667437.1084161</v>
      </c>
      <c r="E4" s="5">
        <f t="shared" si="0"/>
        <v>1440000</v>
      </c>
      <c r="F4" s="3">
        <f t="shared" si="1"/>
        <v>2053227437.1084161</v>
      </c>
      <c r="G4" s="1">
        <f t="shared" si="2"/>
        <v>75</v>
      </c>
      <c r="I4" s="1" t="s">
        <v>10</v>
      </c>
    </row>
    <row r="5" spans="1:9">
      <c r="A5" s="3">
        <v>3000</v>
      </c>
      <c r="B5" s="1">
        <v>50</v>
      </c>
      <c r="C5" s="2">
        <v>0.24</v>
      </c>
      <c r="D5" s="3">
        <f>FV(C5/12,B5*12,-A5,0,1)</f>
        <v>22120324011.481789</v>
      </c>
      <c r="E5" s="5">
        <f t="shared" si="0"/>
        <v>1800000</v>
      </c>
      <c r="F5" s="3">
        <f t="shared" si="1"/>
        <v>22118524011.481789</v>
      </c>
      <c r="G5" s="1">
        <f t="shared" si="2"/>
        <v>85</v>
      </c>
      <c r="I5" s="1" t="s">
        <v>11</v>
      </c>
    </row>
    <row r="6" spans="1:9" s="10" customFormat="1">
      <c r="A6" s="3">
        <v>3000</v>
      </c>
      <c r="B6" s="6">
        <v>1</v>
      </c>
      <c r="C6" s="7">
        <v>0.24</v>
      </c>
      <c r="D6" s="8">
        <f>FV(C6/12,B6*12,-A6,0,1)</f>
        <v>41040.994568069429</v>
      </c>
      <c r="E6" s="9">
        <f t="shared" si="0"/>
        <v>36000</v>
      </c>
      <c r="F6" s="8">
        <f t="shared" si="1"/>
        <v>5040.9945680694291</v>
      </c>
      <c r="G6" s="6">
        <f t="shared" si="2"/>
        <v>36</v>
      </c>
      <c r="H6" s="11" t="s">
        <v>6</v>
      </c>
    </row>
    <row r="9" spans="1:9" s="4" customFormat="1">
      <c r="A9" s="4" t="s">
        <v>28</v>
      </c>
      <c r="B9" s="4" t="s">
        <v>29</v>
      </c>
      <c r="C9" s="4" t="s">
        <v>34</v>
      </c>
      <c r="D9" s="4" t="s">
        <v>35</v>
      </c>
      <c r="E9" s="4" t="s">
        <v>30</v>
      </c>
      <c r="F9" s="4" t="s">
        <v>31</v>
      </c>
      <c r="G9" s="4" t="s">
        <v>33</v>
      </c>
      <c r="H9" s="4" t="s">
        <v>36</v>
      </c>
    </row>
    <row r="10" spans="1:9" s="1" customFormat="1">
      <c r="A10" s="3">
        <v>15000</v>
      </c>
      <c r="B10" s="2">
        <v>0.24</v>
      </c>
      <c r="C10" s="17">
        <v>44197</v>
      </c>
      <c r="D10" s="17">
        <v>47848</v>
      </c>
      <c r="E10" s="18">
        <f>_xlfn.CEILING.PRECISE((D10-C10)/366)</f>
        <v>10</v>
      </c>
      <c r="F10" s="3">
        <f>A10*POWER(1+B10,(D10-C10)/365)</f>
        <v>128992.3813760453</v>
      </c>
      <c r="G10" s="1">
        <f>35+E10</f>
        <v>45</v>
      </c>
      <c r="H10" s="18">
        <f>7+E10</f>
        <v>17</v>
      </c>
    </row>
    <row r="11" spans="1:9" s="1" customFormat="1">
      <c r="A11" s="3">
        <v>15000</v>
      </c>
      <c r="B11" s="2">
        <v>0.24</v>
      </c>
      <c r="C11" s="17">
        <v>44197</v>
      </c>
      <c r="D11" s="17">
        <v>50770</v>
      </c>
      <c r="E11" s="18">
        <f>_xlfn.CEILING.PRECISE((D11-C11)/366)</f>
        <v>18</v>
      </c>
      <c r="F11" s="3">
        <f>A11*POWER(1+B11,(D11-C11)/365)</f>
        <v>721854.12312367884</v>
      </c>
      <c r="G11" s="1">
        <f>35+E11</f>
        <v>53</v>
      </c>
      <c r="H11" s="18">
        <f t="shared" ref="H11:H12" si="3">7+E11</f>
        <v>25</v>
      </c>
    </row>
    <row r="12" spans="1:9">
      <c r="A12" s="3">
        <v>15000</v>
      </c>
      <c r="B12" s="2">
        <v>0.24</v>
      </c>
      <c r="C12" s="17">
        <v>44197</v>
      </c>
      <c r="D12" s="17">
        <v>44561</v>
      </c>
      <c r="E12" s="18">
        <f>_xlfn.CEILING.PRECISE((D12-C12)/366)</f>
        <v>1</v>
      </c>
      <c r="F12" s="3">
        <f>A12*POWER(1+B12,(D12-C12)/365)</f>
        <v>18589.041389358426</v>
      </c>
      <c r="G12" s="1">
        <f>35+E12</f>
        <v>36</v>
      </c>
      <c r="H12" s="18">
        <f t="shared" si="3"/>
        <v>8</v>
      </c>
    </row>
    <row r="13" spans="1:9">
      <c r="D13" s="17"/>
    </row>
    <row r="15" spans="1:9" s="4" customFormat="1">
      <c r="A15" s="4" t="s">
        <v>37</v>
      </c>
      <c r="B15" s="4" t="s">
        <v>29</v>
      </c>
    </row>
    <row r="16" spans="1:9">
      <c r="A16" s="3">
        <v>6000</v>
      </c>
      <c r="B16" s="2">
        <v>0.24</v>
      </c>
    </row>
    <row r="17" spans="1:5">
      <c r="A17" s="1" t="s">
        <v>38</v>
      </c>
      <c r="B17" s="3">
        <f>A16*POWER(1+$B$16,1)</f>
        <v>7440</v>
      </c>
    </row>
    <row r="18" spans="1:5">
      <c r="A18" s="1" t="s">
        <v>39</v>
      </c>
      <c r="B18" s="3">
        <f>B17*POWER(1+$B$16,1)</f>
        <v>9225.6</v>
      </c>
    </row>
    <row r="19" spans="1:5">
      <c r="A19" s="1" t="s">
        <v>40</v>
      </c>
      <c r="B19" s="3">
        <f t="shared" ref="B19:B28" si="4">B18*POWER(1+$B$16,1)</f>
        <v>11439.744000000001</v>
      </c>
    </row>
    <row r="20" spans="1:5">
      <c r="A20" s="1" t="s">
        <v>41</v>
      </c>
      <c r="B20" s="3">
        <f t="shared" si="4"/>
        <v>14185.282560000001</v>
      </c>
    </row>
    <row r="21" spans="1:5">
      <c r="A21" s="1" t="s">
        <v>42</v>
      </c>
      <c r="B21" s="3">
        <f t="shared" si="4"/>
        <v>17589.750374400002</v>
      </c>
    </row>
    <row r="22" spans="1:5">
      <c r="A22" s="1" t="s">
        <v>43</v>
      </c>
      <c r="B22" s="3">
        <f t="shared" si="4"/>
        <v>21811.290464256002</v>
      </c>
    </row>
    <row r="23" spans="1:5">
      <c r="A23" s="1" t="s">
        <v>44</v>
      </c>
      <c r="B23" s="3">
        <f t="shared" si="4"/>
        <v>27046.000175677444</v>
      </c>
    </row>
    <row r="24" spans="1:5">
      <c r="A24" s="1" t="s">
        <v>45</v>
      </c>
      <c r="B24" s="3">
        <f t="shared" si="4"/>
        <v>33537.040217840033</v>
      </c>
    </row>
    <row r="25" spans="1:5">
      <c r="A25" s="1" t="s">
        <v>46</v>
      </c>
      <c r="B25" s="3">
        <f t="shared" si="4"/>
        <v>41585.929870121639</v>
      </c>
    </row>
    <row r="26" spans="1:5">
      <c r="A26" s="1" t="s">
        <v>47</v>
      </c>
      <c r="B26" s="3">
        <f t="shared" si="4"/>
        <v>51566.553038950835</v>
      </c>
    </row>
    <row r="27" spans="1:5">
      <c r="A27" s="1" t="s">
        <v>48</v>
      </c>
      <c r="B27" s="3">
        <f t="shared" si="4"/>
        <v>63942.525768299034</v>
      </c>
    </row>
    <row r="28" spans="1:5">
      <c r="A28" s="1" t="s">
        <v>49</v>
      </c>
      <c r="B28" s="3">
        <f t="shared" si="4"/>
        <v>79288.731952690796</v>
      </c>
    </row>
    <row r="30" spans="1:5">
      <c r="A30" s="4" t="s">
        <v>50</v>
      </c>
      <c r="B30" s="4" t="s">
        <v>51</v>
      </c>
      <c r="C30" s="4" t="s">
        <v>52</v>
      </c>
      <c r="D30" s="4" t="s">
        <v>53</v>
      </c>
      <c r="E30" s="4" t="s">
        <v>54</v>
      </c>
    </row>
    <row r="31" spans="1:5">
      <c r="A31" s="3">
        <v>100000000</v>
      </c>
      <c r="B31" s="1">
        <v>25</v>
      </c>
      <c r="C31" s="2">
        <v>0.24</v>
      </c>
      <c r="D31" s="3">
        <f>A31*POWER(1+C31,-B31)</f>
        <v>461804.19206680416</v>
      </c>
      <c r="E31" s="3">
        <f>PMT(C31/12,B31*12,,-A31)</f>
        <v>5273.7816772609949</v>
      </c>
    </row>
    <row r="32" spans="1:5">
      <c r="A32" s="3">
        <v>1000000</v>
      </c>
      <c r="B32" s="1">
        <v>10</v>
      </c>
      <c r="C32" s="2">
        <v>0.24</v>
      </c>
      <c r="D32" s="3">
        <f>A32*POWER(1+C32,-B32)</f>
        <v>116354.49038968913</v>
      </c>
      <c r="E32" s="3">
        <f>PMT(C32/12,B32*12,,-A32)</f>
        <v>2048.0968858329861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1" sqref="C21"/>
    </sheetView>
  </sheetViews>
  <sheetFormatPr defaultRowHeight="13.5"/>
  <cols>
    <col min="1" max="1" width="35.5" style="1" customWidth="1"/>
    <col min="2" max="2" width="14.875" style="1" customWidth="1"/>
    <col min="3" max="3" width="16.375" style="1" customWidth="1"/>
    <col min="4" max="4" width="16.25" style="1" customWidth="1"/>
    <col min="5" max="6" width="14.375" style="1" customWidth="1"/>
    <col min="7" max="7" width="14.75" style="1" customWidth="1"/>
    <col min="8" max="8" width="13" style="1" customWidth="1"/>
    <col min="9" max="16384" width="9" style="1"/>
  </cols>
  <sheetData>
    <row r="1" spans="1:8" s="4" customFormat="1">
      <c r="A1" s="4" t="s">
        <v>12</v>
      </c>
      <c r="B1" s="4" t="s">
        <v>13</v>
      </c>
      <c r="C1" s="4" t="s">
        <v>15</v>
      </c>
      <c r="D1" s="4" t="s">
        <v>14</v>
      </c>
      <c r="E1" s="4" t="s">
        <v>17</v>
      </c>
      <c r="F1" s="4" t="s">
        <v>19</v>
      </c>
      <c r="G1" s="4" t="s">
        <v>20</v>
      </c>
      <c r="H1" s="4" t="s">
        <v>21</v>
      </c>
    </row>
    <row r="2" spans="1:8">
      <c r="A2" s="1" t="s">
        <v>16</v>
      </c>
      <c r="B2" s="16">
        <v>519087</v>
      </c>
      <c r="C2" s="1">
        <v>3030.03</v>
      </c>
      <c r="D2" s="14">
        <v>0.99009999999999998</v>
      </c>
      <c r="E2" s="14">
        <v>0.98070000000000002</v>
      </c>
      <c r="F2" s="14">
        <f>C2*D2</f>
        <v>3000.0327030000003</v>
      </c>
      <c r="G2" s="14">
        <f>E2*C2</f>
        <v>2971.5504210000004</v>
      </c>
      <c r="H2" s="15">
        <f>(G2-F2)/F2</f>
        <v>-9.4939905060094729E-3</v>
      </c>
    </row>
    <row r="3" spans="1:8">
      <c r="A3" s="1" t="s">
        <v>18</v>
      </c>
      <c r="B3" s="16">
        <v>501058</v>
      </c>
      <c r="C3" s="1">
        <v>1369.76</v>
      </c>
      <c r="D3" s="14">
        <v>2.0295999999999998</v>
      </c>
      <c r="E3" s="14">
        <v>2.2826</v>
      </c>
      <c r="F3" s="14">
        <f>C3*D3</f>
        <v>2780.0648959999999</v>
      </c>
      <c r="G3" s="14">
        <f>E3*C3</f>
        <v>3126.614176</v>
      </c>
      <c r="H3" s="15">
        <f>(G3-F3)/F3</f>
        <v>0.12465510445407969</v>
      </c>
    </row>
    <row r="4" spans="1:8">
      <c r="A4" s="1" t="s">
        <v>22</v>
      </c>
      <c r="B4" s="16" t="s">
        <v>26</v>
      </c>
      <c r="C4" s="1">
        <v>3000</v>
      </c>
      <c r="D4" s="14">
        <v>1</v>
      </c>
      <c r="E4" s="14">
        <v>1.0203</v>
      </c>
      <c r="F4" s="14">
        <f>C4*D4</f>
        <v>3000</v>
      </c>
      <c r="G4" s="14">
        <f>E4*C4</f>
        <v>3060.9</v>
      </c>
      <c r="H4" s="15">
        <f>(G4-F4)/F4</f>
        <v>2.030000000000003E-2</v>
      </c>
    </row>
    <row r="5" spans="1:8">
      <c r="A5" s="1" t="s">
        <v>23</v>
      </c>
      <c r="B5" s="16" t="s">
        <v>25</v>
      </c>
      <c r="C5" s="1">
        <v>381.24</v>
      </c>
      <c r="D5" s="14">
        <v>1</v>
      </c>
      <c r="E5" s="14">
        <v>1.1209</v>
      </c>
      <c r="F5" s="14">
        <f>C5*D5</f>
        <v>381.24</v>
      </c>
      <c r="G5" s="14">
        <f>E5*C5</f>
        <v>427.33191600000004</v>
      </c>
      <c r="H5" s="15">
        <f>(G5-F5)/F5</f>
        <v>0.12090000000000006</v>
      </c>
    </row>
    <row r="6" spans="1:8">
      <c r="A6" s="1" t="s">
        <v>24</v>
      </c>
      <c r="B6" s="16" t="s">
        <v>27</v>
      </c>
      <c r="C6" s="1">
        <v>1000.45</v>
      </c>
      <c r="D6" s="14">
        <v>0.99960000000000004</v>
      </c>
      <c r="E6" s="14">
        <v>1.0351999999999999</v>
      </c>
      <c r="F6" s="14">
        <f>C6*D6</f>
        <v>1000.0498200000001</v>
      </c>
      <c r="G6" s="14">
        <f>E6*C6</f>
        <v>1035.6658399999999</v>
      </c>
      <c r="H6" s="15">
        <f>(G6-F6)/F6</f>
        <v>3.5614245698279132E-2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神奇复利</vt:lpstr>
      <vt:lpstr>大富豪计划</vt:lpstr>
      <vt:lpstr>养老计划</vt:lpstr>
      <vt:lpstr>教育金计划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2021-02-19T21:18:24Z</dcterms:modified>
</cp:coreProperties>
</file>